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DOKUMENTY\ROZPOČTY\2023\Mihálik\Dielne SND\Rozp a VV_2023_08_05\"/>
    </mc:Choice>
  </mc:AlternateContent>
  <xr:revisionPtr revIDLastSave="0" documentId="13_ncr:1_{FC13B8E4-5EF0-40CA-B6EC-0EB1487320AA}" xr6:coauthVersionLast="47" xr6:coauthVersionMax="47" xr10:uidLastSave="{00000000-0000-0000-0000-000000000000}"/>
  <bookViews>
    <workbookView xWindow="1410" yWindow="1035" windowWidth="20835" windowHeight="19845" xr2:uid="{00000000-000D-0000-FFFF-FFFF00000000}"/>
  </bookViews>
  <sheets>
    <sheet name="Rekapitulácia stavby" sheetId="1" r:id="rId1"/>
    <sheet name="SO01 - Hlavný objekt diel..." sheetId="2" r:id="rId2"/>
    <sheet name="SO01.2 - Hlavný objekt di..." sheetId="3" r:id="rId3"/>
    <sheet name="SO01.3 A - Hlavný objekt ..." sheetId="4" r:id="rId4"/>
    <sheet name="SO01.5 - Hlavný objekt di..." sheetId="5" r:id="rId5"/>
    <sheet name="SO01.6 - Hlavný objekt di..." sheetId="6" r:id="rId6"/>
    <sheet name="SO01B - B Hlavný objekt d..." sheetId="7" r:id="rId7"/>
    <sheet name="SO01.3B - Hlavný objekt d..." sheetId="8" r:id="rId8"/>
    <sheet name="SO01.5B - Hlavný objekt d..." sheetId="9" r:id="rId9"/>
    <sheet name="SO01.6B - Hlavný objekt d..." sheetId="10" r:id="rId10"/>
    <sheet name="Zoznam figúr" sheetId="11" r:id="rId11"/>
  </sheets>
  <definedNames>
    <definedName name="_xlnm._FilterDatabase" localSheetId="1" hidden="1">'SO01 - Hlavný objekt diel...'!$C$154:$K$2568</definedName>
    <definedName name="_xlnm._FilterDatabase" localSheetId="2" hidden="1">'SO01.2 - Hlavný objekt di...'!$C$130:$K$304</definedName>
    <definedName name="_xlnm._FilterDatabase" localSheetId="3" hidden="1">'SO01.3 A - Hlavný objekt ...'!$C$130:$K$270</definedName>
    <definedName name="_xlnm._FilterDatabase" localSheetId="7" hidden="1">'SO01.3B - Hlavný objekt d...'!$C$127:$K$211</definedName>
    <definedName name="_xlnm._FilterDatabase" localSheetId="4" hidden="1">'SO01.5 - Hlavný objekt di...'!$C$125:$K$163</definedName>
    <definedName name="_xlnm._FilterDatabase" localSheetId="8" hidden="1">'SO01.5B - Hlavný objekt d...'!$C$125:$K$158</definedName>
    <definedName name="_xlnm._FilterDatabase" localSheetId="5" hidden="1">'SO01.6 - Hlavný objekt di...'!$C$129:$K$265</definedName>
    <definedName name="_xlnm._FilterDatabase" localSheetId="9" hidden="1">'SO01.6B - Hlavný objekt d...'!$C$124:$K$219</definedName>
    <definedName name="_xlnm._FilterDatabase" localSheetId="6" hidden="1">'SO01B - B Hlavný objekt d...'!$C$144:$K$1339</definedName>
    <definedName name="_xlnm.Print_Titles" localSheetId="0">'Rekapitulácia stavby'!$92:$92</definedName>
    <definedName name="_xlnm.Print_Titles" localSheetId="1">'SO01 - Hlavný objekt diel...'!$154:$154</definedName>
    <definedName name="_xlnm.Print_Titles" localSheetId="2">'SO01.2 - Hlavný objekt di...'!$130:$130</definedName>
    <definedName name="_xlnm.Print_Titles" localSheetId="3">'SO01.3 A - Hlavný objekt ...'!$130:$130</definedName>
    <definedName name="_xlnm.Print_Titles" localSheetId="7">'SO01.3B - Hlavný objekt d...'!$127:$127</definedName>
    <definedName name="_xlnm.Print_Titles" localSheetId="4">'SO01.5 - Hlavný objekt di...'!$125:$125</definedName>
    <definedName name="_xlnm.Print_Titles" localSheetId="8">'SO01.5B - Hlavný objekt d...'!$125:$125</definedName>
    <definedName name="_xlnm.Print_Titles" localSheetId="5">'SO01.6 - Hlavný objekt di...'!$129:$129</definedName>
    <definedName name="_xlnm.Print_Titles" localSheetId="9">'SO01.6B - Hlavný objekt d...'!$124:$124</definedName>
    <definedName name="_xlnm.Print_Titles" localSheetId="6">'SO01B - B Hlavný objekt d...'!$144:$144</definedName>
    <definedName name="_xlnm.Print_Titles" localSheetId="10">'Zoznam figúr'!$9:$9</definedName>
    <definedName name="_xlnm.Print_Area" localSheetId="0">'Rekapitulácia stavby'!$D$4:$AO$76,'Rekapitulácia stavby'!$C$82:$AQ$106</definedName>
    <definedName name="_xlnm.Print_Area" localSheetId="1">'SO01 - Hlavný objekt diel...'!$C$4:$J$76,'SO01 - Hlavný objekt diel...'!$C$82:$J$134,'SO01 - Hlavný objekt diel...'!$C$140:$K$2568</definedName>
    <definedName name="_xlnm.Print_Area" localSheetId="2">'SO01.2 - Hlavný objekt di...'!$C$4:$J$76,'SO01.2 - Hlavný objekt di...'!$C$82:$J$110,'SO01.2 - Hlavný objekt di...'!$C$116:$K$304</definedName>
    <definedName name="_xlnm.Print_Area" localSheetId="3">'SO01.3 A - Hlavný objekt ...'!$C$4:$J$76,'SO01.3 A - Hlavný objekt ...'!$C$82:$J$110,'SO01.3 A - Hlavný objekt ...'!$C$116:$K$270</definedName>
    <definedName name="_xlnm.Print_Area" localSheetId="7">'SO01.3B - Hlavný objekt d...'!$C$4:$J$76,'SO01.3B - Hlavný objekt d...'!$C$82:$J$107,'SO01.3B - Hlavný objekt d...'!$C$113:$K$211</definedName>
    <definedName name="_xlnm.Print_Area" localSheetId="4">'SO01.5 - Hlavný objekt di...'!$C$4:$J$76,'SO01.5 - Hlavný objekt di...'!$C$82:$J$105,'SO01.5 - Hlavný objekt di...'!$C$111:$K$163</definedName>
    <definedName name="_xlnm.Print_Area" localSheetId="8">'SO01.5B - Hlavný objekt d...'!$C$4:$J$76,'SO01.5B - Hlavný objekt d...'!$C$82:$J$105,'SO01.5B - Hlavný objekt d...'!$C$111:$K$158</definedName>
    <definedName name="_xlnm.Print_Area" localSheetId="5">'SO01.6 - Hlavný objekt di...'!$C$4:$J$76,'SO01.6 - Hlavný objekt di...'!$C$82:$J$109,'SO01.6 - Hlavný objekt di...'!$C$115:$K$265</definedName>
    <definedName name="_xlnm.Print_Area" localSheetId="9">'SO01.6B - Hlavný objekt d...'!$C$4:$J$76,'SO01.6B - Hlavný objekt d...'!$C$82:$J$104,'SO01.6B - Hlavný objekt d...'!$C$110:$K$219</definedName>
    <definedName name="_xlnm.Print_Area" localSheetId="6">'SO01B - B Hlavný objekt d...'!$C$4:$J$76,'SO01B - B Hlavný objekt d...'!$C$82:$J$124,'SO01B - B Hlavný objekt d...'!$C$130:$K$1339</definedName>
    <definedName name="_xlnm.Print_Area" localSheetId="10">'Zoznam figúr'!$C$4:$G$2075</definedName>
  </definedNames>
  <calcPr calcId="191029"/>
</workbook>
</file>

<file path=xl/calcChain.xml><?xml version="1.0" encoding="utf-8"?>
<calcChain xmlns="http://schemas.openxmlformats.org/spreadsheetml/2006/main">
  <c r="D7" i="11" l="1"/>
  <c r="J39" i="10"/>
  <c r="J38" i="10"/>
  <c r="AY105" i="1"/>
  <c r="J37" i="10"/>
  <c r="AX105" i="1"/>
  <c r="BI219" i="10"/>
  <c r="BH219" i="10"/>
  <c r="BG219" i="10"/>
  <c r="BE219" i="10"/>
  <c r="BK219" i="10"/>
  <c r="J219" i="10"/>
  <c r="BF219" i="10" s="1"/>
  <c r="BI218" i="10"/>
  <c r="BH218" i="10"/>
  <c r="BG218" i="10"/>
  <c r="BE218" i="10"/>
  <c r="BK218" i="10"/>
  <c r="J218" i="10" s="1"/>
  <c r="BF218" i="10" s="1"/>
  <c r="BI217" i="10"/>
  <c r="BH217" i="10"/>
  <c r="BG217" i="10"/>
  <c r="BE217" i="10"/>
  <c r="BK217" i="10"/>
  <c r="J217" i="10"/>
  <c r="BF217" i="10" s="1"/>
  <c r="BI216" i="10"/>
  <c r="BH216" i="10"/>
  <c r="BG216" i="10"/>
  <c r="BE216" i="10"/>
  <c r="BK216" i="10"/>
  <c r="J216" i="10" s="1"/>
  <c r="BF216" i="10" s="1"/>
  <c r="BI215" i="10"/>
  <c r="BH215" i="10"/>
  <c r="BG215" i="10"/>
  <c r="BE215" i="10"/>
  <c r="BK215" i="10"/>
  <c r="J215" i="10" s="1"/>
  <c r="BF215" i="10" s="1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1" i="10"/>
  <c r="BH131" i="10"/>
  <c r="BG131" i="10"/>
  <c r="BE131" i="10"/>
  <c r="T131" i="10"/>
  <c r="R131" i="10"/>
  <c r="P131" i="10"/>
  <c r="BI128" i="10"/>
  <c r="BH128" i="10"/>
  <c r="BG128" i="10"/>
  <c r="BE128" i="10"/>
  <c r="T128" i="10"/>
  <c r="R128" i="10"/>
  <c r="P128" i="10"/>
  <c r="J122" i="10"/>
  <c r="J121" i="10"/>
  <c r="F121" i="10"/>
  <c r="F119" i="10"/>
  <c r="E117" i="10"/>
  <c r="J94" i="10"/>
  <c r="J93" i="10"/>
  <c r="F93" i="10"/>
  <c r="F91" i="10"/>
  <c r="E89" i="10"/>
  <c r="J20" i="10"/>
  <c r="E20" i="10"/>
  <c r="F122" i="10"/>
  <c r="J19" i="10"/>
  <c r="J14" i="10"/>
  <c r="J119" i="10" s="1"/>
  <c r="E7" i="10"/>
  <c r="E85" i="10" s="1"/>
  <c r="J39" i="9"/>
  <c r="J38" i="9"/>
  <c r="AY104" i="1"/>
  <c r="J37" i="9"/>
  <c r="AX104" i="1" s="1"/>
  <c r="BI158" i="9"/>
  <c r="BH158" i="9"/>
  <c r="BG158" i="9"/>
  <c r="BE158" i="9"/>
  <c r="BK158" i="9"/>
  <c r="J158" i="9"/>
  <c r="BF158" i="9" s="1"/>
  <c r="BI157" i="9"/>
  <c r="BH157" i="9"/>
  <c r="BG157" i="9"/>
  <c r="BE157" i="9"/>
  <c r="BK157" i="9"/>
  <c r="J157" i="9" s="1"/>
  <c r="BF157" i="9" s="1"/>
  <c r="BI156" i="9"/>
  <c r="BH156" i="9"/>
  <c r="BG156" i="9"/>
  <c r="BE156" i="9"/>
  <c r="BK156" i="9"/>
  <c r="J156" i="9"/>
  <c r="BF156" i="9" s="1"/>
  <c r="BI155" i="9"/>
  <c r="BH155" i="9"/>
  <c r="BG155" i="9"/>
  <c r="BE155" i="9"/>
  <c r="BK155" i="9"/>
  <c r="J155" i="9"/>
  <c r="BF155" i="9"/>
  <c r="BI154" i="9"/>
  <c r="BH154" i="9"/>
  <c r="BG154" i="9"/>
  <c r="BE154" i="9"/>
  <c r="BK154" i="9"/>
  <c r="J154" i="9"/>
  <c r="BF154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J123" i="9"/>
  <c r="J122" i="9"/>
  <c r="F122" i="9"/>
  <c r="F120" i="9"/>
  <c r="E118" i="9"/>
  <c r="J94" i="9"/>
  <c r="J93" i="9"/>
  <c r="F93" i="9"/>
  <c r="F91" i="9"/>
  <c r="E89" i="9"/>
  <c r="J20" i="9"/>
  <c r="E20" i="9"/>
  <c r="F123" i="9" s="1"/>
  <c r="J19" i="9"/>
  <c r="J14" i="9"/>
  <c r="J91" i="9"/>
  <c r="E7" i="9"/>
  <c r="E114" i="9" s="1"/>
  <c r="J39" i="8"/>
  <c r="J38" i="8"/>
  <c r="AY103" i="1"/>
  <c r="J37" i="8"/>
  <c r="AX103" i="1" s="1"/>
  <c r="BI211" i="8"/>
  <c r="BH211" i="8"/>
  <c r="BG211" i="8"/>
  <c r="BE211" i="8"/>
  <c r="BK211" i="8"/>
  <c r="J211" i="8"/>
  <c r="BF211" i="8"/>
  <c r="BI210" i="8"/>
  <c r="BH210" i="8"/>
  <c r="BG210" i="8"/>
  <c r="BE210" i="8"/>
  <c r="BK210" i="8"/>
  <c r="J210" i="8" s="1"/>
  <c r="BF210" i="8" s="1"/>
  <c r="BI209" i="8"/>
  <c r="BH209" i="8"/>
  <c r="BG209" i="8"/>
  <c r="BE209" i="8"/>
  <c r="BK209" i="8"/>
  <c r="J209" i="8"/>
  <c r="BF209" i="8"/>
  <c r="BI208" i="8"/>
  <c r="BH208" i="8"/>
  <c r="BG208" i="8"/>
  <c r="BE208" i="8"/>
  <c r="BK208" i="8"/>
  <c r="J208" i="8" s="1"/>
  <c r="BF208" i="8" s="1"/>
  <c r="BI207" i="8"/>
  <c r="BH207" i="8"/>
  <c r="BG207" i="8"/>
  <c r="BE207" i="8"/>
  <c r="BK207" i="8"/>
  <c r="J207" i="8" s="1"/>
  <c r="BF207" i="8" s="1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J125" i="8"/>
  <c r="J124" i="8"/>
  <c r="F124" i="8"/>
  <c r="F122" i="8"/>
  <c r="E120" i="8"/>
  <c r="J94" i="8"/>
  <c r="J93" i="8"/>
  <c r="F93" i="8"/>
  <c r="F91" i="8"/>
  <c r="E89" i="8"/>
  <c r="J20" i="8"/>
  <c r="E20" i="8"/>
  <c r="F125" i="8" s="1"/>
  <c r="J19" i="8"/>
  <c r="J14" i="8"/>
  <c r="J122" i="8" s="1"/>
  <c r="E7" i="8"/>
  <c r="E116" i="8"/>
  <c r="J39" i="7"/>
  <c r="J38" i="7"/>
  <c r="AY102" i="1" s="1"/>
  <c r="J37" i="7"/>
  <c r="AX102" i="1"/>
  <c r="BI1339" i="7"/>
  <c r="BH1339" i="7"/>
  <c r="BG1339" i="7"/>
  <c r="BE1339" i="7"/>
  <c r="BK1339" i="7"/>
  <c r="J1339" i="7" s="1"/>
  <c r="BF1339" i="7" s="1"/>
  <c r="BI1338" i="7"/>
  <c r="BH1338" i="7"/>
  <c r="BG1338" i="7"/>
  <c r="BE1338" i="7"/>
  <c r="BK1338" i="7"/>
  <c r="J1338" i="7"/>
  <c r="BF1338" i="7" s="1"/>
  <c r="BI1337" i="7"/>
  <c r="BH1337" i="7"/>
  <c r="BG1337" i="7"/>
  <c r="BE1337" i="7"/>
  <c r="BK1337" i="7"/>
  <c r="J1337" i="7" s="1"/>
  <c r="BF1337" i="7" s="1"/>
  <c r="BI1336" i="7"/>
  <c r="BH1336" i="7"/>
  <c r="BG1336" i="7"/>
  <c r="BE1336" i="7"/>
  <c r="BK1336" i="7"/>
  <c r="J1336" i="7"/>
  <c r="BF1336" i="7" s="1"/>
  <c r="BI1335" i="7"/>
  <c r="BH1335" i="7"/>
  <c r="BG1335" i="7"/>
  <c r="BE1335" i="7"/>
  <c r="BK1335" i="7"/>
  <c r="J1335" i="7"/>
  <c r="BF1335" i="7"/>
  <c r="BI1333" i="7"/>
  <c r="BH1333" i="7"/>
  <c r="BG1333" i="7"/>
  <c r="BE1333" i="7"/>
  <c r="T1333" i="7"/>
  <c r="R1333" i="7"/>
  <c r="P1333" i="7"/>
  <c r="BI1332" i="7"/>
  <c r="BH1332" i="7"/>
  <c r="BG1332" i="7"/>
  <c r="BE1332" i="7"/>
  <c r="T1332" i="7"/>
  <c r="R1332" i="7"/>
  <c r="P1332" i="7"/>
  <c r="BI1331" i="7"/>
  <c r="BH1331" i="7"/>
  <c r="BG1331" i="7"/>
  <c r="BE1331" i="7"/>
  <c r="T1331" i="7"/>
  <c r="R1331" i="7"/>
  <c r="P1331" i="7"/>
  <c r="BI1325" i="7"/>
  <c r="BH1325" i="7"/>
  <c r="BG1325" i="7"/>
  <c r="BE1325" i="7"/>
  <c r="T1325" i="7"/>
  <c r="R1325" i="7"/>
  <c r="P1325" i="7"/>
  <c r="BI1321" i="7"/>
  <c r="BH1321" i="7"/>
  <c r="BG1321" i="7"/>
  <c r="BE1321" i="7"/>
  <c r="T1321" i="7"/>
  <c r="R1321" i="7"/>
  <c r="P1321" i="7"/>
  <c r="BI1304" i="7"/>
  <c r="BH1304" i="7"/>
  <c r="BG1304" i="7"/>
  <c r="BE1304" i="7"/>
  <c r="T1304" i="7"/>
  <c r="R1304" i="7"/>
  <c r="P1304" i="7"/>
  <c r="BI1297" i="7"/>
  <c r="BH1297" i="7"/>
  <c r="BG1297" i="7"/>
  <c r="BE1297" i="7"/>
  <c r="T1297" i="7"/>
  <c r="R1297" i="7"/>
  <c r="P1297" i="7"/>
  <c r="BI1236" i="7"/>
  <c r="BH1236" i="7"/>
  <c r="BG1236" i="7"/>
  <c r="BE1236" i="7"/>
  <c r="T1236" i="7"/>
  <c r="R1236" i="7"/>
  <c r="P1236" i="7"/>
  <c r="BI1233" i="7"/>
  <c r="BH1233" i="7"/>
  <c r="BG1233" i="7"/>
  <c r="BE1233" i="7"/>
  <c r="T1233" i="7"/>
  <c r="R1233" i="7"/>
  <c r="P1233" i="7"/>
  <c r="BI1226" i="7"/>
  <c r="BH1226" i="7"/>
  <c r="BG1226" i="7"/>
  <c r="BE1226" i="7"/>
  <c r="T1226" i="7"/>
  <c r="R1226" i="7"/>
  <c r="P1226" i="7"/>
  <c r="BI1219" i="7"/>
  <c r="BH1219" i="7"/>
  <c r="BG1219" i="7"/>
  <c r="BE1219" i="7"/>
  <c r="T1219" i="7"/>
  <c r="R1219" i="7"/>
  <c r="P1219" i="7"/>
  <c r="BI1214" i="7"/>
  <c r="BH1214" i="7"/>
  <c r="BG1214" i="7"/>
  <c r="BE1214" i="7"/>
  <c r="T1214" i="7"/>
  <c r="R1214" i="7"/>
  <c r="P1214" i="7"/>
  <c r="BI1209" i="7"/>
  <c r="BH1209" i="7"/>
  <c r="BG1209" i="7"/>
  <c r="BE1209" i="7"/>
  <c r="T1209" i="7"/>
  <c r="R1209" i="7"/>
  <c r="P1209" i="7"/>
  <c r="BI1203" i="7"/>
  <c r="BH1203" i="7"/>
  <c r="BG1203" i="7"/>
  <c r="BE1203" i="7"/>
  <c r="T1203" i="7"/>
  <c r="R1203" i="7"/>
  <c r="P1203" i="7"/>
  <c r="BI1196" i="7"/>
  <c r="BH1196" i="7"/>
  <c r="BG1196" i="7"/>
  <c r="BE1196" i="7"/>
  <c r="T1196" i="7"/>
  <c r="R1196" i="7"/>
  <c r="P1196" i="7"/>
  <c r="BI1194" i="7"/>
  <c r="BH1194" i="7"/>
  <c r="BG1194" i="7"/>
  <c r="BE1194" i="7"/>
  <c r="T1194" i="7"/>
  <c r="R1194" i="7"/>
  <c r="P1194" i="7"/>
  <c r="BI1191" i="7"/>
  <c r="BH1191" i="7"/>
  <c r="BG1191" i="7"/>
  <c r="BE1191" i="7"/>
  <c r="T1191" i="7"/>
  <c r="R1191" i="7"/>
  <c r="P1191" i="7"/>
  <c r="BI1178" i="7"/>
  <c r="BH1178" i="7"/>
  <c r="BG1178" i="7"/>
  <c r="BE1178" i="7"/>
  <c r="T1178" i="7"/>
  <c r="R1178" i="7"/>
  <c r="P1178" i="7"/>
  <c r="BI1174" i="7"/>
  <c r="BH1174" i="7"/>
  <c r="BG1174" i="7"/>
  <c r="BE1174" i="7"/>
  <c r="T1174" i="7"/>
  <c r="R1174" i="7"/>
  <c r="P1174" i="7"/>
  <c r="BI1170" i="7"/>
  <c r="BH1170" i="7"/>
  <c r="BG1170" i="7"/>
  <c r="BE1170" i="7"/>
  <c r="T1170" i="7"/>
  <c r="R1170" i="7"/>
  <c r="P1170" i="7"/>
  <c r="BI1167" i="7"/>
  <c r="BH1167" i="7"/>
  <c r="BG1167" i="7"/>
  <c r="BE1167" i="7"/>
  <c r="T1167" i="7"/>
  <c r="R1167" i="7"/>
  <c r="P1167" i="7"/>
  <c r="BI1129" i="7"/>
  <c r="BH1129" i="7"/>
  <c r="BG1129" i="7"/>
  <c r="BE1129" i="7"/>
  <c r="T1129" i="7"/>
  <c r="R1129" i="7"/>
  <c r="P1129" i="7"/>
  <c r="BI1127" i="7"/>
  <c r="BH1127" i="7"/>
  <c r="BG1127" i="7"/>
  <c r="BE1127" i="7"/>
  <c r="T1127" i="7"/>
  <c r="R1127" i="7"/>
  <c r="P1127" i="7"/>
  <c r="BI1123" i="7"/>
  <c r="BH1123" i="7"/>
  <c r="BG1123" i="7"/>
  <c r="BE1123" i="7"/>
  <c r="T1123" i="7"/>
  <c r="R1123" i="7"/>
  <c r="P1123" i="7"/>
  <c r="BI1120" i="7"/>
  <c r="BH1120" i="7"/>
  <c r="BG1120" i="7"/>
  <c r="BE1120" i="7"/>
  <c r="T1120" i="7"/>
  <c r="R1120" i="7"/>
  <c r="P1120" i="7"/>
  <c r="BI1116" i="7"/>
  <c r="BH1116" i="7"/>
  <c r="BG1116" i="7"/>
  <c r="BE1116" i="7"/>
  <c r="T1116" i="7"/>
  <c r="R1116" i="7"/>
  <c r="P1116" i="7"/>
  <c r="BI1112" i="7"/>
  <c r="BH1112" i="7"/>
  <c r="BG1112" i="7"/>
  <c r="BE1112" i="7"/>
  <c r="T1112" i="7"/>
  <c r="R1112" i="7"/>
  <c r="P1112" i="7"/>
  <c r="BI1100" i="7"/>
  <c r="BH1100" i="7"/>
  <c r="BG1100" i="7"/>
  <c r="BE1100" i="7"/>
  <c r="T1100" i="7"/>
  <c r="R1100" i="7"/>
  <c r="P1100" i="7"/>
  <c r="BI1097" i="7"/>
  <c r="BH1097" i="7"/>
  <c r="BG1097" i="7"/>
  <c r="BE1097" i="7"/>
  <c r="T1097" i="7"/>
  <c r="R1097" i="7"/>
  <c r="P1097" i="7"/>
  <c r="BI1094" i="7"/>
  <c r="BH1094" i="7"/>
  <c r="BG1094" i="7"/>
  <c r="BE1094" i="7"/>
  <c r="T1094" i="7"/>
  <c r="R1094" i="7"/>
  <c r="P1094" i="7"/>
  <c r="BI1090" i="7"/>
  <c r="BH1090" i="7"/>
  <c r="BG1090" i="7"/>
  <c r="BE1090" i="7"/>
  <c r="T1090" i="7"/>
  <c r="R1090" i="7"/>
  <c r="P1090" i="7"/>
  <c r="BI1088" i="7"/>
  <c r="BH1088" i="7"/>
  <c r="BG1088" i="7"/>
  <c r="BE1088" i="7"/>
  <c r="T1088" i="7"/>
  <c r="R1088" i="7"/>
  <c r="P1088" i="7"/>
  <c r="BI1085" i="7"/>
  <c r="BH1085" i="7"/>
  <c r="BG1085" i="7"/>
  <c r="BE1085" i="7"/>
  <c r="T1085" i="7"/>
  <c r="R1085" i="7"/>
  <c r="P1085" i="7"/>
  <c r="BI1082" i="7"/>
  <c r="BH1082" i="7"/>
  <c r="BG1082" i="7"/>
  <c r="BE1082" i="7"/>
  <c r="T1082" i="7"/>
  <c r="R1082" i="7"/>
  <c r="P1082" i="7"/>
  <c r="BI1079" i="7"/>
  <c r="BH1079" i="7"/>
  <c r="BG1079" i="7"/>
  <c r="BE1079" i="7"/>
  <c r="T1079" i="7"/>
  <c r="R1079" i="7"/>
  <c r="P1079" i="7"/>
  <c r="BI1076" i="7"/>
  <c r="BH1076" i="7"/>
  <c r="BG1076" i="7"/>
  <c r="BE1076" i="7"/>
  <c r="T1076" i="7"/>
  <c r="R1076" i="7"/>
  <c r="P1076" i="7"/>
  <c r="BI1068" i="7"/>
  <c r="BH1068" i="7"/>
  <c r="BG1068" i="7"/>
  <c r="BE1068" i="7"/>
  <c r="T1068" i="7"/>
  <c r="R1068" i="7"/>
  <c r="P1068" i="7"/>
  <c r="BI1062" i="7"/>
  <c r="BH1062" i="7"/>
  <c r="BG1062" i="7"/>
  <c r="BE1062" i="7"/>
  <c r="T1062" i="7"/>
  <c r="R1062" i="7"/>
  <c r="P1062" i="7"/>
  <c r="BI1059" i="7"/>
  <c r="BH1059" i="7"/>
  <c r="BG1059" i="7"/>
  <c r="BE1059" i="7"/>
  <c r="T1059" i="7"/>
  <c r="R1059" i="7"/>
  <c r="P1059" i="7"/>
  <c r="BI1056" i="7"/>
  <c r="BH1056" i="7"/>
  <c r="BG1056" i="7"/>
  <c r="BE1056" i="7"/>
  <c r="T1056" i="7"/>
  <c r="R1056" i="7"/>
  <c r="P1056" i="7"/>
  <c r="BI1051" i="7"/>
  <c r="BH1051" i="7"/>
  <c r="BG1051" i="7"/>
  <c r="BE1051" i="7"/>
  <c r="T1051" i="7"/>
  <c r="R1051" i="7"/>
  <c r="P1051" i="7"/>
  <c r="BI1045" i="7"/>
  <c r="BH1045" i="7"/>
  <c r="BG1045" i="7"/>
  <c r="BE1045" i="7"/>
  <c r="T1045" i="7"/>
  <c r="R1045" i="7"/>
  <c r="P1045" i="7"/>
  <c r="BI1043" i="7"/>
  <c r="BH1043" i="7"/>
  <c r="BG1043" i="7"/>
  <c r="BE1043" i="7"/>
  <c r="T1043" i="7"/>
  <c r="R1043" i="7"/>
  <c r="P1043" i="7"/>
  <c r="BI1039" i="7"/>
  <c r="BH1039" i="7"/>
  <c r="BG1039" i="7"/>
  <c r="BE1039" i="7"/>
  <c r="T1039" i="7"/>
  <c r="R1039" i="7"/>
  <c r="P1039" i="7"/>
  <c r="BI1035" i="7"/>
  <c r="BH1035" i="7"/>
  <c r="BG1035" i="7"/>
  <c r="BE1035" i="7"/>
  <c r="T1035" i="7"/>
  <c r="R1035" i="7"/>
  <c r="P1035" i="7"/>
  <c r="BI1031" i="7"/>
  <c r="BH1031" i="7"/>
  <c r="BG1031" i="7"/>
  <c r="BE1031" i="7"/>
  <c r="T1031" i="7"/>
  <c r="R1031" i="7"/>
  <c r="P1031" i="7"/>
  <c r="BI1028" i="7"/>
  <c r="BH1028" i="7"/>
  <c r="BG1028" i="7"/>
  <c r="BE1028" i="7"/>
  <c r="T1028" i="7"/>
  <c r="R1028" i="7"/>
  <c r="P1028" i="7"/>
  <c r="BI1024" i="7"/>
  <c r="BH1024" i="7"/>
  <c r="BG1024" i="7"/>
  <c r="BE1024" i="7"/>
  <c r="T1024" i="7"/>
  <c r="R1024" i="7"/>
  <c r="P1024" i="7"/>
  <c r="BI1020" i="7"/>
  <c r="BH1020" i="7"/>
  <c r="BG1020" i="7"/>
  <c r="BE1020" i="7"/>
  <c r="T1020" i="7"/>
  <c r="R1020" i="7"/>
  <c r="P1020" i="7"/>
  <c r="BI1016" i="7"/>
  <c r="BH1016" i="7"/>
  <c r="BG1016" i="7"/>
  <c r="BE1016" i="7"/>
  <c r="T1016" i="7"/>
  <c r="R1016" i="7"/>
  <c r="P1016" i="7"/>
  <c r="BI1011" i="7"/>
  <c r="BH1011" i="7"/>
  <c r="BG1011" i="7"/>
  <c r="BE1011" i="7"/>
  <c r="T1011" i="7"/>
  <c r="R1011" i="7"/>
  <c r="P1011" i="7"/>
  <c r="BI1009" i="7"/>
  <c r="BH1009" i="7"/>
  <c r="BG1009" i="7"/>
  <c r="BE1009" i="7"/>
  <c r="T1009" i="7"/>
  <c r="R1009" i="7"/>
  <c r="P1009" i="7"/>
  <c r="BI1007" i="7"/>
  <c r="BH1007" i="7"/>
  <c r="BG1007" i="7"/>
  <c r="BE1007" i="7"/>
  <c r="T1007" i="7"/>
  <c r="R1007" i="7"/>
  <c r="P1007" i="7"/>
  <c r="BI1006" i="7"/>
  <c r="BH1006" i="7"/>
  <c r="BG1006" i="7"/>
  <c r="BE1006" i="7"/>
  <c r="T1006" i="7"/>
  <c r="R1006" i="7"/>
  <c r="P1006" i="7"/>
  <c r="BI1005" i="7"/>
  <c r="BH1005" i="7"/>
  <c r="BG1005" i="7"/>
  <c r="BE1005" i="7"/>
  <c r="T1005" i="7"/>
  <c r="R1005" i="7"/>
  <c r="P1005" i="7"/>
  <c r="BI1004" i="7"/>
  <c r="BH1004" i="7"/>
  <c r="BG1004" i="7"/>
  <c r="BE1004" i="7"/>
  <c r="T1004" i="7"/>
  <c r="R1004" i="7"/>
  <c r="P1004" i="7"/>
  <c r="BI1003" i="7"/>
  <c r="BH1003" i="7"/>
  <c r="BG1003" i="7"/>
  <c r="BE1003" i="7"/>
  <c r="T1003" i="7"/>
  <c r="R1003" i="7"/>
  <c r="P1003" i="7"/>
  <c r="BI1002" i="7"/>
  <c r="BH1002" i="7"/>
  <c r="BG1002" i="7"/>
  <c r="BE1002" i="7"/>
  <c r="T1002" i="7"/>
  <c r="R1002" i="7"/>
  <c r="P1002" i="7"/>
  <c r="BI1001" i="7"/>
  <c r="BH1001" i="7"/>
  <c r="BG1001" i="7"/>
  <c r="BE1001" i="7"/>
  <c r="T1001" i="7"/>
  <c r="R1001" i="7"/>
  <c r="P1001" i="7"/>
  <c r="BI1000" i="7"/>
  <c r="BH1000" i="7"/>
  <c r="BG1000" i="7"/>
  <c r="BE1000" i="7"/>
  <c r="T1000" i="7"/>
  <c r="R1000" i="7"/>
  <c r="P1000" i="7"/>
  <c r="BI999" i="7"/>
  <c r="BH999" i="7"/>
  <c r="BG999" i="7"/>
  <c r="BE999" i="7"/>
  <c r="T999" i="7"/>
  <c r="R999" i="7"/>
  <c r="P999" i="7"/>
  <c r="BI998" i="7"/>
  <c r="BH998" i="7"/>
  <c r="BG998" i="7"/>
  <c r="BE998" i="7"/>
  <c r="T998" i="7"/>
  <c r="R998" i="7"/>
  <c r="P998" i="7"/>
  <c r="BI997" i="7"/>
  <c r="BH997" i="7"/>
  <c r="BG997" i="7"/>
  <c r="BE997" i="7"/>
  <c r="T997" i="7"/>
  <c r="R997" i="7"/>
  <c r="P997" i="7"/>
  <c r="BI996" i="7"/>
  <c r="BH996" i="7"/>
  <c r="BG996" i="7"/>
  <c r="BE996" i="7"/>
  <c r="T996" i="7"/>
  <c r="R996" i="7"/>
  <c r="P996" i="7"/>
  <c r="BI995" i="7"/>
  <c r="BH995" i="7"/>
  <c r="BG995" i="7"/>
  <c r="BE995" i="7"/>
  <c r="T995" i="7"/>
  <c r="R995" i="7"/>
  <c r="P995" i="7"/>
  <c r="BI994" i="7"/>
  <c r="BH994" i="7"/>
  <c r="BG994" i="7"/>
  <c r="BE994" i="7"/>
  <c r="T994" i="7"/>
  <c r="R994" i="7"/>
  <c r="P994" i="7"/>
  <c r="BI993" i="7"/>
  <c r="BH993" i="7"/>
  <c r="BG993" i="7"/>
  <c r="BE993" i="7"/>
  <c r="T993" i="7"/>
  <c r="R993" i="7"/>
  <c r="P993" i="7"/>
  <c r="BI992" i="7"/>
  <c r="BH992" i="7"/>
  <c r="BG992" i="7"/>
  <c r="BE992" i="7"/>
  <c r="T992" i="7"/>
  <c r="R992" i="7"/>
  <c r="P992" i="7"/>
  <c r="BI991" i="7"/>
  <c r="BH991" i="7"/>
  <c r="BG991" i="7"/>
  <c r="BE991" i="7"/>
  <c r="T991" i="7"/>
  <c r="R991" i="7"/>
  <c r="P991" i="7"/>
  <c r="BI990" i="7"/>
  <c r="BH990" i="7"/>
  <c r="BG990" i="7"/>
  <c r="BE990" i="7"/>
  <c r="T990" i="7"/>
  <c r="R990" i="7"/>
  <c r="P990" i="7"/>
  <c r="BI989" i="7"/>
  <c r="BH989" i="7"/>
  <c r="BG989" i="7"/>
  <c r="BE989" i="7"/>
  <c r="T989" i="7"/>
  <c r="R989" i="7"/>
  <c r="P989" i="7"/>
  <c r="BI988" i="7"/>
  <c r="BH988" i="7"/>
  <c r="BG988" i="7"/>
  <c r="BE988" i="7"/>
  <c r="T988" i="7"/>
  <c r="R988" i="7"/>
  <c r="P988" i="7"/>
  <c r="BI987" i="7"/>
  <c r="BH987" i="7"/>
  <c r="BG987" i="7"/>
  <c r="BE987" i="7"/>
  <c r="T987" i="7"/>
  <c r="R987" i="7"/>
  <c r="P987" i="7"/>
  <c r="BI986" i="7"/>
  <c r="BH986" i="7"/>
  <c r="BG986" i="7"/>
  <c r="BE986" i="7"/>
  <c r="T986" i="7"/>
  <c r="R986" i="7"/>
  <c r="P986" i="7"/>
  <c r="BI985" i="7"/>
  <c r="BH985" i="7"/>
  <c r="BG985" i="7"/>
  <c r="BE985" i="7"/>
  <c r="T985" i="7"/>
  <c r="R985" i="7"/>
  <c r="P985" i="7"/>
  <c r="BI984" i="7"/>
  <c r="BH984" i="7"/>
  <c r="BG984" i="7"/>
  <c r="BE984" i="7"/>
  <c r="T984" i="7"/>
  <c r="R984" i="7"/>
  <c r="P984" i="7"/>
  <c r="BI983" i="7"/>
  <c r="BH983" i="7"/>
  <c r="BG983" i="7"/>
  <c r="BE983" i="7"/>
  <c r="T983" i="7"/>
  <c r="R983" i="7"/>
  <c r="P983" i="7"/>
  <c r="BI982" i="7"/>
  <c r="BH982" i="7"/>
  <c r="BG982" i="7"/>
  <c r="BE982" i="7"/>
  <c r="T982" i="7"/>
  <c r="R982" i="7"/>
  <c r="P982" i="7"/>
  <c r="BI981" i="7"/>
  <c r="BH981" i="7"/>
  <c r="BG981" i="7"/>
  <c r="BE981" i="7"/>
  <c r="T981" i="7"/>
  <c r="R981" i="7"/>
  <c r="P981" i="7"/>
  <c r="BI980" i="7"/>
  <c r="BH980" i="7"/>
  <c r="BG980" i="7"/>
  <c r="BE980" i="7"/>
  <c r="T980" i="7"/>
  <c r="R980" i="7"/>
  <c r="P980" i="7"/>
  <c r="BI979" i="7"/>
  <c r="BH979" i="7"/>
  <c r="BG979" i="7"/>
  <c r="BE979" i="7"/>
  <c r="T979" i="7"/>
  <c r="R979" i="7"/>
  <c r="P979" i="7"/>
  <c r="BI978" i="7"/>
  <c r="BH978" i="7"/>
  <c r="BG978" i="7"/>
  <c r="BE978" i="7"/>
  <c r="T978" i="7"/>
  <c r="R978" i="7"/>
  <c r="P978" i="7"/>
  <c r="BI977" i="7"/>
  <c r="BH977" i="7"/>
  <c r="BG977" i="7"/>
  <c r="BE977" i="7"/>
  <c r="T977" i="7"/>
  <c r="R977" i="7"/>
  <c r="P977" i="7"/>
  <c r="BI976" i="7"/>
  <c r="BH976" i="7"/>
  <c r="BG976" i="7"/>
  <c r="BE976" i="7"/>
  <c r="T976" i="7"/>
  <c r="R976" i="7"/>
  <c r="P976" i="7"/>
  <c r="BI975" i="7"/>
  <c r="BH975" i="7"/>
  <c r="BG975" i="7"/>
  <c r="BE975" i="7"/>
  <c r="T975" i="7"/>
  <c r="R975" i="7"/>
  <c r="P975" i="7"/>
  <c r="BI974" i="7"/>
  <c r="BH974" i="7"/>
  <c r="BG974" i="7"/>
  <c r="BE974" i="7"/>
  <c r="T974" i="7"/>
  <c r="R974" i="7"/>
  <c r="P974" i="7"/>
  <c r="BI973" i="7"/>
  <c r="BH973" i="7"/>
  <c r="BG973" i="7"/>
  <c r="BE973" i="7"/>
  <c r="T973" i="7"/>
  <c r="R973" i="7"/>
  <c r="P973" i="7"/>
  <c r="BI972" i="7"/>
  <c r="BH972" i="7"/>
  <c r="BG972" i="7"/>
  <c r="BE972" i="7"/>
  <c r="T972" i="7"/>
  <c r="R972" i="7"/>
  <c r="P972" i="7"/>
  <c r="BI971" i="7"/>
  <c r="BH971" i="7"/>
  <c r="BG971" i="7"/>
  <c r="BE971" i="7"/>
  <c r="T971" i="7"/>
  <c r="R971" i="7"/>
  <c r="P971" i="7"/>
  <c r="BI968" i="7"/>
  <c r="BH968" i="7"/>
  <c r="BG968" i="7"/>
  <c r="BE968" i="7"/>
  <c r="T968" i="7"/>
  <c r="R968" i="7"/>
  <c r="P968" i="7"/>
  <c r="BI965" i="7"/>
  <c r="BH965" i="7"/>
  <c r="BG965" i="7"/>
  <c r="BE965" i="7"/>
  <c r="T965" i="7"/>
  <c r="R965" i="7"/>
  <c r="P965" i="7"/>
  <c r="BI964" i="7"/>
  <c r="BH964" i="7"/>
  <c r="BG964" i="7"/>
  <c r="BE964" i="7"/>
  <c r="T964" i="7"/>
  <c r="R964" i="7"/>
  <c r="P964" i="7"/>
  <c r="BI961" i="7"/>
  <c r="BH961" i="7"/>
  <c r="BG961" i="7"/>
  <c r="BE961" i="7"/>
  <c r="T961" i="7"/>
  <c r="R961" i="7"/>
  <c r="P961" i="7"/>
  <c r="BI960" i="7"/>
  <c r="BH960" i="7"/>
  <c r="BG960" i="7"/>
  <c r="BE960" i="7"/>
  <c r="T960" i="7"/>
  <c r="R960" i="7"/>
  <c r="P960" i="7"/>
  <c r="BI959" i="7"/>
  <c r="BH959" i="7"/>
  <c r="BG959" i="7"/>
  <c r="BE959" i="7"/>
  <c r="T959" i="7"/>
  <c r="R959" i="7"/>
  <c r="P959" i="7"/>
  <c r="BI958" i="7"/>
  <c r="BH958" i="7"/>
  <c r="BG958" i="7"/>
  <c r="BE958" i="7"/>
  <c r="T958" i="7"/>
  <c r="R958" i="7"/>
  <c r="P958" i="7"/>
  <c r="BI957" i="7"/>
  <c r="BH957" i="7"/>
  <c r="BG957" i="7"/>
  <c r="BE957" i="7"/>
  <c r="T957" i="7"/>
  <c r="R957" i="7"/>
  <c r="P957" i="7"/>
  <c r="BI954" i="7"/>
  <c r="BH954" i="7"/>
  <c r="BG954" i="7"/>
  <c r="BE954" i="7"/>
  <c r="T954" i="7"/>
  <c r="R954" i="7"/>
  <c r="P954" i="7"/>
  <c r="BI953" i="7"/>
  <c r="BH953" i="7"/>
  <c r="BG953" i="7"/>
  <c r="BE953" i="7"/>
  <c r="T953" i="7"/>
  <c r="R953" i="7"/>
  <c r="P953" i="7"/>
  <c r="BI952" i="7"/>
  <c r="BH952" i="7"/>
  <c r="BG952" i="7"/>
  <c r="BE952" i="7"/>
  <c r="T952" i="7"/>
  <c r="R952" i="7"/>
  <c r="P952" i="7"/>
  <c r="BI951" i="7"/>
  <c r="BH951" i="7"/>
  <c r="BG951" i="7"/>
  <c r="BE951" i="7"/>
  <c r="T951" i="7"/>
  <c r="R951" i="7"/>
  <c r="P951" i="7"/>
  <c r="BI950" i="7"/>
  <c r="BH950" i="7"/>
  <c r="BG950" i="7"/>
  <c r="BE950" i="7"/>
  <c r="T950" i="7"/>
  <c r="R950" i="7"/>
  <c r="P950" i="7"/>
  <c r="BI949" i="7"/>
  <c r="BH949" i="7"/>
  <c r="BG949" i="7"/>
  <c r="BE949" i="7"/>
  <c r="T949" i="7"/>
  <c r="R949" i="7"/>
  <c r="P949" i="7"/>
  <c r="BI948" i="7"/>
  <c r="BH948" i="7"/>
  <c r="BG948" i="7"/>
  <c r="BE948" i="7"/>
  <c r="T948" i="7"/>
  <c r="R948" i="7"/>
  <c r="P948" i="7"/>
  <c r="BI947" i="7"/>
  <c r="BH947" i="7"/>
  <c r="BG947" i="7"/>
  <c r="BE947" i="7"/>
  <c r="T947" i="7"/>
  <c r="R947" i="7"/>
  <c r="P947" i="7"/>
  <c r="BI946" i="7"/>
  <c r="BH946" i="7"/>
  <c r="BG946" i="7"/>
  <c r="BE946" i="7"/>
  <c r="T946" i="7"/>
  <c r="R946" i="7"/>
  <c r="P946" i="7"/>
  <c r="BI945" i="7"/>
  <c r="BH945" i="7"/>
  <c r="BG945" i="7"/>
  <c r="BE945" i="7"/>
  <c r="T945" i="7"/>
  <c r="R945" i="7"/>
  <c r="P945" i="7"/>
  <c r="BI944" i="7"/>
  <c r="BH944" i="7"/>
  <c r="BG944" i="7"/>
  <c r="BE944" i="7"/>
  <c r="T944" i="7"/>
  <c r="R944" i="7"/>
  <c r="P944" i="7"/>
  <c r="BI943" i="7"/>
  <c r="BH943" i="7"/>
  <c r="BG943" i="7"/>
  <c r="BE943" i="7"/>
  <c r="T943" i="7"/>
  <c r="R943" i="7"/>
  <c r="P943" i="7"/>
  <c r="BI942" i="7"/>
  <c r="BH942" i="7"/>
  <c r="BG942" i="7"/>
  <c r="BE942" i="7"/>
  <c r="T942" i="7"/>
  <c r="R942" i="7"/>
  <c r="P942" i="7"/>
  <c r="BI941" i="7"/>
  <c r="BH941" i="7"/>
  <c r="BG941" i="7"/>
  <c r="BE941" i="7"/>
  <c r="T941" i="7"/>
  <c r="R941" i="7"/>
  <c r="P941" i="7"/>
  <c r="BI940" i="7"/>
  <c r="BH940" i="7"/>
  <c r="BG940" i="7"/>
  <c r="BE940" i="7"/>
  <c r="T940" i="7"/>
  <c r="R940" i="7"/>
  <c r="P940" i="7"/>
  <c r="BI939" i="7"/>
  <c r="BH939" i="7"/>
  <c r="BG939" i="7"/>
  <c r="BE939" i="7"/>
  <c r="T939" i="7"/>
  <c r="R939" i="7"/>
  <c r="P939" i="7"/>
  <c r="BI936" i="7"/>
  <c r="BH936" i="7"/>
  <c r="BG936" i="7"/>
  <c r="BE936" i="7"/>
  <c r="T936" i="7"/>
  <c r="R936" i="7"/>
  <c r="P936" i="7"/>
  <c r="BI933" i="7"/>
  <c r="BH933" i="7"/>
  <c r="BG933" i="7"/>
  <c r="BE933" i="7"/>
  <c r="T933" i="7"/>
  <c r="R933" i="7"/>
  <c r="P933" i="7"/>
  <c r="BI930" i="7"/>
  <c r="BH930" i="7"/>
  <c r="BG930" i="7"/>
  <c r="BE930" i="7"/>
  <c r="T930" i="7"/>
  <c r="R930" i="7"/>
  <c r="P930" i="7"/>
  <c r="BI923" i="7"/>
  <c r="BH923" i="7"/>
  <c r="BG923" i="7"/>
  <c r="BE923" i="7"/>
  <c r="T923" i="7"/>
  <c r="R923" i="7"/>
  <c r="P923" i="7"/>
  <c r="BI918" i="7"/>
  <c r="BH918" i="7"/>
  <c r="BG918" i="7"/>
  <c r="BE918" i="7"/>
  <c r="T918" i="7"/>
  <c r="R918" i="7"/>
  <c r="P918" i="7"/>
  <c r="BI913" i="7"/>
  <c r="BH913" i="7"/>
  <c r="BG913" i="7"/>
  <c r="BE913" i="7"/>
  <c r="T913" i="7"/>
  <c r="R913" i="7"/>
  <c r="P913" i="7"/>
  <c r="BI908" i="7"/>
  <c r="BH908" i="7"/>
  <c r="BG908" i="7"/>
  <c r="BE908" i="7"/>
  <c r="T908" i="7"/>
  <c r="R908" i="7"/>
  <c r="P908" i="7"/>
  <c r="BI899" i="7"/>
  <c r="BH899" i="7"/>
  <c r="BG899" i="7"/>
  <c r="BE899" i="7"/>
  <c r="T899" i="7"/>
  <c r="R899" i="7"/>
  <c r="P899" i="7"/>
  <c r="BI897" i="7"/>
  <c r="BH897" i="7"/>
  <c r="BG897" i="7"/>
  <c r="BE897" i="7"/>
  <c r="T897" i="7"/>
  <c r="R897" i="7"/>
  <c r="P897" i="7"/>
  <c r="BI896" i="7"/>
  <c r="BH896" i="7"/>
  <c r="BG896" i="7"/>
  <c r="BE896" i="7"/>
  <c r="T896" i="7"/>
  <c r="R896" i="7"/>
  <c r="P896" i="7"/>
  <c r="BI895" i="7"/>
  <c r="BH895" i="7"/>
  <c r="BG895" i="7"/>
  <c r="BE895" i="7"/>
  <c r="T895" i="7"/>
  <c r="R895" i="7"/>
  <c r="P895" i="7"/>
  <c r="BI894" i="7"/>
  <c r="BH894" i="7"/>
  <c r="BG894" i="7"/>
  <c r="BE894" i="7"/>
  <c r="T894" i="7"/>
  <c r="R894" i="7"/>
  <c r="P894" i="7"/>
  <c r="BI893" i="7"/>
  <c r="BH893" i="7"/>
  <c r="BG893" i="7"/>
  <c r="BE893" i="7"/>
  <c r="T893" i="7"/>
  <c r="R893" i="7"/>
  <c r="P893" i="7"/>
  <c r="BI892" i="7"/>
  <c r="BH892" i="7"/>
  <c r="BG892" i="7"/>
  <c r="BE892" i="7"/>
  <c r="T892" i="7"/>
  <c r="R892" i="7"/>
  <c r="P892" i="7"/>
  <c r="BI891" i="7"/>
  <c r="BH891" i="7"/>
  <c r="BG891" i="7"/>
  <c r="BE891" i="7"/>
  <c r="T891" i="7"/>
  <c r="R891" i="7"/>
  <c r="P891" i="7"/>
  <c r="BI890" i="7"/>
  <c r="BH890" i="7"/>
  <c r="BG890" i="7"/>
  <c r="BE890" i="7"/>
  <c r="T890" i="7"/>
  <c r="R890" i="7"/>
  <c r="P890" i="7"/>
  <c r="BI889" i="7"/>
  <c r="BH889" i="7"/>
  <c r="BG889" i="7"/>
  <c r="BE889" i="7"/>
  <c r="T889" i="7"/>
  <c r="R889" i="7"/>
  <c r="P889" i="7"/>
  <c r="BI888" i="7"/>
  <c r="BH888" i="7"/>
  <c r="BG888" i="7"/>
  <c r="BE888" i="7"/>
  <c r="T888" i="7"/>
  <c r="R888" i="7"/>
  <c r="P888" i="7"/>
  <c r="BI887" i="7"/>
  <c r="BH887" i="7"/>
  <c r="BG887" i="7"/>
  <c r="BE887" i="7"/>
  <c r="T887" i="7"/>
  <c r="R887" i="7"/>
  <c r="P887" i="7"/>
  <c r="BI886" i="7"/>
  <c r="BH886" i="7"/>
  <c r="BG886" i="7"/>
  <c r="BE886" i="7"/>
  <c r="T886" i="7"/>
  <c r="R886" i="7"/>
  <c r="P886" i="7"/>
  <c r="BI885" i="7"/>
  <c r="BH885" i="7"/>
  <c r="BG885" i="7"/>
  <c r="BE885" i="7"/>
  <c r="T885" i="7"/>
  <c r="R885" i="7"/>
  <c r="P885" i="7"/>
  <c r="BI884" i="7"/>
  <c r="BH884" i="7"/>
  <c r="BG884" i="7"/>
  <c r="BE884" i="7"/>
  <c r="T884" i="7"/>
  <c r="R884" i="7"/>
  <c r="P884" i="7"/>
  <c r="BI883" i="7"/>
  <c r="BH883" i="7"/>
  <c r="BG883" i="7"/>
  <c r="BE883" i="7"/>
  <c r="T883" i="7"/>
  <c r="R883" i="7"/>
  <c r="P883" i="7"/>
  <c r="BI882" i="7"/>
  <c r="BH882" i="7"/>
  <c r="BG882" i="7"/>
  <c r="BE882" i="7"/>
  <c r="T882" i="7"/>
  <c r="R882" i="7"/>
  <c r="P882" i="7"/>
  <c r="BI881" i="7"/>
  <c r="BH881" i="7"/>
  <c r="BG881" i="7"/>
  <c r="BE881" i="7"/>
  <c r="T881" i="7"/>
  <c r="R881" i="7"/>
  <c r="P881" i="7"/>
  <c r="BI880" i="7"/>
  <c r="BH880" i="7"/>
  <c r="BG880" i="7"/>
  <c r="BE880" i="7"/>
  <c r="T880" i="7"/>
  <c r="R880" i="7"/>
  <c r="P880" i="7"/>
  <c r="BI877" i="7"/>
  <c r="BH877" i="7"/>
  <c r="BG877" i="7"/>
  <c r="BE877" i="7"/>
  <c r="T877" i="7"/>
  <c r="R877" i="7"/>
  <c r="P877" i="7"/>
  <c r="BI876" i="7"/>
  <c r="BH876" i="7"/>
  <c r="BG876" i="7"/>
  <c r="BE876" i="7"/>
  <c r="T876" i="7"/>
  <c r="R876" i="7"/>
  <c r="P876" i="7"/>
  <c r="BI875" i="7"/>
  <c r="BH875" i="7"/>
  <c r="BG875" i="7"/>
  <c r="BE875" i="7"/>
  <c r="T875" i="7"/>
  <c r="R875" i="7"/>
  <c r="P875" i="7"/>
  <c r="BI874" i="7"/>
  <c r="BH874" i="7"/>
  <c r="BG874" i="7"/>
  <c r="BE874" i="7"/>
  <c r="T874" i="7"/>
  <c r="R874" i="7"/>
  <c r="P874" i="7"/>
  <c r="BI873" i="7"/>
  <c r="BH873" i="7"/>
  <c r="BG873" i="7"/>
  <c r="BE873" i="7"/>
  <c r="T873" i="7"/>
  <c r="R873" i="7"/>
  <c r="P873" i="7"/>
  <c r="BI872" i="7"/>
  <c r="BH872" i="7"/>
  <c r="BG872" i="7"/>
  <c r="BE872" i="7"/>
  <c r="T872" i="7"/>
  <c r="R872" i="7"/>
  <c r="P872" i="7"/>
  <c r="BI871" i="7"/>
  <c r="BH871" i="7"/>
  <c r="BG871" i="7"/>
  <c r="BE871" i="7"/>
  <c r="T871" i="7"/>
  <c r="R871" i="7"/>
  <c r="P871" i="7"/>
  <c r="BI870" i="7"/>
  <c r="BH870" i="7"/>
  <c r="BG870" i="7"/>
  <c r="BE870" i="7"/>
  <c r="T870" i="7"/>
  <c r="R870" i="7"/>
  <c r="P870" i="7"/>
  <c r="BI869" i="7"/>
  <c r="BH869" i="7"/>
  <c r="BG869" i="7"/>
  <c r="BE869" i="7"/>
  <c r="T869" i="7"/>
  <c r="R869" i="7"/>
  <c r="P869" i="7"/>
  <c r="BI868" i="7"/>
  <c r="BH868" i="7"/>
  <c r="BG868" i="7"/>
  <c r="BE868" i="7"/>
  <c r="T868" i="7"/>
  <c r="R868" i="7"/>
  <c r="P868" i="7"/>
  <c r="BI867" i="7"/>
  <c r="BH867" i="7"/>
  <c r="BG867" i="7"/>
  <c r="BE867" i="7"/>
  <c r="T867" i="7"/>
  <c r="R867" i="7"/>
  <c r="P867" i="7"/>
  <c r="BI866" i="7"/>
  <c r="BH866" i="7"/>
  <c r="BG866" i="7"/>
  <c r="BE866" i="7"/>
  <c r="T866" i="7"/>
  <c r="R866" i="7"/>
  <c r="P866" i="7"/>
  <c r="BI865" i="7"/>
  <c r="BH865" i="7"/>
  <c r="BG865" i="7"/>
  <c r="BE865" i="7"/>
  <c r="T865" i="7"/>
  <c r="R865" i="7"/>
  <c r="P865" i="7"/>
  <c r="BI862" i="7"/>
  <c r="BH862" i="7"/>
  <c r="BG862" i="7"/>
  <c r="BE862" i="7"/>
  <c r="T862" i="7"/>
  <c r="R862" i="7"/>
  <c r="P862" i="7"/>
  <c r="BI856" i="7"/>
  <c r="BH856" i="7"/>
  <c r="BG856" i="7"/>
  <c r="BE856" i="7"/>
  <c r="T856" i="7"/>
  <c r="R856" i="7"/>
  <c r="P856" i="7"/>
  <c r="BI854" i="7"/>
  <c r="BH854" i="7"/>
  <c r="BG854" i="7"/>
  <c r="BE854" i="7"/>
  <c r="T854" i="7"/>
  <c r="R854" i="7"/>
  <c r="P854" i="7"/>
  <c r="BI849" i="7"/>
  <c r="BH849" i="7"/>
  <c r="BG849" i="7"/>
  <c r="BE849" i="7"/>
  <c r="T849" i="7"/>
  <c r="R849" i="7"/>
  <c r="P849" i="7"/>
  <c r="BI840" i="7"/>
  <c r="BH840" i="7"/>
  <c r="BG840" i="7"/>
  <c r="BE840" i="7"/>
  <c r="T840" i="7"/>
  <c r="R840" i="7"/>
  <c r="P840" i="7"/>
  <c r="BI835" i="7"/>
  <c r="BH835" i="7"/>
  <c r="BG835" i="7"/>
  <c r="BE835" i="7"/>
  <c r="T835" i="7"/>
  <c r="R835" i="7"/>
  <c r="P835" i="7"/>
  <c r="BI831" i="7"/>
  <c r="BH831" i="7"/>
  <c r="BG831" i="7"/>
  <c r="BE831" i="7"/>
  <c r="T831" i="7"/>
  <c r="R831" i="7"/>
  <c r="P831" i="7"/>
  <c r="BI826" i="7"/>
  <c r="BH826" i="7"/>
  <c r="BG826" i="7"/>
  <c r="BE826" i="7"/>
  <c r="T826" i="7"/>
  <c r="R826" i="7"/>
  <c r="P826" i="7"/>
  <c r="BI818" i="7"/>
  <c r="BH818" i="7"/>
  <c r="BG818" i="7"/>
  <c r="BE818" i="7"/>
  <c r="T818" i="7"/>
  <c r="T817" i="7"/>
  <c r="R818" i="7"/>
  <c r="R817" i="7"/>
  <c r="P818" i="7"/>
  <c r="P817" i="7"/>
  <c r="BI813" i="7"/>
  <c r="BH813" i="7"/>
  <c r="BG813" i="7"/>
  <c r="BE813" i="7"/>
  <c r="T813" i="7"/>
  <c r="R813" i="7"/>
  <c r="P813" i="7"/>
  <c r="BI807" i="7"/>
  <c r="BH807" i="7"/>
  <c r="BG807" i="7"/>
  <c r="BE807" i="7"/>
  <c r="T807" i="7"/>
  <c r="R807" i="7"/>
  <c r="P807" i="7"/>
  <c r="BI803" i="7"/>
  <c r="BH803" i="7"/>
  <c r="BG803" i="7"/>
  <c r="BE803" i="7"/>
  <c r="T803" i="7"/>
  <c r="R803" i="7"/>
  <c r="P803" i="7"/>
  <c r="BI799" i="7"/>
  <c r="BH799" i="7"/>
  <c r="BG799" i="7"/>
  <c r="BE799" i="7"/>
  <c r="T799" i="7"/>
  <c r="R799" i="7"/>
  <c r="P799" i="7"/>
  <c r="BI795" i="7"/>
  <c r="BH795" i="7"/>
  <c r="BG795" i="7"/>
  <c r="BE795" i="7"/>
  <c r="T795" i="7"/>
  <c r="R795" i="7"/>
  <c r="P795" i="7"/>
  <c r="BI791" i="7"/>
  <c r="BH791" i="7"/>
  <c r="BG791" i="7"/>
  <c r="BE791" i="7"/>
  <c r="T791" i="7"/>
  <c r="R791" i="7"/>
  <c r="P791" i="7"/>
  <c r="BI787" i="7"/>
  <c r="BH787" i="7"/>
  <c r="BG787" i="7"/>
  <c r="BE787" i="7"/>
  <c r="T787" i="7"/>
  <c r="R787" i="7"/>
  <c r="P787" i="7"/>
  <c r="BI783" i="7"/>
  <c r="BH783" i="7"/>
  <c r="BG783" i="7"/>
  <c r="BE783" i="7"/>
  <c r="T783" i="7"/>
  <c r="R783" i="7"/>
  <c r="P783" i="7"/>
  <c r="BI779" i="7"/>
  <c r="BH779" i="7"/>
  <c r="BG779" i="7"/>
  <c r="BE779" i="7"/>
  <c r="T779" i="7"/>
  <c r="R779" i="7"/>
  <c r="P779" i="7"/>
  <c r="BI775" i="7"/>
  <c r="BH775" i="7"/>
  <c r="BG775" i="7"/>
  <c r="BE775" i="7"/>
  <c r="T775" i="7"/>
  <c r="R775" i="7"/>
  <c r="P775" i="7"/>
  <c r="BI771" i="7"/>
  <c r="BH771" i="7"/>
  <c r="BG771" i="7"/>
  <c r="BE771" i="7"/>
  <c r="T771" i="7"/>
  <c r="R771" i="7"/>
  <c r="P771" i="7"/>
  <c r="BI767" i="7"/>
  <c r="BH767" i="7"/>
  <c r="BG767" i="7"/>
  <c r="BE767" i="7"/>
  <c r="T767" i="7"/>
  <c r="R767" i="7"/>
  <c r="P767" i="7"/>
  <c r="BI763" i="7"/>
  <c r="BH763" i="7"/>
  <c r="BG763" i="7"/>
  <c r="BE763" i="7"/>
  <c r="T763" i="7"/>
  <c r="R763" i="7"/>
  <c r="P763" i="7"/>
  <c r="BI761" i="7"/>
  <c r="BH761" i="7"/>
  <c r="BG761" i="7"/>
  <c r="BE761" i="7"/>
  <c r="T761" i="7"/>
  <c r="R761" i="7"/>
  <c r="P761" i="7"/>
  <c r="BI758" i="7"/>
  <c r="BH758" i="7"/>
  <c r="BG758" i="7"/>
  <c r="BE758" i="7"/>
  <c r="T758" i="7"/>
  <c r="R758" i="7"/>
  <c r="P758" i="7"/>
  <c r="BI754" i="7"/>
  <c r="BH754" i="7"/>
  <c r="BG754" i="7"/>
  <c r="BE754" i="7"/>
  <c r="T754" i="7"/>
  <c r="R754" i="7"/>
  <c r="P754" i="7"/>
  <c r="BI752" i="7"/>
  <c r="BH752" i="7"/>
  <c r="BG752" i="7"/>
  <c r="BE752" i="7"/>
  <c r="T752" i="7"/>
  <c r="R752" i="7"/>
  <c r="P752" i="7"/>
  <c r="BI748" i="7"/>
  <c r="BH748" i="7"/>
  <c r="BG748" i="7"/>
  <c r="BE748" i="7"/>
  <c r="T748" i="7"/>
  <c r="R748" i="7"/>
  <c r="P748" i="7"/>
  <c r="BI743" i="7"/>
  <c r="BH743" i="7"/>
  <c r="BG743" i="7"/>
  <c r="BE743" i="7"/>
  <c r="T743" i="7"/>
  <c r="R743" i="7"/>
  <c r="P743" i="7"/>
  <c r="BI733" i="7"/>
  <c r="BH733" i="7"/>
  <c r="BG733" i="7"/>
  <c r="BE733" i="7"/>
  <c r="T733" i="7"/>
  <c r="R733" i="7"/>
  <c r="P733" i="7"/>
  <c r="BI730" i="7"/>
  <c r="BH730" i="7"/>
  <c r="BG730" i="7"/>
  <c r="BE730" i="7"/>
  <c r="T730" i="7"/>
  <c r="R730" i="7"/>
  <c r="P730" i="7"/>
  <c r="BI729" i="7"/>
  <c r="BH729" i="7"/>
  <c r="BG729" i="7"/>
  <c r="BE729" i="7"/>
  <c r="T729" i="7"/>
  <c r="R729" i="7"/>
  <c r="P729" i="7"/>
  <c r="BI726" i="7"/>
  <c r="BH726" i="7"/>
  <c r="BG726" i="7"/>
  <c r="BE726" i="7"/>
  <c r="T726" i="7"/>
  <c r="R726" i="7"/>
  <c r="P726" i="7"/>
  <c r="BI724" i="7"/>
  <c r="BH724" i="7"/>
  <c r="BG724" i="7"/>
  <c r="BE724" i="7"/>
  <c r="T724" i="7"/>
  <c r="R724" i="7"/>
  <c r="P724" i="7"/>
  <c r="BI722" i="7"/>
  <c r="BH722" i="7"/>
  <c r="BG722" i="7"/>
  <c r="BE722" i="7"/>
  <c r="T722" i="7"/>
  <c r="R722" i="7"/>
  <c r="P722" i="7"/>
  <c r="BI720" i="7"/>
  <c r="BH720" i="7"/>
  <c r="BG720" i="7"/>
  <c r="BE720" i="7"/>
  <c r="T720" i="7"/>
  <c r="R720" i="7"/>
  <c r="P720" i="7"/>
  <c r="BI718" i="7"/>
  <c r="BH718" i="7"/>
  <c r="BG718" i="7"/>
  <c r="BE718" i="7"/>
  <c r="T718" i="7"/>
  <c r="R718" i="7"/>
  <c r="P718" i="7"/>
  <c r="BI716" i="7"/>
  <c r="BH716" i="7"/>
  <c r="BG716" i="7"/>
  <c r="BE716" i="7"/>
  <c r="T716" i="7"/>
  <c r="R716" i="7"/>
  <c r="P716" i="7"/>
  <c r="BI714" i="7"/>
  <c r="BH714" i="7"/>
  <c r="BG714" i="7"/>
  <c r="BE714" i="7"/>
  <c r="T714" i="7"/>
  <c r="R714" i="7"/>
  <c r="P714" i="7"/>
  <c r="BI712" i="7"/>
  <c r="BH712" i="7"/>
  <c r="BG712" i="7"/>
  <c r="BE712" i="7"/>
  <c r="T712" i="7"/>
  <c r="R712" i="7"/>
  <c r="P712" i="7"/>
  <c r="BI711" i="7"/>
  <c r="BH711" i="7"/>
  <c r="BG711" i="7"/>
  <c r="BE711" i="7"/>
  <c r="T711" i="7"/>
  <c r="R711" i="7"/>
  <c r="P711" i="7"/>
  <c r="BI708" i="7"/>
  <c r="BH708" i="7"/>
  <c r="BG708" i="7"/>
  <c r="BE708" i="7"/>
  <c r="T708" i="7"/>
  <c r="R708" i="7"/>
  <c r="P708" i="7"/>
  <c r="BI705" i="7"/>
  <c r="BH705" i="7"/>
  <c r="BG705" i="7"/>
  <c r="BE705" i="7"/>
  <c r="T705" i="7"/>
  <c r="R705" i="7"/>
  <c r="P705" i="7"/>
  <c r="BI702" i="7"/>
  <c r="BH702" i="7"/>
  <c r="BG702" i="7"/>
  <c r="BE702" i="7"/>
  <c r="T702" i="7"/>
  <c r="R702" i="7"/>
  <c r="P702" i="7"/>
  <c r="BI699" i="7"/>
  <c r="BH699" i="7"/>
  <c r="BG699" i="7"/>
  <c r="BE699" i="7"/>
  <c r="T699" i="7"/>
  <c r="R699" i="7"/>
  <c r="P699" i="7"/>
  <c r="BI697" i="7"/>
  <c r="BH697" i="7"/>
  <c r="BG697" i="7"/>
  <c r="BE697" i="7"/>
  <c r="T697" i="7"/>
  <c r="R697" i="7"/>
  <c r="P697" i="7"/>
  <c r="BI696" i="7"/>
  <c r="BH696" i="7"/>
  <c r="BG696" i="7"/>
  <c r="BE696" i="7"/>
  <c r="T696" i="7"/>
  <c r="R696" i="7"/>
  <c r="P696" i="7"/>
  <c r="BI668" i="7"/>
  <c r="BH668" i="7"/>
  <c r="BG668" i="7"/>
  <c r="BE668" i="7"/>
  <c r="T668" i="7"/>
  <c r="R668" i="7"/>
  <c r="P668" i="7"/>
  <c r="BI657" i="7"/>
  <c r="BH657" i="7"/>
  <c r="BG657" i="7"/>
  <c r="BE657" i="7"/>
  <c r="T657" i="7"/>
  <c r="R657" i="7"/>
  <c r="P657" i="7"/>
  <c r="BI653" i="7"/>
  <c r="BH653" i="7"/>
  <c r="BG653" i="7"/>
  <c r="BE653" i="7"/>
  <c r="T653" i="7"/>
  <c r="R653" i="7"/>
  <c r="P653" i="7"/>
  <c r="BI639" i="7"/>
  <c r="BH639" i="7"/>
  <c r="BG639" i="7"/>
  <c r="BE639" i="7"/>
  <c r="T639" i="7"/>
  <c r="R639" i="7"/>
  <c r="P639" i="7"/>
  <c r="BI635" i="7"/>
  <c r="BH635" i="7"/>
  <c r="BG635" i="7"/>
  <c r="BE635" i="7"/>
  <c r="T635" i="7"/>
  <c r="R635" i="7"/>
  <c r="P635" i="7"/>
  <c r="BI605" i="7"/>
  <c r="BH605" i="7"/>
  <c r="BG605" i="7"/>
  <c r="BE605" i="7"/>
  <c r="T605" i="7"/>
  <c r="R605" i="7"/>
  <c r="P605" i="7"/>
  <c r="BI572" i="7"/>
  <c r="BH572" i="7"/>
  <c r="BG572" i="7"/>
  <c r="BE572" i="7"/>
  <c r="T572" i="7"/>
  <c r="R572" i="7"/>
  <c r="P572" i="7"/>
  <c r="BI560" i="7"/>
  <c r="BH560" i="7"/>
  <c r="BG560" i="7"/>
  <c r="BE560" i="7"/>
  <c r="T560" i="7"/>
  <c r="R560" i="7"/>
  <c r="P560" i="7"/>
  <c r="BI548" i="7"/>
  <c r="BH548" i="7"/>
  <c r="BG548" i="7"/>
  <c r="BE548" i="7"/>
  <c r="T548" i="7"/>
  <c r="R548" i="7"/>
  <c r="P548" i="7"/>
  <c r="BI538" i="7"/>
  <c r="BH538" i="7"/>
  <c r="BG538" i="7"/>
  <c r="BE538" i="7"/>
  <c r="T538" i="7"/>
  <c r="R538" i="7"/>
  <c r="P538" i="7"/>
  <c r="BI525" i="7"/>
  <c r="BH525" i="7"/>
  <c r="BG525" i="7"/>
  <c r="BE525" i="7"/>
  <c r="T525" i="7"/>
  <c r="R525" i="7"/>
  <c r="P525" i="7"/>
  <c r="BI519" i="7"/>
  <c r="BH519" i="7"/>
  <c r="BG519" i="7"/>
  <c r="BE519" i="7"/>
  <c r="T519" i="7"/>
  <c r="R519" i="7"/>
  <c r="P519" i="7"/>
  <c r="BI516" i="7"/>
  <c r="BH516" i="7"/>
  <c r="BG516" i="7"/>
  <c r="BE516" i="7"/>
  <c r="T516" i="7"/>
  <c r="R516" i="7"/>
  <c r="P516" i="7"/>
  <c r="BI512" i="7"/>
  <c r="BH512" i="7"/>
  <c r="BG512" i="7"/>
  <c r="BE512" i="7"/>
  <c r="T512" i="7"/>
  <c r="R512" i="7"/>
  <c r="P512" i="7"/>
  <c r="BI501" i="7"/>
  <c r="BH501" i="7"/>
  <c r="BG501" i="7"/>
  <c r="BE501" i="7"/>
  <c r="T501" i="7"/>
  <c r="R501" i="7"/>
  <c r="P501" i="7"/>
  <c r="BI488" i="7"/>
  <c r="BH488" i="7"/>
  <c r="BG488" i="7"/>
  <c r="BE488" i="7"/>
  <c r="T488" i="7"/>
  <c r="R488" i="7"/>
  <c r="P488" i="7"/>
  <c r="BI483" i="7"/>
  <c r="BH483" i="7"/>
  <c r="BG483" i="7"/>
  <c r="BE483" i="7"/>
  <c r="T483" i="7"/>
  <c r="R483" i="7"/>
  <c r="P483" i="7"/>
  <c r="BI475" i="7"/>
  <c r="BH475" i="7"/>
  <c r="BG475" i="7"/>
  <c r="BE475" i="7"/>
  <c r="T475" i="7"/>
  <c r="R475" i="7"/>
  <c r="P475" i="7"/>
  <c r="BI463" i="7"/>
  <c r="BH463" i="7"/>
  <c r="BG463" i="7"/>
  <c r="BE463" i="7"/>
  <c r="T463" i="7"/>
  <c r="R463" i="7"/>
  <c r="P463" i="7"/>
  <c r="BI455" i="7"/>
  <c r="BH455" i="7"/>
  <c r="BG455" i="7"/>
  <c r="BE455" i="7"/>
  <c r="T455" i="7"/>
  <c r="R455" i="7"/>
  <c r="P455" i="7"/>
  <c r="BI448" i="7"/>
  <c r="BH448" i="7"/>
  <c r="BG448" i="7"/>
  <c r="BE448" i="7"/>
  <c r="T448" i="7"/>
  <c r="R448" i="7"/>
  <c r="P448" i="7"/>
  <c r="BI444" i="7"/>
  <c r="BH444" i="7"/>
  <c r="BG444" i="7"/>
  <c r="BE444" i="7"/>
  <c r="T444" i="7"/>
  <c r="R444" i="7"/>
  <c r="P444" i="7"/>
  <c r="BI437" i="7"/>
  <c r="BH437" i="7"/>
  <c r="BG437" i="7"/>
  <c r="BE437" i="7"/>
  <c r="T437" i="7"/>
  <c r="R437" i="7"/>
  <c r="P437" i="7"/>
  <c r="BI433" i="7"/>
  <c r="BH433" i="7"/>
  <c r="BG433" i="7"/>
  <c r="BE433" i="7"/>
  <c r="T433" i="7"/>
  <c r="R433" i="7"/>
  <c r="P433" i="7"/>
  <c r="BI430" i="7"/>
  <c r="BH430" i="7"/>
  <c r="BG430" i="7"/>
  <c r="BE430" i="7"/>
  <c r="T430" i="7"/>
  <c r="R430" i="7"/>
  <c r="P430" i="7"/>
  <c r="BI425" i="7"/>
  <c r="BH425" i="7"/>
  <c r="BG425" i="7"/>
  <c r="BE425" i="7"/>
  <c r="T425" i="7"/>
  <c r="R425" i="7"/>
  <c r="P425" i="7"/>
  <c r="BI424" i="7"/>
  <c r="BH424" i="7"/>
  <c r="BG424" i="7"/>
  <c r="BE424" i="7"/>
  <c r="T424" i="7"/>
  <c r="R424" i="7"/>
  <c r="P424" i="7"/>
  <c r="BI420" i="7"/>
  <c r="BH420" i="7"/>
  <c r="BG420" i="7"/>
  <c r="BE420" i="7"/>
  <c r="T420" i="7"/>
  <c r="R420" i="7"/>
  <c r="P420" i="7"/>
  <c r="BI410" i="7"/>
  <c r="BH410" i="7"/>
  <c r="BG410" i="7"/>
  <c r="BE410" i="7"/>
  <c r="T410" i="7"/>
  <c r="R410" i="7"/>
  <c r="P410" i="7"/>
  <c r="BI408" i="7"/>
  <c r="BH408" i="7"/>
  <c r="BG408" i="7"/>
  <c r="BE408" i="7"/>
  <c r="T408" i="7"/>
  <c r="R408" i="7"/>
  <c r="P408" i="7"/>
  <c r="BI404" i="7"/>
  <c r="BH404" i="7"/>
  <c r="BG404" i="7"/>
  <c r="BE404" i="7"/>
  <c r="T404" i="7"/>
  <c r="R404" i="7"/>
  <c r="P404" i="7"/>
  <c r="BI397" i="7"/>
  <c r="BH397" i="7"/>
  <c r="BG397" i="7"/>
  <c r="BE397" i="7"/>
  <c r="T397" i="7"/>
  <c r="R397" i="7"/>
  <c r="P397" i="7"/>
  <c r="BI390" i="7"/>
  <c r="BH390" i="7"/>
  <c r="BG390" i="7"/>
  <c r="BE390" i="7"/>
  <c r="T390" i="7"/>
  <c r="R390" i="7"/>
  <c r="P390" i="7"/>
  <c r="BI389" i="7"/>
  <c r="BH389" i="7"/>
  <c r="BG389" i="7"/>
  <c r="BE389" i="7"/>
  <c r="T389" i="7"/>
  <c r="R389" i="7"/>
  <c r="P389" i="7"/>
  <c r="BI387" i="7"/>
  <c r="BH387" i="7"/>
  <c r="BG387" i="7"/>
  <c r="BE387" i="7"/>
  <c r="T387" i="7"/>
  <c r="R387" i="7"/>
  <c r="P387" i="7"/>
  <c r="BI384" i="7"/>
  <c r="BH384" i="7"/>
  <c r="BG384" i="7"/>
  <c r="BE384" i="7"/>
  <c r="T384" i="7"/>
  <c r="R384" i="7"/>
  <c r="P384" i="7"/>
  <c r="BI380" i="7"/>
  <c r="BH380" i="7"/>
  <c r="BG380" i="7"/>
  <c r="BE380" i="7"/>
  <c r="T380" i="7"/>
  <c r="R380" i="7"/>
  <c r="P380" i="7"/>
  <c r="BI376" i="7"/>
  <c r="BH376" i="7"/>
  <c r="BG376" i="7"/>
  <c r="BE376" i="7"/>
  <c r="T376" i="7"/>
  <c r="R376" i="7"/>
  <c r="P376" i="7"/>
  <c r="BI372" i="7"/>
  <c r="BH372" i="7"/>
  <c r="BG372" i="7"/>
  <c r="BE372" i="7"/>
  <c r="T372" i="7"/>
  <c r="R372" i="7"/>
  <c r="P372" i="7"/>
  <c r="BI369" i="7"/>
  <c r="BH369" i="7"/>
  <c r="BG369" i="7"/>
  <c r="BE369" i="7"/>
  <c r="T369" i="7"/>
  <c r="R369" i="7"/>
  <c r="P369" i="7"/>
  <c r="BI366" i="7"/>
  <c r="BH366" i="7"/>
  <c r="BG366" i="7"/>
  <c r="BE366" i="7"/>
  <c r="T366" i="7"/>
  <c r="R366" i="7"/>
  <c r="P366" i="7"/>
  <c r="BI363" i="7"/>
  <c r="BH363" i="7"/>
  <c r="BG363" i="7"/>
  <c r="BE363" i="7"/>
  <c r="T363" i="7"/>
  <c r="R363" i="7"/>
  <c r="P363" i="7"/>
  <c r="BI327" i="7"/>
  <c r="BH327" i="7"/>
  <c r="BG327" i="7"/>
  <c r="BE327" i="7"/>
  <c r="T327" i="7"/>
  <c r="R327" i="7"/>
  <c r="P327" i="7"/>
  <c r="BI322" i="7"/>
  <c r="BH322" i="7"/>
  <c r="BG322" i="7"/>
  <c r="BE322" i="7"/>
  <c r="T322" i="7"/>
  <c r="R322" i="7"/>
  <c r="P322" i="7"/>
  <c r="BI320" i="7"/>
  <c r="BH320" i="7"/>
  <c r="BG320" i="7"/>
  <c r="BE320" i="7"/>
  <c r="T320" i="7"/>
  <c r="R320" i="7"/>
  <c r="P320" i="7"/>
  <c r="BI317" i="7"/>
  <c r="BH317" i="7"/>
  <c r="BG317" i="7"/>
  <c r="BE317" i="7"/>
  <c r="T317" i="7"/>
  <c r="R317" i="7"/>
  <c r="P317" i="7"/>
  <c r="BI305" i="7"/>
  <c r="BH305" i="7"/>
  <c r="BG305" i="7"/>
  <c r="BE305" i="7"/>
  <c r="T305" i="7"/>
  <c r="R305" i="7"/>
  <c r="P305" i="7"/>
  <c r="BI298" i="7"/>
  <c r="BH298" i="7"/>
  <c r="BG298" i="7"/>
  <c r="BE298" i="7"/>
  <c r="T298" i="7"/>
  <c r="R298" i="7"/>
  <c r="P298" i="7"/>
  <c r="BI292" i="7"/>
  <c r="BH292" i="7"/>
  <c r="BG292" i="7"/>
  <c r="BE292" i="7"/>
  <c r="T292" i="7"/>
  <c r="R292" i="7"/>
  <c r="P292" i="7"/>
  <c r="BI288" i="7"/>
  <c r="BH288" i="7"/>
  <c r="BG288" i="7"/>
  <c r="BE288" i="7"/>
  <c r="T288" i="7"/>
  <c r="R288" i="7"/>
  <c r="P288" i="7"/>
  <c r="BI278" i="7"/>
  <c r="BH278" i="7"/>
  <c r="BG278" i="7"/>
  <c r="BE278" i="7"/>
  <c r="T278" i="7"/>
  <c r="R278" i="7"/>
  <c r="P278" i="7"/>
  <c r="BI263" i="7"/>
  <c r="BH263" i="7"/>
  <c r="BG263" i="7"/>
  <c r="BE263" i="7"/>
  <c r="T263" i="7"/>
  <c r="R263" i="7"/>
  <c r="P263" i="7"/>
  <c r="BI257" i="7"/>
  <c r="BH257" i="7"/>
  <c r="BG257" i="7"/>
  <c r="BE257" i="7"/>
  <c r="T257" i="7"/>
  <c r="R257" i="7"/>
  <c r="P257" i="7"/>
  <c r="BI240" i="7"/>
  <c r="BH240" i="7"/>
  <c r="BG240" i="7"/>
  <c r="BE240" i="7"/>
  <c r="T240" i="7"/>
  <c r="R240" i="7"/>
  <c r="P240" i="7"/>
  <c r="BI236" i="7"/>
  <c r="BH236" i="7"/>
  <c r="BG236" i="7"/>
  <c r="BE236" i="7"/>
  <c r="T236" i="7"/>
  <c r="R236" i="7"/>
  <c r="P236" i="7"/>
  <c r="BI231" i="7"/>
  <c r="BH231" i="7"/>
  <c r="BG231" i="7"/>
  <c r="BE231" i="7"/>
  <c r="T231" i="7"/>
  <c r="R231" i="7"/>
  <c r="P231" i="7"/>
  <c r="BI227" i="7"/>
  <c r="BH227" i="7"/>
  <c r="BG227" i="7"/>
  <c r="BE227" i="7"/>
  <c r="T227" i="7"/>
  <c r="R227" i="7"/>
  <c r="P227" i="7"/>
  <c r="BI224" i="7"/>
  <c r="BH224" i="7"/>
  <c r="BG224" i="7"/>
  <c r="BE224" i="7"/>
  <c r="T224" i="7"/>
  <c r="R224" i="7"/>
  <c r="P224" i="7"/>
  <c r="BI218" i="7"/>
  <c r="BH218" i="7"/>
  <c r="BG218" i="7"/>
  <c r="BE218" i="7"/>
  <c r="T218" i="7"/>
  <c r="R218" i="7"/>
  <c r="P218" i="7"/>
  <c r="BI214" i="7"/>
  <c r="BH214" i="7"/>
  <c r="BG214" i="7"/>
  <c r="BE214" i="7"/>
  <c r="T214" i="7"/>
  <c r="R214" i="7"/>
  <c r="P214" i="7"/>
  <c r="BI211" i="7"/>
  <c r="BH211" i="7"/>
  <c r="BG211" i="7"/>
  <c r="BE211" i="7"/>
  <c r="T211" i="7"/>
  <c r="R211" i="7"/>
  <c r="P211" i="7"/>
  <c r="BI205" i="7"/>
  <c r="BH205" i="7"/>
  <c r="BG205" i="7"/>
  <c r="BE205" i="7"/>
  <c r="T205" i="7"/>
  <c r="R205" i="7"/>
  <c r="P205" i="7"/>
  <c r="BI199" i="7"/>
  <c r="BH199" i="7"/>
  <c r="BG199" i="7"/>
  <c r="BE199" i="7"/>
  <c r="T199" i="7"/>
  <c r="R199" i="7"/>
  <c r="P199" i="7"/>
  <c r="BI195" i="7"/>
  <c r="BH195" i="7"/>
  <c r="BG195" i="7"/>
  <c r="BE195" i="7"/>
  <c r="T195" i="7"/>
  <c r="R195" i="7"/>
  <c r="P195" i="7"/>
  <c r="BI190" i="7"/>
  <c r="BH190" i="7"/>
  <c r="BG190" i="7"/>
  <c r="BE190" i="7"/>
  <c r="T190" i="7"/>
  <c r="R190" i="7"/>
  <c r="P190" i="7"/>
  <c r="BI185" i="7"/>
  <c r="BH185" i="7"/>
  <c r="BG185" i="7"/>
  <c r="BE185" i="7"/>
  <c r="T185" i="7"/>
  <c r="R185" i="7"/>
  <c r="P185" i="7"/>
  <c r="BI180" i="7"/>
  <c r="BH180" i="7"/>
  <c r="BG180" i="7"/>
  <c r="BE180" i="7"/>
  <c r="T180" i="7"/>
  <c r="R180" i="7"/>
  <c r="P180" i="7"/>
  <c r="BI174" i="7"/>
  <c r="BH174" i="7"/>
  <c r="BG174" i="7"/>
  <c r="BE174" i="7"/>
  <c r="T174" i="7"/>
  <c r="R174" i="7"/>
  <c r="P174" i="7"/>
  <c r="BI166" i="7"/>
  <c r="BH166" i="7"/>
  <c r="BG166" i="7"/>
  <c r="BE166" i="7"/>
  <c r="T166" i="7"/>
  <c r="R166" i="7"/>
  <c r="P166" i="7"/>
  <c r="BI163" i="7"/>
  <c r="BH163" i="7"/>
  <c r="BG163" i="7"/>
  <c r="BE163" i="7"/>
  <c r="T163" i="7"/>
  <c r="R163" i="7"/>
  <c r="P163" i="7"/>
  <c r="BI159" i="7"/>
  <c r="BH159" i="7"/>
  <c r="BG159" i="7"/>
  <c r="BE159" i="7"/>
  <c r="T159" i="7"/>
  <c r="R159" i="7"/>
  <c r="P159" i="7"/>
  <c r="BI155" i="7"/>
  <c r="BH155" i="7"/>
  <c r="BG155" i="7"/>
  <c r="BE155" i="7"/>
  <c r="T155" i="7"/>
  <c r="R155" i="7"/>
  <c r="P155" i="7"/>
  <c r="BI148" i="7"/>
  <c r="BH148" i="7"/>
  <c r="BG148" i="7"/>
  <c r="BE148" i="7"/>
  <c r="T148" i="7"/>
  <c r="R148" i="7"/>
  <c r="P148" i="7"/>
  <c r="J142" i="7"/>
  <c r="J141" i="7"/>
  <c r="F141" i="7"/>
  <c r="F139" i="7"/>
  <c r="E137" i="7"/>
  <c r="J94" i="7"/>
  <c r="J93" i="7"/>
  <c r="F93" i="7"/>
  <c r="F91" i="7"/>
  <c r="E89" i="7"/>
  <c r="J20" i="7"/>
  <c r="E20" i="7"/>
  <c r="F142" i="7" s="1"/>
  <c r="J19" i="7"/>
  <c r="J14" i="7"/>
  <c r="J91" i="7" s="1"/>
  <c r="E7" i="7"/>
  <c r="E133" i="7" s="1"/>
  <c r="J39" i="6"/>
  <c r="J38" i="6"/>
  <c r="AY100" i="1" s="1"/>
  <c r="J37" i="6"/>
  <c r="AX100" i="1" s="1"/>
  <c r="BI265" i="6"/>
  <c r="BH265" i="6"/>
  <c r="BG265" i="6"/>
  <c r="BE265" i="6"/>
  <c r="BK265" i="6"/>
  <c r="J265" i="6" s="1"/>
  <c r="BF265" i="6" s="1"/>
  <c r="BI264" i="6"/>
  <c r="BH264" i="6"/>
  <c r="BG264" i="6"/>
  <c r="BE264" i="6"/>
  <c r="BK264" i="6"/>
  <c r="J264" i="6"/>
  <c r="BF264" i="6" s="1"/>
  <c r="BI263" i="6"/>
  <c r="BH263" i="6"/>
  <c r="BG263" i="6"/>
  <c r="BE263" i="6"/>
  <c r="BK263" i="6"/>
  <c r="J263" i="6" s="1"/>
  <c r="BF263" i="6" s="1"/>
  <c r="BI262" i="6"/>
  <c r="BH262" i="6"/>
  <c r="BG262" i="6"/>
  <c r="BE262" i="6"/>
  <c r="BK262" i="6"/>
  <c r="J262" i="6" s="1"/>
  <c r="BF262" i="6" s="1"/>
  <c r="BI261" i="6"/>
  <c r="BH261" i="6"/>
  <c r="BG261" i="6"/>
  <c r="BE261" i="6"/>
  <c r="BK261" i="6"/>
  <c r="J261" i="6" s="1"/>
  <c r="BF261" i="6" s="1"/>
  <c r="BI259" i="6"/>
  <c r="BH259" i="6"/>
  <c r="BG259" i="6"/>
  <c r="BE259" i="6"/>
  <c r="T259" i="6"/>
  <c r="T258" i="6" s="1"/>
  <c r="R259" i="6"/>
  <c r="R258" i="6" s="1"/>
  <c r="P259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2" i="6"/>
  <c r="BH162" i="6"/>
  <c r="BG162" i="6"/>
  <c r="BE162" i="6"/>
  <c r="T162" i="6"/>
  <c r="R162" i="6"/>
  <c r="P162" i="6"/>
  <c r="BI159" i="6"/>
  <c r="BH159" i="6"/>
  <c r="BG159" i="6"/>
  <c r="BE159" i="6"/>
  <c r="T159" i="6"/>
  <c r="R159" i="6"/>
  <c r="P159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2" i="6"/>
  <c r="BH152" i="6"/>
  <c r="BG152" i="6"/>
  <c r="BE152" i="6"/>
  <c r="T152" i="6"/>
  <c r="R152" i="6"/>
  <c r="P152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39" i="6"/>
  <c r="BH139" i="6"/>
  <c r="BG139" i="6"/>
  <c r="BE139" i="6"/>
  <c r="T139" i="6"/>
  <c r="R139" i="6"/>
  <c r="P139" i="6"/>
  <c r="BI136" i="6"/>
  <c r="BH136" i="6"/>
  <c r="BG136" i="6"/>
  <c r="BE136" i="6"/>
  <c r="T136" i="6"/>
  <c r="R136" i="6"/>
  <c r="P136" i="6"/>
  <c r="BI133" i="6"/>
  <c r="BH133" i="6"/>
  <c r="BG133" i="6"/>
  <c r="BE133" i="6"/>
  <c r="T133" i="6"/>
  <c r="R133" i="6"/>
  <c r="P133" i="6"/>
  <c r="J127" i="6"/>
  <c r="J126" i="6"/>
  <c r="F126" i="6"/>
  <c r="F124" i="6"/>
  <c r="E122" i="6"/>
  <c r="J94" i="6"/>
  <c r="J93" i="6"/>
  <c r="F93" i="6"/>
  <c r="F91" i="6"/>
  <c r="E89" i="6"/>
  <c r="J20" i="6"/>
  <c r="E20" i="6"/>
  <c r="F127" i="6"/>
  <c r="J19" i="6"/>
  <c r="J14" i="6"/>
  <c r="J91" i="6" s="1"/>
  <c r="E7" i="6"/>
  <c r="E85" i="6"/>
  <c r="J39" i="5"/>
  <c r="J38" i="5"/>
  <c r="AY99" i="1"/>
  <c r="J37" i="5"/>
  <c r="AX99" i="1"/>
  <c r="BI163" i="5"/>
  <c r="BH163" i="5"/>
  <c r="BG163" i="5"/>
  <c r="BE163" i="5"/>
  <c r="BK163" i="5"/>
  <c r="J163" i="5"/>
  <c r="BF163" i="5" s="1"/>
  <c r="BI162" i="5"/>
  <c r="BH162" i="5"/>
  <c r="BG162" i="5"/>
  <c r="BE162" i="5"/>
  <c r="BK162" i="5"/>
  <c r="J162" i="5" s="1"/>
  <c r="BF162" i="5" s="1"/>
  <c r="BI161" i="5"/>
  <c r="BH161" i="5"/>
  <c r="BG161" i="5"/>
  <c r="BE161" i="5"/>
  <c r="BK161" i="5"/>
  <c r="J161" i="5" s="1"/>
  <c r="BF161" i="5" s="1"/>
  <c r="BI160" i="5"/>
  <c r="BH160" i="5"/>
  <c r="BG160" i="5"/>
  <c r="BE160" i="5"/>
  <c r="BK160" i="5"/>
  <c r="J160" i="5" s="1"/>
  <c r="BF160" i="5" s="1"/>
  <c r="BI159" i="5"/>
  <c r="BH159" i="5"/>
  <c r="BG159" i="5"/>
  <c r="BE159" i="5"/>
  <c r="BK159" i="5"/>
  <c r="J159" i="5" s="1"/>
  <c r="BF159" i="5" s="1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J123" i="5"/>
  <c r="J122" i="5"/>
  <c r="F122" i="5"/>
  <c r="F120" i="5"/>
  <c r="E118" i="5"/>
  <c r="J94" i="5"/>
  <c r="J93" i="5"/>
  <c r="F93" i="5"/>
  <c r="F91" i="5"/>
  <c r="E89" i="5"/>
  <c r="J20" i="5"/>
  <c r="E20" i="5"/>
  <c r="F94" i="5"/>
  <c r="J19" i="5"/>
  <c r="J14" i="5"/>
  <c r="J120" i="5" s="1"/>
  <c r="E7" i="5"/>
  <c r="E85" i="5" s="1"/>
  <c r="J39" i="4"/>
  <c r="J38" i="4"/>
  <c r="AY98" i="1"/>
  <c r="J37" i="4"/>
  <c r="AX98" i="1"/>
  <c r="BI270" i="4"/>
  <c r="BH270" i="4"/>
  <c r="BG270" i="4"/>
  <c r="BE270" i="4"/>
  <c r="BK270" i="4"/>
  <c r="J270" i="4"/>
  <c r="BF270" i="4" s="1"/>
  <c r="BI269" i="4"/>
  <c r="BH269" i="4"/>
  <c r="BG269" i="4"/>
  <c r="BE269" i="4"/>
  <c r="BK269" i="4"/>
  <c r="J269" i="4" s="1"/>
  <c r="BF269" i="4" s="1"/>
  <c r="BI268" i="4"/>
  <c r="BH268" i="4"/>
  <c r="BG268" i="4"/>
  <c r="BE268" i="4"/>
  <c r="BK268" i="4"/>
  <c r="J268" i="4" s="1"/>
  <c r="BF268" i="4" s="1"/>
  <c r="BI267" i="4"/>
  <c r="BH267" i="4"/>
  <c r="BG267" i="4"/>
  <c r="BE267" i="4"/>
  <c r="BK267" i="4"/>
  <c r="J267" i="4" s="1"/>
  <c r="BF267" i="4" s="1"/>
  <c r="BI266" i="4"/>
  <c r="BH266" i="4"/>
  <c r="BG266" i="4"/>
  <c r="BE266" i="4"/>
  <c r="BK266" i="4"/>
  <c r="J266" i="4" s="1"/>
  <c r="BF266" i="4" s="1"/>
  <c r="BI264" i="4"/>
  <c r="BH264" i="4"/>
  <c r="BG264" i="4"/>
  <c r="BE264" i="4"/>
  <c r="T264" i="4"/>
  <c r="T263" i="4" s="1"/>
  <c r="R264" i="4"/>
  <c r="R263" i="4"/>
  <c r="P264" i="4"/>
  <c r="P263" i="4" s="1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T149" i="4" s="1"/>
  <c r="R150" i="4"/>
  <c r="R149" i="4" s="1"/>
  <c r="P150" i="4"/>
  <c r="P149" i="4" s="1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T133" i="4"/>
  <c r="R134" i="4"/>
  <c r="R133" i="4" s="1"/>
  <c r="P134" i="4"/>
  <c r="P133" i="4" s="1"/>
  <c r="J128" i="4"/>
  <c r="J127" i="4"/>
  <c r="F127" i="4"/>
  <c r="F125" i="4"/>
  <c r="E123" i="4"/>
  <c r="J94" i="4"/>
  <c r="J93" i="4"/>
  <c r="F93" i="4"/>
  <c r="F91" i="4"/>
  <c r="E89" i="4"/>
  <c r="J20" i="4"/>
  <c r="E20" i="4"/>
  <c r="F94" i="4"/>
  <c r="J19" i="4"/>
  <c r="J14" i="4"/>
  <c r="J91" i="4" s="1"/>
  <c r="E7" i="4"/>
  <c r="E85" i="4"/>
  <c r="J39" i="3"/>
  <c r="J38" i="3"/>
  <c r="AY97" i="1"/>
  <c r="J37" i="3"/>
  <c r="AX97" i="1"/>
  <c r="BI304" i="3"/>
  <c r="BH304" i="3"/>
  <c r="BG304" i="3"/>
  <c r="BE304" i="3"/>
  <c r="BK304" i="3"/>
  <c r="J304" i="3"/>
  <c r="BF304" i="3" s="1"/>
  <c r="BI303" i="3"/>
  <c r="BH303" i="3"/>
  <c r="BG303" i="3"/>
  <c r="BE303" i="3"/>
  <c r="BK303" i="3"/>
  <c r="J303" i="3" s="1"/>
  <c r="BF303" i="3" s="1"/>
  <c r="BI302" i="3"/>
  <c r="BH302" i="3"/>
  <c r="BG302" i="3"/>
  <c r="BE302" i="3"/>
  <c r="BK302" i="3"/>
  <c r="J302" i="3" s="1"/>
  <c r="BF302" i="3" s="1"/>
  <c r="BI301" i="3"/>
  <c r="BH301" i="3"/>
  <c r="BG301" i="3"/>
  <c r="BE301" i="3"/>
  <c r="BK301" i="3"/>
  <c r="J301" i="3" s="1"/>
  <c r="BF301" i="3" s="1"/>
  <c r="BI300" i="3"/>
  <c r="BH300" i="3"/>
  <c r="BG300" i="3"/>
  <c r="BE300" i="3"/>
  <c r="BK300" i="3"/>
  <c r="J300" i="3" s="1"/>
  <c r="BF300" i="3" s="1"/>
  <c r="BI298" i="3"/>
  <c r="BH298" i="3"/>
  <c r="BG298" i="3"/>
  <c r="BE298" i="3"/>
  <c r="T298" i="3"/>
  <c r="T297" i="3" s="1"/>
  <c r="R298" i="3"/>
  <c r="R297" i="3"/>
  <c r="P298" i="3"/>
  <c r="P297" i="3" s="1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J128" i="3"/>
  <c r="J127" i="3"/>
  <c r="F127" i="3"/>
  <c r="F125" i="3"/>
  <c r="E123" i="3"/>
  <c r="J94" i="3"/>
  <c r="J93" i="3"/>
  <c r="F93" i="3"/>
  <c r="F91" i="3"/>
  <c r="E89" i="3"/>
  <c r="J20" i="3"/>
  <c r="E20" i="3"/>
  <c r="F128" i="3"/>
  <c r="J19" i="3"/>
  <c r="J14" i="3"/>
  <c r="J125" i="3" s="1"/>
  <c r="E7" i="3"/>
  <c r="E119" i="3" s="1"/>
  <c r="J39" i="2"/>
  <c r="J38" i="2"/>
  <c r="AY96" i="1"/>
  <c r="J37" i="2"/>
  <c r="AX96" i="1"/>
  <c r="BI2568" i="2"/>
  <c r="BH2568" i="2"/>
  <c r="BG2568" i="2"/>
  <c r="BE2568" i="2"/>
  <c r="BK2568" i="2"/>
  <c r="J2568" i="2"/>
  <c r="BF2568" i="2" s="1"/>
  <c r="BI2567" i="2"/>
  <c r="BH2567" i="2"/>
  <c r="BG2567" i="2"/>
  <c r="BE2567" i="2"/>
  <c r="BK2567" i="2"/>
  <c r="J2567" i="2" s="1"/>
  <c r="BF2567" i="2" s="1"/>
  <c r="BI2566" i="2"/>
  <c r="BH2566" i="2"/>
  <c r="BG2566" i="2"/>
  <c r="BE2566" i="2"/>
  <c r="BK2566" i="2"/>
  <c r="J2566" i="2" s="1"/>
  <c r="BF2566" i="2" s="1"/>
  <c r="BI2565" i="2"/>
  <c r="BH2565" i="2"/>
  <c r="BG2565" i="2"/>
  <c r="BE2565" i="2"/>
  <c r="BK2565" i="2"/>
  <c r="J2565" i="2" s="1"/>
  <c r="BF2565" i="2" s="1"/>
  <c r="BI2564" i="2"/>
  <c r="BH2564" i="2"/>
  <c r="BG2564" i="2"/>
  <c r="BE2564" i="2"/>
  <c r="BK2564" i="2"/>
  <c r="J2564" i="2" s="1"/>
  <c r="BF2564" i="2" s="1"/>
  <c r="BI2560" i="2"/>
  <c r="BH2560" i="2"/>
  <c r="BG2560" i="2"/>
  <c r="BE2560" i="2"/>
  <c r="T2560" i="2"/>
  <c r="R2560" i="2"/>
  <c r="P2560" i="2"/>
  <c r="BI2556" i="2"/>
  <c r="BH2556" i="2"/>
  <c r="BG2556" i="2"/>
  <c r="BE2556" i="2"/>
  <c r="T2556" i="2"/>
  <c r="R2556" i="2"/>
  <c r="P2556" i="2"/>
  <c r="BI2552" i="2"/>
  <c r="BH2552" i="2"/>
  <c r="BG2552" i="2"/>
  <c r="BE2552" i="2"/>
  <c r="T2552" i="2"/>
  <c r="R2552" i="2"/>
  <c r="P2552" i="2"/>
  <c r="BI2548" i="2"/>
  <c r="BH2548" i="2"/>
  <c r="BG2548" i="2"/>
  <c r="BE2548" i="2"/>
  <c r="T2548" i="2"/>
  <c r="R2548" i="2"/>
  <c r="P2548" i="2"/>
  <c r="BI2529" i="2"/>
  <c r="BH2529" i="2"/>
  <c r="BG2529" i="2"/>
  <c r="BE2529" i="2"/>
  <c r="T2529" i="2"/>
  <c r="R2529" i="2"/>
  <c r="P2529" i="2"/>
  <c r="BI2524" i="2"/>
  <c r="BH2524" i="2"/>
  <c r="BG2524" i="2"/>
  <c r="BE2524" i="2"/>
  <c r="T2524" i="2"/>
  <c r="R2524" i="2"/>
  <c r="P2524" i="2"/>
  <c r="BI2462" i="2"/>
  <c r="BH2462" i="2"/>
  <c r="BG2462" i="2"/>
  <c r="BE2462" i="2"/>
  <c r="T2462" i="2"/>
  <c r="R2462" i="2"/>
  <c r="P2462" i="2"/>
  <c r="BI2460" i="2"/>
  <c r="BH2460" i="2"/>
  <c r="BG2460" i="2"/>
  <c r="BE2460" i="2"/>
  <c r="T2460" i="2"/>
  <c r="R2460" i="2"/>
  <c r="P2460" i="2"/>
  <c r="BI2453" i="2"/>
  <c r="BH2453" i="2"/>
  <c r="BG2453" i="2"/>
  <c r="BE2453" i="2"/>
  <c r="T2453" i="2"/>
  <c r="R2453" i="2"/>
  <c r="P2453" i="2"/>
  <c r="BI2449" i="2"/>
  <c r="BH2449" i="2"/>
  <c r="BG2449" i="2"/>
  <c r="BE2449" i="2"/>
  <c r="T2449" i="2"/>
  <c r="R2449" i="2"/>
  <c r="P2449" i="2"/>
  <c r="BI2445" i="2"/>
  <c r="BH2445" i="2"/>
  <c r="BG2445" i="2"/>
  <c r="BE2445" i="2"/>
  <c r="T2445" i="2"/>
  <c r="R2445" i="2"/>
  <c r="P2445" i="2"/>
  <c r="BI2437" i="2"/>
  <c r="BH2437" i="2"/>
  <c r="BG2437" i="2"/>
  <c r="BE2437" i="2"/>
  <c r="T2437" i="2"/>
  <c r="R2437" i="2"/>
  <c r="P2437" i="2"/>
  <c r="BI2435" i="2"/>
  <c r="BH2435" i="2"/>
  <c r="BG2435" i="2"/>
  <c r="BE2435" i="2"/>
  <c r="T2435" i="2"/>
  <c r="R2435" i="2"/>
  <c r="P2435" i="2"/>
  <c r="BI2432" i="2"/>
  <c r="BH2432" i="2"/>
  <c r="BG2432" i="2"/>
  <c r="BE2432" i="2"/>
  <c r="T2432" i="2"/>
  <c r="R2432" i="2"/>
  <c r="P2432" i="2"/>
  <c r="BI2425" i="2"/>
  <c r="BH2425" i="2"/>
  <c r="BG2425" i="2"/>
  <c r="BE2425" i="2"/>
  <c r="T2425" i="2"/>
  <c r="R2425" i="2"/>
  <c r="P2425" i="2"/>
  <c r="BI2420" i="2"/>
  <c r="BH2420" i="2"/>
  <c r="BG2420" i="2"/>
  <c r="BE2420" i="2"/>
  <c r="T2420" i="2"/>
  <c r="R2420" i="2"/>
  <c r="P2420" i="2"/>
  <c r="BI2416" i="2"/>
  <c r="BH2416" i="2"/>
  <c r="BG2416" i="2"/>
  <c r="BE2416" i="2"/>
  <c r="T2416" i="2"/>
  <c r="R2416" i="2"/>
  <c r="P2416" i="2"/>
  <c r="BI2414" i="2"/>
  <c r="BH2414" i="2"/>
  <c r="BG2414" i="2"/>
  <c r="BE2414" i="2"/>
  <c r="T2414" i="2"/>
  <c r="R2414" i="2"/>
  <c r="P2414" i="2"/>
  <c r="BI2395" i="2"/>
  <c r="BH2395" i="2"/>
  <c r="BG2395" i="2"/>
  <c r="BE2395" i="2"/>
  <c r="T2395" i="2"/>
  <c r="R2395" i="2"/>
  <c r="P2395" i="2"/>
  <c r="BI2392" i="2"/>
  <c r="BH2392" i="2"/>
  <c r="BG2392" i="2"/>
  <c r="BE2392" i="2"/>
  <c r="T2392" i="2"/>
  <c r="R2392" i="2"/>
  <c r="P2392" i="2"/>
  <c r="BI2389" i="2"/>
  <c r="BH2389" i="2"/>
  <c r="BG2389" i="2"/>
  <c r="BE2389" i="2"/>
  <c r="T2389" i="2"/>
  <c r="R2389" i="2"/>
  <c r="P2389" i="2"/>
  <c r="BI2386" i="2"/>
  <c r="BH2386" i="2"/>
  <c r="BG2386" i="2"/>
  <c r="BE2386" i="2"/>
  <c r="T2386" i="2"/>
  <c r="R2386" i="2"/>
  <c r="P2386" i="2"/>
  <c r="BI2382" i="2"/>
  <c r="BH2382" i="2"/>
  <c r="BG2382" i="2"/>
  <c r="BE2382" i="2"/>
  <c r="T2382" i="2"/>
  <c r="R2382" i="2"/>
  <c r="P2382" i="2"/>
  <c r="BI2378" i="2"/>
  <c r="BH2378" i="2"/>
  <c r="BG2378" i="2"/>
  <c r="BE2378" i="2"/>
  <c r="T2378" i="2"/>
  <c r="R2378" i="2"/>
  <c r="P2378" i="2"/>
  <c r="BI2373" i="2"/>
  <c r="BH2373" i="2"/>
  <c r="BG2373" i="2"/>
  <c r="BE2373" i="2"/>
  <c r="T2373" i="2"/>
  <c r="R2373" i="2"/>
  <c r="P2373" i="2"/>
  <c r="BI2368" i="2"/>
  <c r="BH2368" i="2"/>
  <c r="BG2368" i="2"/>
  <c r="BE2368" i="2"/>
  <c r="T2368" i="2"/>
  <c r="R2368" i="2"/>
  <c r="P2368" i="2"/>
  <c r="BI2363" i="2"/>
  <c r="BH2363" i="2"/>
  <c r="BG2363" i="2"/>
  <c r="BE2363" i="2"/>
  <c r="T2363" i="2"/>
  <c r="R2363" i="2"/>
  <c r="P2363" i="2"/>
  <c r="BI2358" i="2"/>
  <c r="BH2358" i="2"/>
  <c r="BG2358" i="2"/>
  <c r="BE2358" i="2"/>
  <c r="T2358" i="2"/>
  <c r="R2358" i="2"/>
  <c r="P2358" i="2"/>
  <c r="BI2342" i="2"/>
  <c r="BH2342" i="2"/>
  <c r="BG2342" i="2"/>
  <c r="BE2342" i="2"/>
  <c r="T2342" i="2"/>
  <c r="R2342" i="2"/>
  <c r="P2342" i="2"/>
  <c r="BI2339" i="2"/>
  <c r="BH2339" i="2"/>
  <c r="BG2339" i="2"/>
  <c r="BE2339" i="2"/>
  <c r="T2339" i="2"/>
  <c r="R2339" i="2"/>
  <c r="P2339" i="2"/>
  <c r="BI2333" i="2"/>
  <c r="BH2333" i="2"/>
  <c r="BG2333" i="2"/>
  <c r="BE2333" i="2"/>
  <c r="T2333" i="2"/>
  <c r="R2333" i="2"/>
  <c r="P2333" i="2"/>
  <c r="BI2332" i="2"/>
  <c r="BH2332" i="2"/>
  <c r="BG2332" i="2"/>
  <c r="BE2332" i="2"/>
  <c r="T2332" i="2"/>
  <c r="R2332" i="2"/>
  <c r="P2332" i="2"/>
  <c r="BI2326" i="2"/>
  <c r="BH2326" i="2"/>
  <c r="BG2326" i="2"/>
  <c r="BE2326" i="2"/>
  <c r="T2326" i="2"/>
  <c r="R2326" i="2"/>
  <c r="P2326" i="2"/>
  <c r="BI2319" i="2"/>
  <c r="BH2319" i="2"/>
  <c r="BG2319" i="2"/>
  <c r="BE2319" i="2"/>
  <c r="T2319" i="2"/>
  <c r="R2319" i="2"/>
  <c r="P2319" i="2"/>
  <c r="BI2309" i="2"/>
  <c r="BH2309" i="2"/>
  <c r="BG2309" i="2"/>
  <c r="BE2309" i="2"/>
  <c r="T2309" i="2"/>
  <c r="R2309" i="2"/>
  <c r="P2309" i="2"/>
  <c r="BI2299" i="2"/>
  <c r="BH2299" i="2"/>
  <c r="BG2299" i="2"/>
  <c r="BE2299" i="2"/>
  <c r="T2299" i="2"/>
  <c r="R2299" i="2"/>
  <c r="P2299" i="2"/>
  <c r="BI2263" i="2"/>
  <c r="BH2263" i="2"/>
  <c r="BG2263" i="2"/>
  <c r="BE2263" i="2"/>
  <c r="T2263" i="2"/>
  <c r="R2263" i="2"/>
  <c r="P2263" i="2"/>
  <c r="BI2260" i="2"/>
  <c r="BH2260" i="2"/>
  <c r="BG2260" i="2"/>
  <c r="BE2260" i="2"/>
  <c r="T2260" i="2"/>
  <c r="R2260" i="2"/>
  <c r="P2260" i="2"/>
  <c r="BI2254" i="2"/>
  <c r="BH2254" i="2"/>
  <c r="BG2254" i="2"/>
  <c r="BE2254" i="2"/>
  <c r="T2254" i="2"/>
  <c r="R2254" i="2"/>
  <c r="P2254" i="2"/>
  <c r="BI2253" i="2"/>
  <c r="BH2253" i="2"/>
  <c r="BG2253" i="2"/>
  <c r="BE2253" i="2"/>
  <c r="T2253" i="2"/>
  <c r="R2253" i="2"/>
  <c r="P2253" i="2"/>
  <c r="BI2252" i="2"/>
  <c r="BH2252" i="2"/>
  <c r="BG2252" i="2"/>
  <c r="BE2252" i="2"/>
  <c r="T2252" i="2"/>
  <c r="R2252" i="2"/>
  <c r="P2252" i="2"/>
  <c r="BI2248" i="2"/>
  <c r="BH2248" i="2"/>
  <c r="BG2248" i="2"/>
  <c r="BE2248" i="2"/>
  <c r="T2248" i="2"/>
  <c r="R2248" i="2"/>
  <c r="P2248" i="2"/>
  <c r="BI2247" i="2"/>
  <c r="BH2247" i="2"/>
  <c r="BG2247" i="2"/>
  <c r="BE2247" i="2"/>
  <c r="T2247" i="2"/>
  <c r="R2247" i="2"/>
  <c r="P2247" i="2"/>
  <c r="BI2244" i="2"/>
  <c r="BH2244" i="2"/>
  <c r="BG2244" i="2"/>
  <c r="BE2244" i="2"/>
  <c r="T2244" i="2"/>
  <c r="R2244" i="2"/>
  <c r="P2244" i="2"/>
  <c r="BI2243" i="2"/>
  <c r="BH2243" i="2"/>
  <c r="BG2243" i="2"/>
  <c r="BE2243" i="2"/>
  <c r="T2243" i="2"/>
  <c r="R2243" i="2"/>
  <c r="P2243" i="2"/>
  <c r="BI2237" i="2"/>
  <c r="BH2237" i="2"/>
  <c r="BG2237" i="2"/>
  <c r="BE2237" i="2"/>
  <c r="T2237" i="2"/>
  <c r="R2237" i="2"/>
  <c r="P2237" i="2"/>
  <c r="BI2231" i="2"/>
  <c r="BH2231" i="2"/>
  <c r="BG2231" i="2"/>
  <c r="BE2231" i="2"/>
  <c r="T2231" i="2"/>
  <c r="R2231" i="2"/>
  <c r="P2231" i="2"/>
  <c r="BI2229" i="2"/>
  <c r="BH2229" i="2"/>
  <c r="BG2229" i="2"/>
  <c r="BE2229" i="2"/>
  <c r="T2229" i="2"/>
  <c r="R2229" i="2"/>
  <c r="P2229" i="2"/>
  <c r="BI2226" i="2"/>
  <c r="BH2226" i="2"/>
  <c r="BG2226" i="2"/>
  <c r="BE2226" i="2"/>
  <c r="T2226" i="2"/>
  <c r="R2226" i="2"/>
  <c r="P2226" i="2"/>
  <c r="BI2223" i="2"/>
  <c r="BH2223" i="2"/>
  <c r="BG2223" i="2"/>
  <c r="BE2223" i="2"/>
  <c r="T2223" i="2"/>
  <c r="R2223" i="2"/>
  <c r="P2223" i="2"/>
  <c r="BI2220" i="2"/>
  <c r="BH2220" i="2"/>
  <c r="BG2220" i="2"/>
  <c r="BE2220" i="2"/>
  <c r="T2220" i="2"/>
  <c r="R2220" i="2"/>
  <c r="P2220" i="2"/>
  <c r="BI2219" i="2"/>
  <c r="BH2219" i="2"/>
  <c r="BG2219" i="2"/>
  <c r="BE2219" i="2"/>
  <c r="T2219" i="2"/>
  <c r="R2219" i="2"/>
  <c r="P2219" i="2"/>
  <c r="BI2218" i="2"/>
  <c r="BH2218" i="2"/>
  <c r="BG2218" i="2"/>
  <c r="BE2218" i="2"/>
  <c r="T2218" i="2"/>
  <c r="R2218" i="2"/>
  <c r="P2218" i="2"/>
  <c r="BI2217" i="2"/>
  <c r="BH2217" i="2"/>
  <c r="BG2217" i="2"/>
  <c r="BE2217" i="2"/>
  <c r="T2217" i="2"/>
  <c r="R2217" i="2"/>
  <c r="P2217" i="2"/>
  <c r="BI2216" i="2"/>
  <c r="BH2216" i="2"/>
  <c r="BG2216" i="2"/>
  <c r="BE2216" i="2"/>
  <c r="T2216" i="2"/>
  <c r="R2216" i="2"/>
  <c r="P2216" i="2"/>
  <c r="BI2215" i="2"/>
  <c r="BH2215" i="2"/>
  <c r="BG2215" i="2"/>
  <c r="BE2215" i="2"/>
  <c r="T2215" i="2"/>
  <c r="R2215" i="2"/>
  <c r="P2215" i="2"/>
  <c r="BI2212" i="2"/>
  <c r="BH2212" i="2"/>
  <c r="BG2212" i="2"/>
  <c r="BE2212" i="2"/>
  <c r="T2212" i="2"/>
  <c r="R2212" i="2"/>
  <c r="P2212" i="2"/>
  <c r="BI2211" i="2"/>
  <c r="BH2211" i="2"/>
  <c r="BG2211" i="2"/>
  <c r="BE2211" i="2"/>
  <c r="T2211" i="2"/>
  <c r="R2211" i="2"/>
  <c r="P2211" i="2"/>
  <c r="BI2210" i="2"/>
  <c r="BH2210" i="2"/>
  <c r="BG2210" i="2"/>
  <c r="BE2210" i="2"/>
  <c r="T2210" i="2"/>
  <c r="R2210" i="2"/>
  <c r="P2210" i="2"/>
  <c r="BI2209" i="2"/>
  <c r="BH2209" i="2"/>
  <c r="BG2209" i="2"/>
  <c r="BE2209" i="2"/>
  <c r="T2209" i="2"/>
  <c r="R2209" i="2"/>
  <c r="P2209" i="2"/>
  <c r="BI2208" i="2"/>
  <c r="BH2208" i="2"/>
  <c r="BG2208" i="2"/>
  <c r="BE2208" i="2"/>
  <c r="T2208" i="2"/>
  <c r="R2208" i="2"/>
  <c r="P2208" i="2"/>
  <c r="BI2207" i="2"/>
  <c r="BH2207" i="2"/>
  <c r="BG2207" i="2"/>
  <c r="BE2207" i="2"/>
  <c r="T2207" i="2"/>
  <c r="R2207" i="2"/>
  <c r="P2207" i="2"/>
  <c r="BI2206" i="2"/>
  <c r="BH2206" i="2"/>
  <c r="BG2206" i="2"/>
  <c r="BE2206" i="2"/>
  <c r="T2206" i="2"/>
  <c r="R2206" i="2"/>
  <c r="P2206" i="2"/>
  <c r="BI2205" i="2"/>
  <c r="BH2205" i="2"/>
  <c r="BG2205" i="2"/>
  <c r="BE2205" i="2"/>
  <c r="T2205" i="2"/>
  <c r="R2205" i="2"/>
  <c r="P2205" i="2"/>
  <c r="BI2204" i="2"/>
  <c r="BH2204" i="2"/>
  <c r="BG2204" i="2"/>
  <c r="BE2204" i="2"/>
  <c r="T2204" i="2"/>
  <c r="R2204" i="2"/>
  <c r="P2204" i="2"/>
  <c r="BI2203" i="2"/>
  <c r="BH2203" i="2"/>
  <c r="BG2203" i="2"/>
  <c r="BE2203" i="2"/>
  <c r="T2203" i="2"/>
  <c r="R2203" i="2"/>
  <c r="P2203" i="2"/>
  <c r="BI2202" i="2"/>
  <c r="BH2202" i="2"/>
  <c r="BG2202" i="2"/>
  <c r="BE2202" i="2"/>
  <c r="T2202" i="2"/>
  <c r="R2202" i="2"/>
  <c r="P2202" i="2"/>
  <c r="BI2201" i="2"/>
  <c r="BH2201" i="2"/>
  <c r="BG2201" i="2"/>
  <c r="BE2201" i="2"/>
  <c r="T2201" i="2"/>
  <c r="R2201" i="2"/>
  <c r="P2201" i="2"/>
  <c r="BI2200" i="2"/>
  <c r="BH2200" i="2"/>
  <c r="BG2200" i="2"/>
  <c r="BE2200" i="2"/>
  <c r="T2200" i="2"/>
  <c r="R2200" i="2"/>
  <c r="P2200" i="2"/>
  <c r="BI2199" i="2"/>
  <c r="BH2199" i="2"/>
  <c r="BG2199" i="2"/>
  <c r="BE2199" i="2"/>
  <c r="T2199" i="2"/>
  <c r="R2199" i="2"/>
  <c r="P2199" i="2"/>
  <c r="BI2198" i="2"/>
  <c r="BH2198" i="2"/>
  <c r="BG2198" i="2"/>
  <c r="BE2198" i="2"/>
  <c r="T2198" i="2"/>
  <c r="R2198" i="2"/>
  <c r="P2198" i="2"/>
  <c r="BI2197" i="2"/>
  <c r="BH2197" i="2"/>
  <c r="BG2197" i="2"/>
  <c r="BE2197" i="2"/>
  <c r="T2197" i="2"/>
  <c r="R2197" i="2"/>
  <c r="P2197" i="2"/>
  <c r="BI2196" i="2"/>
  <c r="BH2196" i="2"/>
  <c r="BG2196" i="2"/>
  <c r="BE2196" i="2"/>
  <c r="T2196" i="2"/>
  <c r="R2196" i="2"/>
  <c r="P2196" i="2"/>
  <c r="BI2195" i="2"/>
  <c r="BH2195" i="2"/>
  <c r="BG2195" i="2"/>
  <c r="BE2195" i="2"/>
  <c r="T2195" i="2"/>
  <c r="R2195" i="2"/>
  <c r="P2195" i="2"/>
  <c r="BI2194" i="2"/>
  <c r="BH2194" i="2"/>
  <c r="BG2194" i="2"/>
  <c r="BE2194" i="2"/>
  <c r="T2194" i="2"/>
  <c r="R2194" i="2"/>
  <c r="P2194" i="2"/>
  <c r="BI2193" i="2"/>
  <c r="BH2193" i="2"/>
  <c r="BG2193" i="2"/>
  <c r="BE2193" i="2"/>
  <c r="T2193" i="2"/>
  <c r="R2193" i="2"/>
  <c r="P2193" i="2"/>
  <c r="BI2192" i="2"/>
  <c r="BH2192" i="2"/>
  <c r="BG2192" i="2"/>
  <c r="BE2192" i="2"/>
  <c r="T2192" i="2"/>
  <c r="R2192" i="2"/>
  <c r="P2192" i="2"/>
  <c r="BI2191" i="2"/>
  <c r="BH2191" i="2"/>
  <c r="BG2191" i="2"/>
  <c r="BE2191" i="2"/>
  <c r="T2191" i="2"/>
  <c r="R2191" i="2"/>
  <c r="P2191" i="2"/>
  <c r="BI2190" i="2"/>
  <c r="BH2190" i="2"/>
  <c r="BG2190" i="2"/>
  <c r="BE2190" i="2"/>
  <c r="T2190" i="2"/>
  <c r="R2190" i="2"/>
  <c r="P2190" i="2"/>
  <c r="BI2182" i="2"/>
  <c r="BH2182" i="2"/>
  <c r="BG2182" i="2"/>
  <c r="BE2182" i="2"/>
  <c r="T2182" i="2"/>
  <c r="T2181" i="2" s="1"/>
  <c r="R2182" i="2"/>
  <c r="R2181" i="2" s="1"/>
  <c r="P2182" i="2"/>
  <c r="P2181" i="2"/>
  <c r="BI2180" i="2"/>
  <c r="BH2180" i="2"/>
  <c r="BG2180" i="2"/>
  <c r="BE2180" i="2"/>
  <c r="T2180" i="2"/>
  <c r="R2180" i="2"/>
  <c r="P2180" i="2"/>
  <c r="BI2172" i="2"/>
  <c r="BH2172" i="2"/>
  <c r="BG2172" i="2"/>
  <c r="BE2172" i="2"/>
  <c r="T2172" i="2"/>
  <c r="R2172" i="2"/>
  <c r="P2172" i="2"/>
  <c r="BI2168" i="2"/>
  <c r="BH2168" i="2"/>
  <c r="BG2168" i="2"/>
  <c r="BE2168" i="2"/>
  <c r="T2168" i="2"/>
  <c r="R2168" i="2"/>
  <c r="P2168" i="2"/>
  <c r="BI2165" i="2"/>
  <c r="BH2165" i="2"/>
  <c r="BG2165" i="2"/>
  <c r="BE2165" i="2"/>
  <c r="T2165" i="2"/>
  <c r="R2165" i="2"/>
  <c r="P2165" i="2"/>
  <c r="BI2160" i="2"/>
  <c r="BH2160" i="2"/>
  <c r="BG2160" i="2"/>
  <c r="BE2160" i="2"/>
  <c r="T2160" i="2"/>
  <c r="R2160" i="2"/>
  <c r="P2160" i="2"/>
  <c r="BI2149" i="2"/>
  <c r="BH2149" i="2"/>
  <c r="BG2149" i="2"/>
  <c r="BE2149" i="2"/>
  <c r="T2149" i="2"/>
  <c r="R2149" i="2"/>
  <c r="P2149" i="2"/>
  <c r="BI2144" i="2"/>
  <c r="BH2144" i="2"/>
  <c r="BG2144" i="2"/>
  <c r="BE2144" i="2"/>
  <c r="T2144" i="2"/>
  <c r="R2144" i="2"/>
  <c r="P2144" i="2"/>
  <c r="BI2140" i="2"/>
  <c r="BH2140" i="2"/>
  <c r="BG2140" i="2"/>
  <c r="BE2140" i="2"/>
  <c r="T2140" i="2"/>
  <c r="R2140" i="2"/>
  <c r="P2140" i="2"/>
  <c r="BI2116" i="2"/>
  <c r="BH2116" i="2"/>
  <c r="BG2116" i="2"/>
  <c r="BE2116" i="2"/>
  <c r="T2116" i="2"/>
  <c r="R2116" i="2"/>
  <c r="P2116" i="2"/>
  <c r="BI2113" i="2"/>
  <c r="BH2113" i="2"/>
  <c r="BG2113" i="2"/>
  <c r="BE2113" i="2"/>
  <c r="T2113" i="2"/>
  <c r="R2113" i="2"/>
  <c r="P2113" i="2"/>
  <c r="BI2107" i="2"/>
  <c r="BH2107" i="2"/>
  <c r="BG2107" i="2"/>
  <c r="BE2107" i="2"/>
  <c r="T2107" i="2"/>
  <c r="R2107" i="2"/>
  <c r="P2107" i="2"/>
  <c r="BI2102" i="2"/>
  <c r="BH2102" i="2"/>
  <c r="BG2102" i="2"/>
  <c r="BE2102" i="2"/>
  <c r="T2102" i="2"/>
  <c r="R2102" i="2"/>
  <c r="P2102" i="2"/>
  <c r="BI2091" i="2"/>
  <c r="BH2091" i="2"/>
  <c r="BG2091" i="2"/>
  <c r="BE2091" i="2"/>
  <c r="T2091" i="2"/>
  <c r="R2091" i="2"/>
  <c r="P2091" i="2"/>
  <c r="BI2085" i="2"/>
  <c r="BH2085" i="2"/>
  <c r="BG2085" i="2"/>
  <c r="BE2085" i="2"/>
  <c r="T2085" i="2"/>
  <c r="R2085" i="2"/>
  <c r="P2085" i="2"/>
  <c r="BI2081" i="2"/>
  <c r="BH2081" i="2"/>
  <c r="BG2081" i="2"/>
  <c r="BE2081" i="2"/>
  <c r="T2081" i="2"/>
  <c r="R2081" i="2"/>
  <c r="P2081" i="2"/>
  <c r="BI2075" i="2"/>
  <c r="BH2075" i="2"/>
  <c r="BG2075" i="2"/>
  <c r="BE2075" i="2"/>
  <c r="T2075" i="2"/>
  <c r="R2075" i="2"/>
  <c r="P2075" i="2"/>
  <c r="BI2069" i="2"/>
  <c r="BH2069" i="2"/>
  <c r="BG2069" i="2"/>
  <c r="BE2069" i="2"/>
  <c r="T2069" i="2"/>
  <c r="R2069" i="2"/>
  <c r="P2069" i="2"/>
  <c r="BI2065" i="2"/>
  <c r="BH2065" i="2"/>
  <c r="BG2065" i="2"/>
  <c r="BE2065" i="2"/>
  <c r="T2065" i="2"/>
  <c r="R2065" i="2"/>
  <c r="P2065" i="2"/>
  <c r="BI2059" i="2"/>
  <c r="BH2059" i="2"/>
  <c r="BG2059" i="2"/>
  <c r="BE2059" i="2"/>
  <c r="T2059" i="2"/>
  <c r="R2059" i="2"/>
  <c r="P2059" i="2"/>
  <c r="BI2055" i="2"/>
  <c r="BH2055" i="2"/>
  <c r="BG2055" i="2"/>
  <c r="BE2055" i="2"/>
  <c r="T2055" i="2"/>
  <c r="R2055" i="2"/>
  <c r="P2055" i="2"/>
  <c r="BI2051" i="2"/>
  <c r="BH2051" i="2"/>
  <c r="BG2051" i="2"/>
  <c r="BE2051" i="2"/>
  <c r="T2051" i="2"/>
  <c r="R2051" i="2"/>
  <c r="P2051" i="2"/>
  <c r="BI2047" i="2"/>
  <c r="BH2047" i="2"/>
  <c r="BG2047" i="2"/>
  <c r="BE2047" i="2"/>
  <c r="T2047" i="2"/>
  <c r="R2047" i="2"/>
  <c r="P2047" i="2"/>
  <c r="BI2043" i="2"/>
  <c r="BH2043" i="2"/>
  <c r="BG2043" i="2"/>
  <c r="BE2043" i="2"/>
  <c r="T2043" i="2"/>
  <c r="R2043" i="2"/>
  <c r="P2043" i="2"/>
  <c r="BI2035" i="2"/>
  <c r="BH2035" i="2"/>
  <c r="BG2035" i="2"/>
  <c r="BE2035" i="2"/>
  <c r="T2035" i="2"/>
  <c r="R2035" i="2"/>
  <c r="P2035" i="2"/>
  <c r="BI2029" i="2"/>
  <c r="BH2029" i="2"/>
  <c r="BG2029" i="2"/>
  <c r="BE2029" i="2"/>
  <c r="T2029" i="2"/>
  <c r="R2029" i="2"/>
  <c r="P2029" i="2"/>
  <c r="BI2022" i="2"/>
  <c r="BH2022" i="2"/>
  <c r="BG2022" i="2"/>
  <c r="BE2022" i="2"/>
  <c r="T2022" i="2"/>
  <c r="R2022" i="2"/>
  <c r="P2022" i="2"/>
  <c r="BI2018" i="2"/>
  <c r="BH2018" i="2"/>
  <c r="BG2018" i="2"/>
  <c r="BE2018" i="2"/>
  <c r="T2018" i="2"/>
  <c r="R2018" i="2"/>
  <c r="P2018" i="2"/>
  <c r="BI2014" i="2"/>
  <c r="BH2014" i="2"/>
  <c r="BG2014" i="2"/>
  <c r="BE2014" i="2"/>
  <c r="T2014" i="2"/>
  <c r="R2014" i="2"/>
  <c r="P2014" i="2"/>
  <c r="BI2010" i="2"/>
  <c r="BH2010" i="2"/>
  <c r="BG2010" i="2"/>
  <c r="BE2010" i="2"/>
  <c r="T2010" i="2"/>
  <c r="R2010" i="2"/>
  <c r="P2010" i="2"/>
  <c r="BI1999" i="2"/>
  <c r="BH1999" i="2"/>
  <c r="BG1999" i="2"/>
  <c r="BE1999" i="2"/>
  <c r="T1999" i="2"/>
  <c r="R1999" i="2"/>
  <c r="P1999" i="2"/>
  <c r="BI1993" i="2"/>
  <c r="BH1993" i="2"/>
  <c r="BG1993" i="2"/>
  <c r="BE1993" i="2"/>
  <c r="T1993" i="2"/>
  <c r="R1993" i="2"/>
  <c r="P1993" i="2"/>
  <c r="BI1989" i="2"/>
  <c r="BH1989" i="2"/>
  <c r="BG1989" i="2"/>
  <c r="BE1989" i="2"/>
  <c r="T1989" i="2"/>
  <c r="R1989" i="2"/>
  <c r="P1989" i="2"/>
  <c r="BI1987" i="2"/>
  <c r="BH1987" i="2"/>
  <c r="BG1987" i="2"/>
  <c r="BE1987" i="2"/>
  <c r="T1987" i="2"/>
  <c r="R1987" i="2"/>
  <c r="P1987" i="2"/>
  <c r="BI1982" i="2"/>
  <c r="BH1982" i="2"/>
  <c r="BG1982" i="2"/>
  <c r="BE1982" i="2"/>
  <c r="T1982" i="2"/>
  <c r="R1982" i="2"/>
  <c r="P1982" i="2"/>
  <c r="BI1978" i="2"/>
  <c r="BH1978" i="2"/>
  <c r="BG1978" i="2"/>
  <c r="BE1978" i="2"/>
  <c r="T1978" i="2"/>
  <c r="R1978" i="2"/>
  <c r="P1978" i="2"/>
  <c r="BI1970" i="2"/>
  <c r="BH1970" i="2"/>
  <c r="BG1970" i="2"/>
  <c r="BE1970" i="2"/>
  <c r="T1970" i="2"/>
  <c r="R1970" i="2"/>
  <c r="P1970" i="2"/>
  <c r="BI1967" i="2"/>
  <c r="BH1967" i="2"/>
  <c r="BG1967" i="2"/>
  <c r="BE1967" i="2"/>
  <c r="T1967" i="2"/>
  <c r="R1967" i="2"/>
  <c r="P1967" i="2"/>
  <c r="BI1962" i="2"/>
  <c r="BH1962" i="2"/>
  <c r="BG1962" i="2"/>
  <c r="BE1962" i="2"/>
  <c r="T1962" i="2"/>
  <c r="R1962" i="2"/>
  <c r="P1962" i="2"/>
  <c r="BI1959" i="2"/>
  <c r="BH1959" i="2"/>
  <c r="BG1959" i="2"/>
  <c r="BE1959" i="2"/>
  <c r="T1959" i="2"/>
  <c r="R1959" i="2"/>
  <c r="P1959" i="2"/>
  <c r="BI1956" i="2"/>
  <c r="BH1956" i="2"/>
  <c r="BG1956" i="2"/>
  <c r="BE1956" i="2"/>
  <c r="T1956" i="2"/>
  <c r="R1956" i="2"/>
  <c r="P1956" i="2"/>
  <c r="BI1953" i="2"/>
  <c r="BH1953" i="2"/>
  <c r="BG1953" i="2"/>
  <c r="BE1953" i="2"/>
  <c r="T1953" i="2"/>
  <c r="R1953" i="2"/>
  <c r="P1953" i="2"/>
  <c r="BI1941" i="2"/>
  <c r="BH1941" i="2"/>
  <c r="BG1941" i="2"/>
  <c r="BE1941" i="2"/>
  <c r="T1941" i="2"/>
  <c r="R1941" i="2"/>
  <c r="P1941" i="2"/>
  <c r="BI1937" i="2"/>
  <c r="BH1937" i="2"/>
  <c r="BG1937" i="2"/>
  <c r="BE1937" i="2"/>
  <c r="T1937" i="2"/>
  <c r="R1937" i="2"/>
  <c r="P1937" i="2"/>
  <c r="BI1934" i="2"/>
  <c r="BH1934" i="2"/>
  <c r="BG1934" i="2"/>
  <c r="BE1934" i="2"/>
  <c r="T1934" i="2"/>
  <c r="R1934" i="2"/>
  <c r="P1934" i="2"/>
  <c r="BI1931" i="2"/>
  <c r="BH1931" i="2"/>
  <c r="BG1931" i="2"/>
  <c r="BE1931" i="2"/>
  <c r="T1931" i="2"/>
  <c r="R1931" i="2"/>
  <c r="P1931" i="2"/>
  <c r="BI1928" i="2"/>
  <c r="BH1928" i="2"/>
  <c r="BG1928" i="2"/>
  <c r="BE1928" i="2"/>
  <c r="T1928" i="2"/>
  <c r="R1928" i="2"/>
  <c r="P1928" i="2"/>
  <c r="BI1925" i="2"/>
  <c r="BH1925" i="2"/>
  <c r="BG1925" i="2"/>
  <c r="BE1925" i="2"/>
  <c r="T1925" i="2"/>
  <c r="R1925" i="2"/>
  <c r="P1925" i="2"/>
  <c r="BI1922" i="2"/>
  <c r="BH1922" i="2"/>
  <c r="BG1922" i="2"/>
  <c r="BE1922" i="2"/>
  <c r="T1922" i="2"/>
  <c r="R1922" i="2"/>
  <c r="P1922" i="2"/>
  <c r="BI1918" i="2"/>
  <c r="BH1918" i="2"/>
  <c r="BG1918" i="2"/>
  <c r="BE1918" i="2"/>
  <c r="T1918" i="2"/>
  <c r="R1918" i="2"/>
  <c r="P1918" i="2"/>
  <c r="BI1914" i="2"/>
  <c r="BH1914" i="2"/>
  <c r="BG1914" i="2"/>
  <c r="BE1914" i="2"/>
  <c r="T1914" i="2"/>
  <c r="R1914" i="2"/>
  <c r="P1914" i="2"/>
  <c r="BI1910" i="2"/>
  <c r="BH1910" i="2"/>
  <c r="BG1910" i="2"/>
  <c r="BE1910" i="2"/>
  <c r="T1910" i="2"/>
  <c r="R1910" i="2"/>
  <c r="P1910" i="2"/>
  <c r="BI1907" i="2"/>
  <c r="BH1907" i="2"/>
  <c r="BG1907" i="2"/>
  <c r="BE1907" i="2"/>
  <c r="T1907" i="2"/>
  <c r="R1907" i="2"/>
  <c r="P1907" i="2"/>
  <c r="BI1902" i="2"/>
  <c r="BH1902" i="2"/>
  <c r="BG1902" i="2"/>
  <c r="BE1902" i="2"/>
  <c r="T1902" i="2"/>
  <c r="R1902" i="2"/>
  <c r="P1902" i="2"/>
  <c r="BI1899" i="2"/>
  <c r="BH1899" i="2"/>
  <c r="BG1899" i="2"/>
  <c r="BE1899" i="2"/>
  <c r="T1899" i="2"/>
  <c r="R1899" i="2"/>
  <c r="P1899" i="2"/>
  <c r="BI1895" i="2"/>
  <c r="BH1895" i="2"/>
  <c r="BG1895" i="2"/>
  <c r="BE1895" i="2"/>
  <c r="T1895" i="2"/>
  <c r="R1895" i="2"/>
  <c r="P1895" i="2"/>
  <c r="BI1892" i="2"/>
  <c r="BH1892" i="2"/>
  <c r="BG1892" i="2"/>
  <c r="BE1892" i="2"/>
  <c r="T1892" i="2"/>
  <c r="R1892" i="2"/>
  <c r="P1892" i="2"/>
  <c r="BI1883" i="2"/>
  <c r="BH1883" i="2"/>
  <c r="BG1883" i="2"/>
  <c r="BE1883" i="2"/>
  <c r="T1883" i="2"/>
  <c r="R1883" i="2"/>
  <c r="P1883" i="2"/>
  <c r="BI1879" i="2"/>
  <c r="BH1879" i="2"/>
  <c r="BG1879" i="2"/>
  <c r="BE1879" i="2"/>
  <c r="T1879" i="2"/>
  <c r="R1879" i="2"/>
  <c r="P1879" i="2"/>
  <c r="BI1873" i="2"/>
  <c r="BH1873" i="2"/>
  <c r="BG1873" i="2"/>
  <c r="BE1873" i="2"/>
  <c r="T1873" i="2"/>
  <c r="R1873" i="2"/>
  <c r="P1873" i="2"/>
  <c r="BI1870" i="2"/>
  <c r="BH1870" i="2"/>
  <c r="BG1870" i="2"/>
  <c r="BE1870" i="2"/>
  <c r="T1870" i="2"/>
  <c r="R1870" i="2"/>
  <c r="P1870" i="2"/>
  <c r="BI1867" i="2"/>
  <c r="BH1867" i="2"/>
  <c r="BG1867" i="2"/>
  <c r="BE1867" i="2"/>
  <c r="T1867" i="2"/>
  <c r="R1867" i="2"/>
  <c r="P1867" i="2"/>
  <c r="BI1864" i="2"/>
  <c r="BH1864" i="2"/>
  <c r="BG1864" i="2"/>
  <c r="BE1864" i="2"/>
  <c r="T1864" i="2"/>
  <c r="R1864" i="2"/>
  <c r="P1864" i="2"/>
  <c r="BI1861" i="2"/>
  <c r="BH1861" i="2"/>
  <c r="BG1861" i="2"/>
  <c r="BE1861" i="2"/>
  <c r="T1861" i="2"/>
  <c r="R1861" i="2"/>
  <c r="P1861" i="2"/>
  <c r="BI1858" i="2"/>
  <c r="BH1858" i="2"/>
  <c r="BG1858" i="2"/>
  <c r="BE1858" i="2"/>
  <c r="T1858" i="2"/>
  <c r="R1858" i="2"/>
  <c r="P1858" i="2"/>
  <c r="BI1854" i="2"/>
  <c r="BH1854" i="2"/>
  <c r="BG1854" i="2"/>
  <c r="BE1854" i="2"/>
  <c r="T1854" i="2"/>
  <c r="R1854" i="2"/>
  <c r="P1854" i="2"/>
  <c r="BI1850" i="2"/>
  <c r="BH1850" i="2"/>
  <c r="BG1850" i="2"/>
  <c r="BE1850" i="2"/>
  <c r="T1850" i="2"/>
  <c r="R1850" i="2"/>
  <c r="P1850" i="2"/>
  <c r="BI1846" i="2"/>
  <c r="BH1846" i="2"/>
  <c r="BG1846" i="2"/>
  <c r="BE1846" i="2"/>
  <c r="T1846" i="2"/>
  <c r="R1846" i="2"/>
  <c r="P1846" i="2"/>
  <c r="BI1843" i="2"/>
  <c r="BH1843" i="2"/>
  <c r="BG1843" i="2"/>
  <c r="BE1843" i="2"/>
  <c r="T1843" i="2"/>
  <c r="R1843" i="2"/>
  <c r="P1843" i="2"/>
  <c r="BI1838" i="2"/>
  <c r="BH1838" i="2"/>
  <c r="BG1838" i="2"/>
  <c r="BE1838" i="2"/>
  <c r="T1838" i="2"/>
  <c r="R1838" i="2"/>
  <c r="P1838" i="2"/>
  <c r="BI1835" i="2"/>
  <c r="BH1835" i="2"/>
  <c r="BG1835" i="2"/>
  <c r="BE1835" i="2"/>
  <c r="T1835" i="2"/>
  <c r="R1835" i="2"/>
  <c r="P1835" i="2"/>
  <c r="BI1831" i="2"/>
  <c r="BH1831" i="2"/>
  <c r="BG1831" i="2"/>
  <c r="BE1831" i="2"/>
  <c r="T1831" i="2"/>
  <c r="R1831" i="2"/>
  <c r="P1831" i="2"/>
  <c r="BI1828" i="2"/>
  <c r="BH1828" i="2"/>
  <c r="BG1828" i="2"/>
  <c r="BE1828" i="2"/>
  <c r="T1828" i="2"/>
  <c r="R1828" i="2"/>
  <c r="P1828" i="2"/>
  <c r="BI1819" i="2"/>
  <c r="BH1819" i="2"/>
  <c r="BG1819" i="2"/>
  <c r="BE1819" i="2"/>
  <c r="T1819" i="2"/>
  <c r="R1819" i="2"/>
  <c r="P1819" i="2"/>
  <c r="BI1816" i="2"/>
  <c r="BH1816" i="2"/>
  <c r="BG1816" i="2"/>
  <c r="BE1816" i="2"/>
  <c r="T1816" i="2"/>
  <c r="R1816" i="2"/>
  <c r="P1816" i="2"/>
  <c r="BI1811" i="2"/>
  <c r="BH1811" i="2"/>
  <c r="BG1811" i="2"/>
  <c r="BE1811" i="2"/>
  <c r="T1811" i="2"/>
  <c r="R1811" i="2"/>
  <c r="P1811" i="2"/>
  <c r="BI1807" i="2"/>
  <c r="BH1807" i="2"/>
  <c r="BG1807" i="2"/>
  <c r="BE1807" i="2"/>
  <c r="T1807" i="2"/>
  <c r="R1807" i="2"/>
  <c r="P1807" i="2"/>
  <c r="BI1806" i="2"/>
  <c r="BH1806" i="2"/>
  <c r="BG1806" i="2"/>
  <c r="BE1806" i="2"/>
  <c r="T1806" i="2"/>
  <c r="R1806" i="2"/>
  <c r="P1806" i="2"/>
  <c r="BI1803" i="2"/>
  <c r="BH1803" i="2"/>
  <c r="BG1803" i="2"/>
  <c r="BE1803" i="2"/>
  <c r="T1803" i="2"/>
  <c r="R1803" i="2"/>
  <c r="P1803" i="2"/>
  <c r="BI1800" i="2"/>
  <c r="BH1800" i="2"/>
  <c r="BG1800" i="2"/>
  <c r="BE1800" i="2"/>
  <c r="T1800" i="2"/>
  <c r="R1800" i="2"/>
  <c r="P1800" i="2"/>
  <c r="BI1797" i="2"/>
  <c r="BH1797" i="2"/>
  <c r="BG1797" i="2"/>
  <c r="BE1797" i="2"/>
  <c r="T1797" i="2"/>
  <c r="R1797" i="2"/>
  <c r="P1797" i="2"/>
  <c r="BI1794" i="2"/>
  <c r="BH1794" i="2"/>
  <c r="BG1794" i="2"/>
  <c r="BE1794" i="2"/>
  <c r="T1794" i="2"/>
  <c r="R1794" i="2"/>
  <c r="P1794" i="2"/>
  <c r="BI1791" i="2"/>
  <c r="BH1791" i="2"/>
  <c r="BG1791" i="2"/>
  <c r="BE1791" i="2"/>
  <c r="T1791" i="2"/>
  <c r="R1791" i="2"/>
  <c r="P1791" i="2"/>
  <c r="BI1788" i="2"/>
  <c r="BH1788" i="2"/>
  <c r="BG1788" i="2"/>
  <c r="BE1788" i="2"/>
  <c r="T1788" i="2"/>
  <c r="R1788" i="2"/>
  <c r="P1788" i="2"/>
  <c r="BI1785" i="2"/>
  <c r="BH1785" i="2"/>
  <c r="BG1785" i="2"/>
  <c r="BE1785" i="2"/>
  <c r="T1785" i="2"/>
  <c r="R1785" i="2"/>
  <c r="P1785" i="2"/>
  <c r="BI1782" i="2"/>
  <c r="BH1782" i="2"/>
  <c r="BG1782" i="2"/>
  <c r="BE1782" i="2"/>
  <c r="T1782" i="2"/>
  <c r="R1782" i="2"/>
  <c r="P1782" i="2"/>
  <c r="BI1779" i="2"/>
  <c r="BH1779" i="2"/>
  <c r="BG1779" i="2"/>
  <c r="BE1779" i="2"/>
  <c r="T1779" i="2"/>
  <c r="R1779" i="2"/>
  <c r="P1779" i="2"/>
  <c r="BI1776" i="2"/>
  <c r="BH1776" i="2"/>
  <c r="BG1776" i="2"/>
  <c r="BE1776" i="2"/>
  <c r="T1776" i="2"/>
  <c r="R1776" i="2"/>
  <c r="P1776" i="2"/>
  <c r="BI1773" i="2"/>
  <c r="BH1773" i="2"/>
  <c r="BG1773" i="2"/>
  <c r="BE1773" i="2"/>
  <c r="T1773" i="2"/>
  <c r="R1773" i="2"/>
  <c r="P1773" i="2"/>
  <c r="BI1768" i="2"/>
  <c r="BH1768" i="2"/>
  <c r="BG1768" i="2"/>
  <c r="BE1768" i="2"/>
  <c r="T1768" i="2"/>
  <c r="R1768" i="2"/>
  <c r="P1768" i="2"/>
  <c r="BI1765" i="2"/>
  <c r="BH1765" i="2"/>
  <c r="BG1765" i="2"/>
  <c r="BE1765" i="2"/>
  <c r="T1765" i="2"/>
  <c r="R1765" i="2"/>
  <c r="P1765" i="2"/>
  <c r="BI1761" i="2"/>
  <c r="BH1761" i="2"/>
  <c r="BG1761" i="2"/>
  <c r="BE1761" i="2"/>
  <c r="T1761" i="2"/>
  <c r="R1761" i="2"/>
  <c r="P1761" i="2"/>
  <c r="BI1757" i="2"/>
  <c r="BH1757" i="2"/>
  <c r="BG1757" i="2"/>
  <c r="BE1757" i="2"/>
  <c r="T1757" i="2"/>
  <c r="R1757" i="2"/>
  <c r="P1757" i="2"/>
  <c r="BI1753" i="2"/>
  <c r="BH1753" i="2"/>
  <c r="BG1753" i="2"/>
  <c r="BE1753" i="2"/>
  <c r="T1753" i="2"/>
  <c r="R1753" i="2"/>
  <c r="P1753" i="2"/>
  <c r="BI1749" i="2"/>
  <c r="BH1749" i="2"/>
  <c r="BG1749" i="2"/>
  <c r="BE1749" i="2"/>
  <c r="T1749" i="2"/>
  <c r="R1749" i="2"/>
  <c r="P1749" i="2"/>
  <c r="BI1746" i="2"/>
  <c r="BH1746" i="2"/>
  <c r="BG1746" i="2"/>
  <c r="BE1746" i="2"/>
  <c r="T1746" i="2"/>
  <c r="R1746" i="2"/>
  <c r="P1746" i="2"/>
  <c r="BI1743" i="2"/>
  <c r="BH1743" i="2"/>
  <c r="BG1743" i="2"/>
  <c r="BE1743" i="2"/>
  <c r="T1743" i="2"/>
  <c r="R1743" i="2"/>
  <c r="P1743" i="2"/>
  <c r="BI1734" i="2"/>
  <c r="BH1734" i="2"/>
  <c r="BG1734" i="2"/>
  <c r="BE1734" i="2"/>
  <c r="T1734" i="2"/>
  <c r="R1734" i="2"/>
  <c r="P1734" i="2"/>
  <c r="BI1731" i="2"/>
  <c r="BH1731" i="2"/>
  <c r="BG1731" i="2"/>
  <c r="BE1731" i="2"/>
  <c r="T1731" i="2"/>
  <c r="R1731" i="2"/>
  <c r="P1731" i="2"/>
  <c r="BI1728" i="2"/>
  <c r="BH1728" i="2"/>
  <c r="BG1728" i="2"/>
  <c r="BE1728" i="2"/>
  <c r="T1728" i="2"/>
  <c r="R1728" i="2"/>
  <c r="P1728" i="2"/>
  <c r="BI1725" i="2"/>
  <c r="BH1725" i="2"/>
  <c r="BG1725" i="2"/>
  <c r="BE1725" i="2"/>
  <c r="T1725" i="2"/>
  <c r="R1725" i="2"/>
  <c r="P1725" i="2"/>
  <c r="BI1719" i="2"/>
  <c r="BH1719" i="2"/>
  <c r="BG1719" i="2"/>
  <c r="BE1719" i="2"/>
  <c r="T1719" i="2"/>
  <c r="R1719" i="2"/>
  <c r="P1719" i="2"/>
  <c r="BI1717" i="2"/>
  <c r="BH1717" i="2"/>
  <c r="BG1717" i="2"/>
  <c r="BE1717" i="2"/>
  <c r="T1717" i="2"/>
  <c r="R1717" i="2"/>
  <c r="P1717" i="2"/>
  <c r="BI1714" i="2"/>
  <c r="BH1714" i="2"/>
  <c r="BG1714" i="2"/>
  <c r="BE1714" i="2"/>
  <c r="T1714" i="2"/>
  <c r="R1714" i="2"/>
  <c r="P1714" i="2"/>
  <c r="BI1711" i="2"/>
  <c r="BH1711" i="2"/>
  <c r="BG1711" i="2"/>
  <c r="BE1711" i="2"/>
  <c r="T1711" i="2"/>
  <c r="R1711" i="2"/>
  <c r="P1711" i="2"/>
  <c r="BI1707" i="2"/>
  <c r="BH1707" i="2"/>
  <c r="BG1707" i="2"/>
  <c r="BE1707" i="2"/>
  <c r="T1707" i="2"/>
  <c r="R1707" i="2"/>
  <c r="P1707" i="2"/>
  <c r="BI1704" i="2"/>
  <c r="BH1704" i="2"/>
  <c r="BG1704" i="2"/>
  <c r="BE1704" i="2"/>
  <c r="T1704" i="2"/>
  <c r="R1704" i="2"/>
  <c r="P1704" i="2"/>
  <c r="BI1701" i="2"/>
  <c r="BH1701" i="2"/>
  <c r="BG1701" i="2"/>
  <c r="BE1701" i="2"/>
  <c r="T1701" i="2"/>
  <c r="R1701" i="2"/>
  <c r="P1701" i="2"/>
  <c r="BI1693" i="2"/>
  <c r="BH1693" i="2"/>
  <c r="BG1693" i="2"/>
  <c r="BE1693" i="2"/>
  <c r="T1693" i="2"/>
  <c r="R1693" i="2"/>
  <c r="P1693" i="2"/>
  <c r="BI1690" i="2"/>
  <c r="BH1690" i="2"/>
  <c r="BG1690" i="2"/>
  <c r="BE1690" i="2"/>
  <c r="T1690" i="2"/>
  <c r="R1690" i="2"/>
  <c r="P1690" i="2"/>
  <c r="BI1687" i="2"/>
  <c r="BH1687" i="2"/>
  <c r="BG1687" i="2"/>
  <c r="BE1687" i="2"/>
  <c r="T1687" i="2"/>
  <c r="R1687" i="2"/>
  <c r="P1687" i="2"/>
  <c r="BI1684" i="2"/>
  <c r="BH1684" i="2"/>
  <c r="BG1684" i="2"/>
  <c r="BE1684" i="2"/>
  <c r="T1684" i="2"/>
  <c r="R1684" i="2"/>
  <c r="P1684" i="2"/>
  <c r="BI1681" i="2"/>
  <c r="BH1681" i="2"/>
  <c r="BG1681" i="2"/>
  <c r="BE1681" i="2"/>
  <c r="T1681" i="2"/>
  <c r="R1681" i="2"/>
  <c r="P1681" i="2"/>
  <c r="BI1678" i="2"/>
  <c r="BH1678" i="2"/>
  <c r="BG1678" i="2"/>
  <c r="BE1678" i="2"/>
  <c r="T1678" i="2"/>
  <c r="R1678" i="2"/>
  <c r="P1678" i="2"/>
  <c r="BI1675" i="2"/>
  <c r="BH1675" i="2"/>
  <c r="BG1675" i="2"/>
  <c r="BE1675" i="2"/>
  <c r="T1675" i="2"/>
  <c r="R1675" i="2"/>
  <c r="P1675" i="2"/>
  <c r="BI1672" i="2"/>
  <c r="BH1672" i="2"/>
  <c r="BG1672" i="2"/>
  <c r="BE1672" i="2"/>
  <c r="T1672" i="2"/>
  <c r="R1672" i="2"/>
  <c r="P1672" i="2"/>
  <c r="BI1669" i="2"/>
  <c r="BH1669" i="2"/>
  <c r="BG1669" i="2"/>
  <c r="BE1669" i="2"/>
  <c r="T1669" i="2"/>
  <c r="R1669" i="2"/>
  <c r="P1669" i="2"/>
  <c r="BI1664" i="2"/>
  <c r="BH1664" i="2"/>
  <c r="BG1664" i="2"/>
  <c r="BE1664" i="2"/>
  <c r="T1664" i="2"/>
  <c r="R1664" i="2"/>
  <c r="P1664" i="2"/>
  <c r="BI1661" i="2"/>
  <c r="BH1661" i="2"/>
  <c r="BG1661" i="2"/>
  <c r="BE1661" i="2"/>
  <c r="T1661" i="2"/>
  <c r="R1661" i="2"/>
  <c r="P1661" i="2"/>
  <c r="BI1658" i="2"/>
  <c r="BH1658" i="2"/>
  <c r="BG1658" i="2"/>
  <c r="BE1658" i="2"/>
  <c r="T1658" i="2"/>
  <c r="R1658" i="2"/>
  <c r="P1658" i="2"/>
  <c r="BI1655" i="2"/>
  <c r="BH1655" i="2"/>
  <c r="BG1655" i="2"/>
  <c r="BE1655" i="2"/>
  <c r="T1655" i="2"/>
  <c r="R1655" i="2"/>
  <c r="P1655" i="2"/>
  <c r="BI1649" i="2"/>
  <c r="BH1649" i="2"/>
  <c r="BG1649" i="2"/>
  <c r="BE1649" i="2"/>
  <c r="T1649" i="2"/>
  <c r="R1649" i="2"/>
  <c r="P1649" i="2"/>
  <c r="BI1646" i="2"/>
  <c r="BH1646" i="2"/>
  <c r="BG1646" i="2"/>
  <c r="BE1646" i="2"/>
  <c r="T1646" i="2"/>
  <c r="R1646" i="2"/>
  <c r="P1646" i="2"/>
  <c r="BI1641" i="2"/>
  <c r="BH1641" i="2"/>
  <c r="BG1641" i="2"/>
  <c r="BE1641" i="2"/>
  <c r="T1641" i="2"/>
  <c r="R1641" i="2"/>
  <c r="P1641" i="2"/>
  <c r="BI1638" i="2"/>
  <c r="BH1638" i="2"/>
  <c r="BG1638" i="2"/>
  <c r="BE1638" i="2"/>
  <c r="T1638" i="2"/>
  <c r="R1638" i="2"/>
  <c r="P1638" i="2"/>
  <c r="BI1634" i="2"/>
  <c r="BH1634" i="2"/>
  <c r="BG1634" i="2"/>
  <c r="BE1634" i="2"/>
  <c r="T1634" i="2"/>
  <c r="R1634" i="2"/>
  <c r="P1634" i="2"/>
  <c r="BI1630" i="2"/>
  <c r="BH1630" i="2"/>
  <c r="BG1630" i="2"/>
  <c r="BE1630" i="2"/>
  <c r="T1630" i="2"/>
  <c r="R1630" i="2"/>
  <c r="P1630" i="2"/>
  <c r="BI1626" i="2"/>
  <c r="BH1626" i="2"/>
  <c r="BG1626" i="2"/>
  <c r="BE1626" i="2"/>
  <c r="T1626" i="2"/>
  <c r="R1626" i="2"/>
  <c r="P1626" i="2"/>
  <c r="BI1622" i="2"/>
  <c r="BH1622" i="2"/>
  <c r="BG1622" i="2"/>
  <c r="BE1622" i="2"/>
  <c r="T1622" i="2"/>
  <c r="R1622" i="2"/>
  <c r="P1622" i="2"/>
  <c r="BI1621" i="2"/>
  <c r="BH1621" i="2"/>
  <c r="BG1621" i="2"/>
  <c r="BE1621" i="2"/>
  <c r="T1621" i="2"/>
  <c r="R1621" i="2"/>
  <c r="P1621" i="2"/>
  <c r="BI1618" i="2"/>
  <c r="BH1618" i="2"/>
  <c r="BG1618" i="2"/>
  <c r="BE1618" i="2"/>
  <c r="T1618" i="2"/>
  <c r="R1618" i="2"/>
  <c r="P1618" i="2"/>
  <c r="BI1616" i="2"/>
  <c r="BH1616" i="2"/>
  <c r="BG1616" i="2"/>
  <c r="BE1616" i="2"/>
  <c r="T1616" i="2"/>
  <c r="R1616" i="2"/>
  <c r="P1616" i="2"/>
  <c r="BI1613" i="2"/>
  <c r="BH1613" i="2"/>
  <c r="BG1613" i="2"/>
  <c r="BE1613" i="2"/>
  <c r="T1613" i="2"/>
  <c r="R1613" i="2"/>
  <c r="P1613" i="2"/>
  <c r="BI1604" i="2"/>
  <c r="BH1604" i="2"/>
  <c r="BG1604" i="2"/>
  <c r="BE1604" i="2"/>
  <c r="T1604" i="2"/>
  <c r="R1604" i="2"/>
  <c r="P1604" i="2"/>
  <c r="BI1601" i="2"/>
  <c r="BH1601" i="2"/>
  <c r="BG1601" i="2"/>
  <c r="BE1601" i="2"/>
  <c r="T1601" i="2"/>
  <c r="R1601" i="2"/>
  <c r="P1601" i="2"/>
  <c r="BI1598" i="2"/>
  <c r="BH1598" i="2"/>
  <c r="BG1598" i="2"/>
  <c r="BE1598" i="2"/>
  <c r="T1598" i="2"/>
  <c r="R1598" i="2"/>
  <c r="P1598" i="2"/>
  <c r="BI1595" i="2"/>
  <c r="BH1595" i="2"/>
  <c r="BG1595" i="2"/>
  <c r="BE1595" i="2"/>
  <c r="T1595" i="2"/>
  <c r="R1595" i="2"/>
  <c r="P1595" i="2"/>
  <c r="BI1592" i="2"/>
  <c r="BH1592" i="2"/>
  <c r="BG1592" i="2"/>
  <c r="BE1592" i="2"/>
  <c r="T1592" i="2"/>
  <c r="R1592" i="2"/>
  <c r="P1592" i="2"/>
  <c r="BI1589" i="2"/>
  <c r="BH1589" i="2"/>
  <c r="BG1589" i="2"/>
  <c r="BE1589" i="2"/>
  <c r="T1589" i="2"/>
  <c r="R1589" i="2"/>
  <c r="P1589" i="2"/>
  <c r="BI1583" i="2"/>
  <c r="BH1583" i="2"/>
  <c r="BG1583" i="2"/>
  <c r="BE1583" i="2"/>
  <c r="T1583" i="2"/>
  <c r="R1583" i="2"/>
  <c r="P1583" i="2"/>
  <c r="BI1579" i="2"/>
  <c r="BH1579" i="2"/>
  <c r="BG1579" i="2"/>
  <c r="BE1579" i="2"/>
  <c r="T1579" i="2"/>
  <c r="R1579" i="2"/>
  <c r="P1579" i="2"/>
  <c r="BI1577" i="2"/>
  <c r="BH1577" i="2"/>
  <c r="BG1577" i="2"/>
  <c r="BE1577" i="2"/>
  <c r="T1577" i="2"/>
  <c r="R1577" i="2"/>
  <c r="P1577" i="2"/>
  <c r="BI1574" i="2"/>
  <c r="BH1574" i="2"/>
  <c r="BG1574" i="2"/>
  <c r="BE1574" i="2"/>
  <c r="T1574" i="2"/>
  <c r="R1574" i="2"/>
  <c r="P1574" i="2"/>
  <c r="BI1571" i="2"/>
  <c r="BH1571" i="2"/>
  <c r="BG1571" i="2"/>
  <c r="BE1571" i="2"/>
  <c r="T1571" i="2"/>
  <c r="R1571" i="2"/>
  <c r="P1571" i="2"/>
  <c r="BI1568" i="2"/>
  <c r="BH1568" i="2"/>
  <c r="BG1568" i="2"/>
  <c r="BE1568" i="2"/>
  <c r="T1568" i="2"/>
  <c r="R1568" i="2"/>
  <c r="P1568" i="2"/>
  <c r="BI1560" i="2"/>
  <c r="BH1560" i="2"/>
  <c r="BG1560" i="2"/>
  <c r="BE1560" i="2"/>
  <c r="T1560" i="2"/>
  <c r="R1560" i="2"/>
  <c r="P1560" i="2"/>
  <c r="BI1557" i="2"/>
  <c r="BH1557" i="2"/>
  <c r="BG1557" i="2"/>
  <c r="BE1557" i="2"/>
  <c r="T1557" i="2"/>
  <c r="R1557" i="2"/>
  <c r="P1557" i="2"/>
  <c r="BI1554" i="2"/>
  <c r="BH1554" i="2"/>
  <c r="BG1554" i="2"/>
  <c r="BE1554" i="2"/>
  <c r="T1554" i="2"/>
  <c r="R1554" i="2"/>
  <c r="P1554" i="2"/>
  <c r="BI1551" i="2"/>
  <c r="BH1551" i="2"/>
  <c r="BG1551" i="2"/>
  <c r="BE1551" i="2"/>
  <c r="T1551" i="2"/>
  <c r="R1551" i="2"/>
  <c r="P1551" i="2"/>
  <c r="BI1548" i="2"/>
  <c r="BH1548" i="2"/>
  <c r="BG1548" i="2"/>
  <c r="BE1548" i="2"/>
  <c r="T1548" i="2"/>
  <c r="R1548" i="2"/>
  <c r="P1548" i="2"/>
  <c r="BI1545" i="2"/>
  <c r="BH1545" i="2"/>
  <c r="BG1545" i="2"/>
  <c r="BE1545" i="2"/>
  <c r="T1545" i="2"/>
  <c r="R1545" i="2"/>
  <c r="P1545" i="2"/>
  <c r="BI1542" i="2"/>
  <c r="BH1542" i="2"/>
  <c r="BG1542" i="2"/>
  <c r="BE1542" i="2"/>
  <c r="T1542" i="2"/>
  <c r="R1542" i="2"/>
  <c r="P1542" i="2"/>
  <c r="BI1539" i="2"/>
  <c r="BH1539" i="2"/>
  <c r="BG1539" i="2"/>
  <c r="BE1539" i="2"/>
  <c r="T1539" i="2"/>
  <c r="R1539" i="2"/>
  <c r="P1539" i="2"/>
  <c r="BI1535" i="2"/>
  <c r="BH1535" i="2"/>
  <c r="BG1535" i="2"/>
  <c r="BE1535" i="2"/>
  <c r="T1535" i="2"/>
  <c r="R1535" i="2"/>
  <c r="P1535" i="2"/>
  <c r="BI1531" i="2"/>
  <c r="BH1531" i="2"/>
  <c r="BG1531" i="2"/>
  <c r="BE1531" i="2"/>
  <c r="T1531" i="2"/>
  <c r="R1531" i="2"/>
  <c r="P1531" i="2"/>
  <c r="BI1527" i="2"/>
  <c r="BH1527" i="2"/>
  <c r="BG1527" i="2"/>
  <c r="BE1527" i="2"/>
  <c r="T1527" i="2"/>
  <c r="R1527" i="2"/>
  <c r="P1527" i="2"/>
  <c r="BI1524" i="2"/>
  <c r="BH1524" i="2"/>
  <c r="BG1524" i="2"/>
  <c r="BE1524" i="2"/>
  <c r="T1524" i="2"/>
  <c r="R1524" i="2"/>
  <c r="P1524" i="2"/>
  <c r="BI1521" i="2"/>
  <c r="BH1521" i="2"/>
  <c r="BG1521" i="2"/>
  <c r="BE1521" i="2"/>
  <c r="T1521" i="2"/>
  <c r="R1521" i="2"/>
  <c r="P1521" i="2"/>
  <c r="BI1520" i="2"/>
  <c r="BH1520" i="2"/>
  <c r="BG1520" i="2"/>
  <c r="BE1520" i="2"/>
  <c r="T1520" i="2"/>
  <c r="R1520" i="2"/>
  <c r="P1520" i="2"/>
  <c r="BI1517" i="2"/>
  <c r="BH1517" i="2"/>
  <c r="BG1517" i="2"/>
  <c r="BE1517" i="2"/>
  <c r="T1517" i="2"/>
  <c r="R1517" i="2"/>
  <c r="P1517" i="2"/>
  <c r="BI1514" i="2"/>
  <c r="BH1514" i="2"/>
  <c r="BG1514" i="2"/>
  <c r="BE1514" i="2"/>
  <c r="T1514" i="2"/>
  <c r="R1514" i="2"/>
  <c r="P1514" i="2"/>
  <c r="BI1511" i="2"/>
  <c r="BH1511" i="2"/>
  <c r="BG1511" i="2"/>
  <c r="BE1511" i="2"/>
  <c r="T1511" i="2"/>
  <c r="R1511" i="2"/>
  <c r="P1511" i="2"/>
  <c r="BI1505" i="2"/>
  <c r="BH1505" i="2"/>
  <c r="BG1505" i="2"/>
  <c r="BE1505" i="2"/>
  <c r="T1505" i="2"/>
  <c r="R1505" i="2"/>
  <c r="P1505" i="2"/>
  <c r="BI1502" i="2"/>
  <c r="BH1502" i="2"/>
  <c r="BG1502" i="2"/>
  <c r="BE1502" i="2"/>
  <c r="T1502" i="2"/>
  <c r="R1502" i="2"/>
  <c r="P1502" i="2"/>
  <c r="BI1497" i="2"/>
  <c r="BH1497" i="2"/>
  <c r="BG1497" i="2"/>
  <c r="BE1497" i="2"/>
  <c r="T1497" i="2"/>
  <c r="R1497" i="2"/>
  <c r="P1497" i="2"/>
  <c r="BI1494" i="2"/>
  <c r="BH1494" i="2"/>
  <c r="BG1494" i="2"/>
  <c r="BE1494" i="2"/>
  <c r="T1494" i="2"/>
  <c r="R1494" i="2"/>
  <c r="P1494" i="2"/>
  <c r="BI1490" i="2"/>
  <c r="BH1490" i="2"/>
  <c r="BG1490" i="2"/>
  <c r="BE1490" i="2"/>
  <c r="T1490" i="2"/>
  <c r="R1490" i="2"/>
  <c r="P1490" i="2"/>
  <c r="BI1487" i="2"/>
  <c r="BH1487" i="2"/>
  <c r="BG1487" i="2"/>
  <c r="BE1487" i="2"/>
  <c r="T1487" i="2"/>
  <c r="R1487" i="2"/>
  <c r="P1487" i="2"/>
  <c r="BI1478" i="2"/>
  <c r="BH1478" i="2"/>
  <c r="BG1478" i="2"/>
  <c r="BE1478" i="2"/>
  <c r="T1478" i="2"/>
  <c r="R1478" i="2"/>
  <c r="P1478" i="2"/>
  <c r="BI1475" i="2"/>
  <c r="BH1475" i="2"/>
  <c r="BG1475" i="2"/>
  <c r="BE1475" i="2"/>
  <c r="T1475" i="2"/>
  <c r="R1475" i="2"/>
  <c r="P1475" i="2"/>
  <c r="BI1472" i="2"/>
  <c r="BH1472" i="2"/>
  <c r="BG1472" i="2"/>
  <c r="BE1472" i="2"/>
  <c r="T1472" i="2"/>
  <c r="R1472" i="2"/>
  <c r="P1472" i="2"/>
  <c r="BI1469" i="2"/>
  <c r="BH1469" i="2"/>
  <c r="BG1469" i="2"/>
  <c r="BE1469" i="2"/>
  <c r="T1469" i="2"/>
  <c r="R1469" i="2"/>
  <c r="P1469" i="2"/>
  <c r="BI1466" i="2"/>
  <c r="BH1466" i="2"/>
  <c r="BG1466" i="2"/>
  <c r="BE1466" i="2"/>
  <c r="T1466" i="2"/>
  <c r="R1466" i="2"/>
  <c r="P1466" i="2"/>
  <c r="BI1463" i="2"/>
  <c r="BH1463" i="2"/>
  <c r="BG1463" i="2"/>
  <c r="BE1463" i="2"/>
  <c r="T1463" i="2"/>
  <c r="R1463" i="2"/>
  <c r="P1463" i="2"/>
  <c r="BI1458" i="2"/>
  <c r="BH1458" i="2"/>
  <c r="BG1458" i="2"/>
  <c r="BE1458" i="2"/>
  <c r="T1458" i="2"/>
  <c r="R1458" i="2"/>
  <c r="P1458" i="2"/>
  <c r="BI1453" i="2"/>
  <c r="BH1453" i="2"/>
  <c r="BG1453" i="2"/>
  <c r="BE1453" i="2"/>
  <c r="T1453" i="2"/>
  <c r="R1453" i="2"/>
  <c r="P1453" i="2"/>
  <c r="BI1447" i="2"/>
  <c r="BH1447" i="2"/>
  <c r="BG1447" i="2"/>
  <c r="BE1447" i="2"/>
  <c r="T1447" i="2"/>
  <c r="R1447" i="2"/>
  <c r="P1447" i="2"/>
  <c r="BI1443" i="2"/>
  <c r="BH1443" i="2"/>
  <c r="BG1443" i="2"/>
  <c r="BE1443" i="2"/>
  <c r="T1443" i="2"/>
  <c r="R1443" i="2"/>
  <c r="P1443" i="2"/>
  <c r="BI1436" i="2"/>
  <c r="BH1436" i="2"/>
  <c r="BG1436" i="2"/>
  <c r="BE1436" i="2"/>
  <c r="T1436" i="2"/>
  <c r="R1436" i="2"/>
  <c r="P1436" i="2"/>
  <c r="BI1431" i="2"/>
  <c r="BH1431" i="2"/>
  <c r="BG1431" i="2"/>
  <c r="BE1431" i="2"/>
  <c r="T1431" i="2"/>
  <c r="R1431" i="2"/>
  <c r="P1431" i="2"/>
  <c r="BI1425" i="2"/>
  <c r="BH1425" i="2"/>
  <c r="BG1425" i="2"/>
  <c r="BE1425" i="2"/>
  <c r="T1425" i="2"/>
  <c r="R1425" i="2"/>
  <c r="P1425" i="2"/>
  <c r="BI1422" i="2"/>
  <c r="BH1422" i="2"/>
  <c r="BG1422" i="2"/>
  <c r="BE1422" i="2"/>
  <c r="T1422" i="2"/>
  <c r="R1422" i="2"/>
  <c r="P1422" i="2"/>
  <c r="BI1417" i="2"/>
  <c r="BH1417" i="2"/>
  <c r="BG1417" i="2"/>
  <c r="BE1417" i="2"/>
  <c r="T1417" i="2"/>
  <c r="R1417" i="2"/>
  <c r="P1417" i="2"/>
  <c r="BI1413" i="2"/>
  <c r="BH1413" i="2"/>
  <c r="BG1413" i="2"/>
  <c r="BE1413" i="2"/>
  <c r="T1413" i="2"/>
  <c r="R1413" i="2"/>
  <c r="P1413" i="2"/>
  <c r="BI1410" i="2"/>
  <c r="BH1410" i="2"/>
  <c r="BG1410" i="2"/>
  <c r="BE1410" i="2"/>
  <c r="T1410" i="2"/>
  <c r="R1410" i="2"/>
  <c r="P1410" i="2"/>
  <c r="BI1407" i="2"/>
  <c r="BH1407" i="2"/>
  <c r="BG1407" i="2"/>
  <c r="BE1407" i="2"/>
  <c r="T1407" i="2"/>
  <c r="R1407" i="2"/>
  <c r="P1407" i="2"/>
  <c r="BI1399" i="2"/>
  <c r="BH1399" i="2"/>
  <c r="BG1399" i="2"/>
  <c r="BE1399" i="2"/>
  <c r="T1399" i="2"/>
  <c r="R1399" i="2"/>
  <c r="P1399" i="2"/>
  <c r="BI1396" i="2"/>
  <c r="BH1396" i="2"/>
  <c r="BG1396" i="2"/>
  <c r="BE1396" i="2"/>
  <c r="T1396" i="2"/>
  <c r="R1396" i="2"/>
  <c r="P1396" i="2"/>
  <c r="BI1393" i="2"/>
  <c r="BH1393" i="2"/>
  <c r="BG1393" i="2"/>
  <c r="BE1393" i="2"/>
  <c r="T1393" i="2"/>
  <c r="R1393" i="2"/>
  <c r="P1393" i="2"/>
  <c r="BI1390" i="2"/>
  <c r="BH1390" i="2"/>
  <c r="BG1390" i="2"/>
  <c r="BE1390" i="2"/>
  <c r="T1390" i="2"/>
  <c r="R1390" i="2"/>
  <c r="P1390" i="2"/>
  <c r="BI1387" i="2"/>
  <c r="BH1387" i="2"/>
  <c r="BG1387" i="2"/>
  <c r="BE1387" i="2"/>
  <c r="T1387" i="2"/>
  <c r="R1387" i="2"/>
  <c r="P1387" i="2"/>
  <c r="BI1384" i="2"/>
  <c r="BH1384" i="2"/>
  <c r="BG1384" i="2"/>
  <c r="BE1384" i="2"/>
  <c r="T1384" i="2"/>
  <c r="R1384" i="2"/>
  <c r="P1384" i="2"/>
  <c r="BI1381" i="2"/>
  <c r="BH1381" i="2"/>
  <c r="BG1381" i="2"/>
  <c r="BE1381" i="2"/>
  <c r="T1381" i="2"/>
  <c r="R1381" i="2"/>
  <c r="P1381" i="2"/>
  <c r="BI1377" i="2"/>
  <c r="BH1377" i="2"/>
  <c r="BG1377" i="2"/>
  <c r="BE1377" i="2"/>
  <c r="T1377" i="2"/>
  <c r="R1377" i="2"/>
  <c r="P1377" i="2"/>
  <c r="BI1374" i="2"/>
  <c r="BH1374" i="2"/>
  <c r="BG1374" i="2"/>
  <c r="BE1374" i="2"/>
  <c r="T1374" i="2"/>
  <c r="R1374" i="2"/>
  <c r="P1374" i="2"/>
  <c r="BI1371" i="2"/>
  <c r="BH1371" i="2"/>
  <c r="BG1371" i="2"/>
  <c r="BE1371" i="2"/>
  <c r="T1371" i="2"/>
  <c r="R1371" i="2"/>
  <c r="P1371" i="2"/>
  <c r="BI1368" i="2"/>
  <c r="BH1368" i="2"/>
  <c r="BG1368" i="2"/>
  <c r="BE1368" i="2"/>
  <c r="T1368" i="2"/>
  <c r="R1368" i="2"/>
  <c r="P1368" i="2"/>
  <c r="BI1367" i="2"/>
  <c r="BH1367" i="2"/>
  <c r="BG1367" i="2"/>
  <c r="BE1367" i="2"/>
  <c r="T1367" i="2"/>
  <c r="R1367" i="2"/>
  <c r="P1367" i="2"/>
  <c r="BI1364" i="2"/>
  <c r="BH1364" i="2"/>
  <c r="BG1364" i="2"/>
  <c r="BE1364" i="2"/>
  <c r="T1364" i="2"/>
  <c r="R1364" i="2"/>
  <c r="P1364" i="2"/>
  <c r="BI1361" i="2"/>
  <c r="BH1361" i="2"/>
  <c r="BG1361" i="2"/>
  <c r="BE1361" i="2"/>
  <c r="T1361" i="2"/>
  <c r="R1361" i="2"/>
  <c r="P1361" i="2"/>
  <c r="BI1355" i="2"/>
  <c r="BH1355" i="2"/>
  <c r="BG1355" i="2"/>
  <c r="BE1355" i="2"/>
  <c r="T1355" i="2"/>
  <c r="R1355" i="2"/>
  <c r="P1355" i="2"/>
  <c r="BI1352" i="2"/>
  <c r="BH1352" i="2"/>
  <c r="BG1352" i="2"/>
  <c r="BE1352" i="2"/>
  <c r="T1352" i="2"/>
  <c r="R1352" i="2"/>
  <c r="P1352" i="2"/>
  <c r="BI1347" i="2"/>
  <c r="BH1347" i="2"/>
  <c r="BG1347" i="2"/>
  <c r="BE1347" i="2"/>
  <c r="T1347" i="2"/>
  <c r="R1347" i="2"/>
  <c r="P1347" i="2"/>
  <c r="BI1344" i="2"/>
  <c r="BH1344" i="2"/>
  <c r="BG1344" i="2"/>
  <c r="BE1344" i="2"/>
  <c r="T1344" i="2"/>
  <c r="R1344" i="2"/>
  <c r="P1344" i="2"/>
  <c r="BI1340" i="2"/>
  <c r="BH1340" i="2"/>
  <c r="BG1340" i="2"/>
  <c r="BE1340" i="2"/>
  <c r="T1340" i="2"/>
  <c r="R1340" i="2"/>
  <c r="P1340" i="2"/>
  <c r="BI1337" i="2"/>
  <c r="BH1337" i="2"/>
  <c r="BG1337" i="2"/>
  <c r="BE1337" i="2"/>
  <c r="T1337" i="2"/>
  <c r="R1337" i="2"/>
  <c r="P1337" i="2"/>
  <c r="BI1328" i="2"/>
  <c r="BH1328" i="2"/>
  <c r="BG1328" i="2"/>
  <c r="BE1328" i="2"/>
  <c r="T1328" i="2"/>
  <c r="R1328" i="2"/>
  <c r="P1328" i="2"/>
  <c r="BI1325" i="2"/>
  <c r="BH1325" i="2"/>
  <c r="BG1325" i="2"/>
  <c r="BE1325" i="2"/>
  <c r="T1325" i="2"/>
  <c r="R1325" i="2"/>
  <c r="P1325" i="2"/>
  <c r="BI1322" i="2"/>
  <c r="BH1322" i="2"/>
  <c r="BG1322" i="2"/>
  <c r="BE1322" i="2"/>
  <c r="T1322" i="2"/>
  <c r="R1322" i="2"/>
  <c r="P1322" i="2"/>
  <c r="BI1319" i="2"/>
  <c r="BH1319" i="2"/>
  <c r="BG1319" i="2"/>
  <c r="BE1319" i="2"/>
  <c r="T1319" i="2"/>
  <c r="R1319" i="2"/>
  <c r="P1319" i="2"/>
  <c r="BI1316" i="2"/>
  <c r="BH1316" i="2"/>
  <c r="BG1316" i="2"/>
  <c r="BE1316" i="2"/>
  <c r="T1316" i="2"/>
  <c r="R1316" i="2"/>
  <c r="P1316" i="2"/>
  <c r="BI1312" i="2"/>
  <c r="BH1312" i="2"/>
  <c r="BG1312" i="2"/>
  <c r="BE1312" i="2"/>
  <c r="T1312" i="2"/>
  <c r="R1312" i="2"/>
  <c r="P1312" i="2"/>
  <c r="BI1309" i="2"/>
  <c r="BH1309" i="2"/>
  <c r="BG1309" i="2"/>
  <c r="BE1309" i="2"/>
  <c r="T1309" i="2"/>
  <c r="R1309" i="2"/>
  <c r="P1309" i="2"/>
  <c r="BI1306" i="2"/>
  <c r="BH1306" i="2"/>
  <c r="BG1306" i="2"/>
  <c r="BE1306" i="2"/>
  <c r="T1306" i="2"/>
  <c r="R1306" i="2"/>
  <c r="P1306" i="2"/>
  <c r="BI1303" i="2"/>
  <c r="BH1303" i="2"/>
  <c r="BG1303" i="2"/>
  <c r="BE1303" i="2"/>
  <c r="T1303" i="2"/>
  <c r="R1303" i="2"/>
  <c r="P1303" i="2"/>
  <c r="BI1294" i="2"/>
  <c r="BH1294" i="2"/>
  <c r="BG1294" i="2"/>
  <c r="BE1294" i="2"/>
  <c r="T1294" i="2"/>
  <c r="R1294" i="2"/>
  <c r="P1294" i="2"/>
  <c r="BI1291" i="2"/>
  <c r="BH1291" i="2"/>
  <c r="BG1291" i="2"/>
  <c r="BE1291" i="2"/>
  <c r="T1291" i="2"/>
  <c r="R1291" i="2"/>
  <c r="P1291" i="2"/>
  <c r="BI1288" i="2"/>
  <c r="BH1288" i="2"/>
  <c r="BG1288" i="2"/>
  <c r="BE1288" i="2"/>
  <c r="T1288" i="2"/>
  <c r="R1288" i="2"/>
  <c r="P1288" i="2"/>
  <c r="BI1285" i="2"/>
  <c r="BH1285" i="2"/>
  <c r="BG1285" i="2"/>
  <c r="BE1285" i="2"/>
  <c r="T1285" i="2"/>
  <c r="R1285" i="2"/>
  <c r="P1285" i="2"/>
  <c r="BI1282" i="2"/>
  <c r="BH1282" i="2"/>
  <c r="BG1282" i="2"/>
  <c r="BE1282" i="2"/>
  <c r="T1282" i="2"/>
  <c r="R1282" i="2"/>
  <c r="P1282" i="2"/>
  <c r="BI1279" i="2"/>
  <c r="BH1279" i="2"/>
  <c r="BG1279" i="2"/>
  <c r="BE1279" i="2"/>
  <c r="T1279" i="2"/>
  <c r="R1279" i="2"/>
  <c r="P1279" i="2"/>
  <c r="BI1276" i="2"/>
  <c r="BH1276" i="2"/>
  <c r="BG1276" i="2"/>
  <c r="BE1276" i="2"/>
  <c r="T1276" i="2"/>
  <c r="R1276" i="2"/>
  <c r="P1276" i="2"/>
  <c r="BI1273" i="2"/>
  <c r="BH1273" i="2"/>
  <c r="BG1273" i="2"/>
  <c r="BE1273" i="2"/>
  <c r="T1273" i="2"/>
  <c r="R1273" i="2"/>
  <c r="P1273" i="2"/>
  <c r="BI1269" i="2"/>
  <c r="BH1269" i="2"/>
  <c r="BG1269" i="2"/>
  <c r="BE1269" i="2"/>
  <c r="T1269" i="2"/>
  <c r="R1269" i="2"/>
  <c r="P1269" i="2"/>
  <c r="BI1268" i="2"/>
  <c r="BH1268" i="2"/>
  <c r="BG1268" i="2"/>
  <c r="BE1268" i="2"/>
  <c r="T1268" i="2"/>
  <c r="R1268" i="2"/>
  <c r="P1268" i="2"/>
  <c r="BI1263" i="2"/>
  <c r="BH1263" i="2"/>
  <c r="BG1263" i="2"/>
  <c r="BE1263" i="2"/>
  <c r="T1263" i="2"/>
  <c r="R1263" i="2"/>
  <c r="P1263" i="2"/>
  <c r="BI1260" i="2"/>
  <c r="BH1260" i="2"/>
  <c r="BG1260" i="2"/>
  <c r="BE1260" i="2"/>
  <c r="T1260" i="2"/>
  <c r="R1260" i="2"/>
  <c r="P1260" i="2"/>
  <c r="BI1257" i="2"/>
  <c r="BH1257" i="2"/>
  <c r="BG1257" i="2"/>
  <c r="BE1257" i="2"/>
  <c r="T1257" i="2"/>
  <c r="R1257" i="2"/>
  <c r="P1257" i="2"/>
  <c r="BI1254" i="2"/>
  <c r="BH1254" i="2"/>
  <c r="BG1254" i="2"/>
  <c r="BE1254" i="2"/>
  <c r="T1254" i="2"/>
  <c r="R1254" i="2"/>
  <c r="P1254" i="2"/>
  <c r="BI1251" i="2"/>
  <c r="BH1251" i="2"/>
  <c r="BG1251" i="2"/>
  <c r="BE1251" i="2"/>
  <c r="T1251" i="2"/>
  <c r="R1251" i="2"/>
  <c r="P1251" i="2"/>
  <c r="BI1245" i="2"/>
  <c r="BH1245" i="2"/>
  <c r="BG1245" i="2"/>
  <c r="BE1245" i="2"/>
  <c r="T1245" i="2"/>
  <c r="R1245" i="2"/>
  <c r="P1245" i="2"/>
  <c r="BI1242" i="2"/>
  <c r="BH1242" i="2"/>
  <c r="BG1242" i="2"/>
  <c r="BE1242" i="2"/>
  <c r="T1242" i="2"/>
  <c r="R1242" i="2"/>
  <c r="P1242" i="2"/>
  <c r="BI1237" i="2"/>
  <c r="BH1237" i="2"/>
  <c r="BG1237" i="2"/>
  <c r="BE1237" i="2"/>
  <c r="T1237" i="2"/>
  <c r="R1237" i="2"/>
  <c r="P1237" i="2"/>
  <c r="BI1234" i="2"/>
  <c r="BH1234" i="2"/>
  <c r="BG1234" i="2"/>
  <c r="BE1234" i="2"/>
  <c r="T1234" i="2"/>
  <c r="R1234" i="2"/>
  <c r="P1234" i="2"/>
  <c r="BI1231" i="2"/>
  <c r="BH1231" i="2"/>
  <c r="BG1231" i="2"/>
  <c r="BE1231" i="2"/>
  <c r="T1231" i="2"/>
  <c r="R1231" i="2"/>
  <c r="P1231" i="2"/>
  <c r="BI1228" i="2"/>
  <c r="BH1228" i="2"/>
  <c r="BG1228" i="2"/>
  <c r="BE1228" i="2"/>
  <c r="T1228" i="2"/>
  <c r="R1228" i="2"/>
  <c r="P1228" i="2"/>
  <c r="BI1222" i="2"/>
  <c r="BH1222" i="2"/>
  <c r="BG1222" i="2"/>
  <c r="BE1222" i="2"/>
  <c r="T1222" i="2"/>
  <c r="R1222" i="2"/>
  <c r="P1222" i="2"/>
  <c r="BI1218" i="2"/>
  <c r="BH1218" i="2"/>
  <c r="BG1218" i="2"/>
  <c r="BE1218" i="2"/>
  <c r="T1218" i="2"/>
  <c r="R1218" i="2"/>
  <c r="P1218" i="2"/>
  <c r="BI1217" i="2"/>
  <c r="BH1217" i="2"/>
  <c r="BG1217" i="2"/>
  <c r="BE1217" i="2"/>
  <c r="T1217" i="2"/>
  <c r="R1217" i="2"/>
  <c r="P1217" i="2"/>
  <c r="BI1216" i="2"/>
  <c r="BH1216" i="2"/>
  <c r="BG1216" i="2"/>
  <c r="BE1216" i="2"/>
  <c r="T1216" i="2"/>
  <c r="R1216" i="2"/>
  <c r="P1216" i="2"/>
  <c r="BI1213" i="2"/>
  <c r="BH1213" i="2"/>
  <c r="BG1213" i="2"/>
  <c r="BE1213" i="2"/>
  <c r="T1213" i="2"/>
  <c r="R1213" i="2"/>
  <c r="P1213" i="2"/>
  <c r="BI1210" i="2"/>
  <c r="BH1210" i="2"/>
  <c r="BG1210" i="2"/>
  <c r="BE1210" i="2"/>
  <c r="T1210" i="2"/>
  <c r="R1210" i="2"/>
  <c r="P1210" i="2"/>
  <c r="BI1201" i="2"/>
  <c r="BH1201" i="2"/>
  <c r="BG1201" i="2"/>
  <c r="BE1201" i="2"/>
  <c r="T1201" i="2"/>
  <c r="R1201" i="2"/>
  <c r="P1201" i="2"/>
  <c r="BI1198" i="2"/>
  <c r="BH1198" i="2"/>
  <c r="BG1198" i="2"/>
  <c r="BE1198" i="2"/>
  <c r="T1198" i="2"/>
  <c r="R1198" i="2"/>
  <c r="P1198" i="2"/>
  <c r="BI1195" i="2"/>
  <c r="BH1195" i="2"/>
  <c r="BG1195" i="2"/>
  <c r="BE1195" i="2"/>
  <c r="T1195" i="2"/>
  <c r="R1195" i="2"/>
  <c r="P1195" i="2"/>
  <c r="BI1192" i="2"/>
  <c r="BH1192" i="2"/>
  <c r="BG1192" i="2"/>
  <c r="BE1192" i="2"/>
  <c r="T1192" i="2"/>
  <c r="R1192" i="2"/>
  <c r="P1192" i="2"/>
  <c r="BI1189" i="2"/>
  <c r="BH1189" i="2"/>
  <c r="BG1189" i="2"/>
  <c r="BE1189" i="2"/>
  <c r="T1189" i="2"/>
  <c r="R1189" i="2"/>
  <c r="P1189" i="2"/>
  <c r="BI1185" i="2"/>
  <c r="BH1185" i="2"/>
  <c r="BG1185" i="2"/>
  <c r="BE1185" i="2"/>
  <c r="T1185" i="2"/>
  <c r="R1185" i="2"/>
  <c r="P1185" i="2"/>
  <c r="BI1181" i="2"/>
  <c r="BH1181" i="2"/>
  <c r="BG1181" i="2"/>
  <c r="BE1181" i="2"/>
  <c r="T1181" i="2"/>
  <c r="R1181" i="2"/>
  <c r="P1181" i="2"/>
  <c r="BI1177" i="2"/>
  <c r="BH1177" i="2"/>
  <c r="BG1177" i="2"/>
  <c r="BE1177" i="2"/>
  <c r="T1177" i="2"/>
  <c r="R1177" i="2"/>
  <c r="P1177" i="2"/>
  <c r="BI1174" i="2"/>
  <c r="BH1174" i="2"/>
  <c r="BG1174" i="2"/>
  <c r="BE1174" i="2"/>
  <c r="T1174" i="2"/>
  <c r="R1174" i="2"/>
  <c r="P1174" i="2"/>
  <c r="BI1171" i="2"/>
  <c r="BH1171" i="2"/>
  <c r="BG1171" i="2"/>
  <c r="BE1171" i="2"/>
  <c r="T1171" i="2"/>
  <c r="R1171" i="2"/>
  <c r="P1171" i="2"/>
  <c r="BI1168" i="2"/>
  <c r="BH1168" i="2"/>
  <c r="BG1168" i="2"/>
  <c r="BE1168" i="2"/>
  <c r="T1168" i="2"/>
  <c r="R1168" i="2"/>
  <c r="P1168" i="2"/>
  <c r="BI1165" i="2"/>
  <c r="BH1165" i="2"/>
  <c r="BG1165" i="2"/>
  <c r="BE1165" i="2"/>
  <c r="T1165" i="2"/>
  <c r="R1165" i="2"/>
  <c r="P1165" i="2"/>
  <c r="BI1162" i="2"/>
  <c r="BH1162" i="2"/>
  <c r="BG1162" i="2"/>
  <c r="BE1162" i="2"/>
  <c r="T1162" i="2"/>
  <c r="R1162" i="2"/>
  <c r="P1162" i="2"/>
  <c r="BI1158" i="2"/>
  <c r="BH1158" i="2"/>
  <c r="BG1158" i="2"/>
  <c r="BE1158" i="2"/>
  <c r="T1158" i="2"/>
  <c r="R1158" i="2"/>
  <c r="P1158" i="2"/>
  <c r="BI1154" i="2"/>
  <c r="BH1154" i="2"/>
  <c r="BG1154" i="2"/>
  <c r="BE1154" i="2"/>
  <c r="T1154" i="2"/>
  <c r="R1154" i="2"/>
  <c r="P1154" i="2"/>
  <c r="BI1150" i="2"/>
  <c r="BH1150" i="2"/>
  <c r="BG1150" i="2"/>
  <c r="BE1150" i="2"/>
  <c r="T1150" i="2"/>
  <c r="R1150" i="2"/>
  <c r="P1150" i="2"/>
  <c r="BI1147" i="2"/>
  <c r="BH1147" i="2"/>
  <c r="BG1147" i="2"/>
  <c r="BE1147" i="2"/>
  <c r="T1147" i="2"/>
  <c r="R1147" i="2"/>
  <c r="P1147" i="2"/>
  <c r="BI1142" i="2"/>
  <c r="BH1142" i="2"/>
  <c r="BG1142" i="2"/>
  <c r="BE1142" i="2"/>
  <c r="T1142" i="2"/>
  <c r="R1142" i="2"/>
  <c r="P1142" i="2"/>
  <c r="BI1139" i="2"/>
  <c r="BH1139" i="2"/>
  <c r="BG1139" i="2"/>
  <c r="BE1139" i="2"/>
  <c r="T1139" i="2"/>
  <c r="R1139" i="2"/>
  <c r="P1139" i="2"/>
  <c r="BI1136" i="2"/>
  <c r="BH1136" i="2"/>
  <c r="BG1136" i="2"/>
  <c r="BE1136" i="2"/>
  <c r="T1136" i="2"/>
  <c r="R1136" i="2"/>
  <c r="P1136" i="2"/>
  <c r="BI1133" i="2"/>
  <c r="BH1133" i="2"/>
  <c r="BG1133" i="2"/>
  <c r="BE1133" i="2"/>
  <c r="T1133" i="2"/>
  <c r="R1133" i="2"/>
  <c r="P1133" i="2"/>
  <c r="BI1130" i="2"/>
  <c r="BH1130" i="2"/>
  <c r="BG1130" i="2"/>
  <c r="BE1130" i="2"/>
  <c r="T1130" i="2"/>
  <c r="R1130" i="2"/>
  <c r="P1130" i="2"/>
  <c r="BI1125" i="2"/>
  <c r="BH1125" i="2"/>
  <c r="BG1125" i="2"/>
  <c r="BE1125" i="2"/>
  <c r="T1125" i="2"/>
  <c r="R1125" i="2"/>
  <c r="P1125" i="2"/>
  <c r="BI1122" i="2"/>
  <c r="BH1122" i="2"/>
  <c r="BG1122" i="2"/>
  <c r="BE1122" i="2"/>
  <c r="T1122" i="2"/>
  <c r="R1122" i="2"/>
  <c r="P1122" i="2"/>
  <c r="BI1119" i="2"/>
  <c r="BH1119" i="2"/>
  <c r="BG1119" i="2"/>
  <c r="BE1119" i="2"/>
  <c r="T1119" i="2"/>
  <c r="R1119" i="2"/>
  <c r="P1119" i="2"/>
  <c r="BI1116" i="2"/>
  <c r="BH1116" i="2"/>
  <c r="BG1116" i="2"/>
  <c r="BE1116" i="2"/>
  <c r="T1116" i="2"/>
  <c r="R1116" i="2"/>
  <c r="P1116" i="2"/>
  <c r="BI1113" i="2"/>
  <c r="BH1113" i="2"/>
  <c r="BG1113" i="2"/>
  <c r="BE1113" i="2"/>
  <c r="T1113" i="2"/>
  <c r="R1113" i="2"/>
  <c r="P1113" i="2"/>
  <c r="BI1110" i="2"/>
  <c r="BH1110" i="2"/>
  <c r="BG1110" i="2"/>
  <c r="BE1110" i="2"/>
  <c r="T1110" i="2"/>
  <c r="R1110" i="2"/>
  <c r="P1110" i="2"/>
  <c r="BI1107" i="2"/>
  <c r="BH1107" i="2"/>
  <c r="BG1107" i="2"/>
  <c r="BE1107" i="2"/>
  <c r="T1107" i="2"/>
  <c r="R1107" i="2"/>
  <c r="P1107" i="2"/>
  <c r="BI1105" i="2"/>
  <c r="BH1105" i="2"/>
  <c r="BG1105" i="2"/>
  <c r="BE1105" i="2"/>
  <c r="T1105" i="2"/>
  <c r="R1105" i="2"/>
  <c r="P1105" i="2"/>
  <c r="BI1056" i="2"/>
  <c r="BH1056" i="2"/>
  <c r="BG1056" i="2"/>
  <c r="BE1056" i="2"/>
  <c r="T1056" i="2"/>
  <c r="R1056" i="2"/>
  <c r="P1056" i="2"/>
  <c r="BI1049" i="2"/>
  <c r="BH1049" i="2"/>
  <c r="BG1049" i="2"/>
  <c r="BE1049" i="2"/>
  <c r="T1049" i="2"/>
  <c r="R1049" i="2"/>
  <c r="P1049" i="2"/>
  <c r="BI1047" i="2"/>
  <c r="BH1047" i="2"/>
  <c r="BG1047" i="2"/>
  <c r="BE1047" i="2"/>
  <c r="T1047" i="2"/>
  <c r="R1047" i="2"/>
  <c r="P1047" i="2"/>
  <c r="BI1045" i="2"/>
  <c r="BH1045" i="2"/>
  <c r="BG1045" i="2"/>
  <c r="BE1045" i="2"/>
  <c r="T1045" i="2"/>
  <c r="R1045" i="2"/>
  <c r="P1045" i="2"/>
  <c r="BI1041" i="2"/>
  <c r="BH1041" i="2"/>
  <c r="BG1041" i="2"/>
  <c r="BE1041" i="2"/>
  <c r="T1041" i="2"/>
  <c r="R1041" i="2"/>
  <c r="P1041" i="2"/>
  <c r="BI1038" i="2"/>
  <c r="BH1038" i="2"/>
  <c r="BG1038" i="2"/>
  <c r="BE1038" i="2"/>
  <c r="T1038" i="2"/>
  <c r="R1038" i="2"/>
  <c r="P1038" i="2"/>
  <c r="BI1036" i="2"/>
  <c r="BH1036" i="2"/>
  <c r="BG1036" i="2"/>
  <c r="BE1036" i="2"/>
  <c r="T1036" i="2"/>
  <c r="R1036" i="2"/>
  <c r="P1036" i="2"/>
  <c r="BI1034" i="2"/>
  <c r="BH1034" i="2"/>
  <c r="BG1034" i="2"/>
  <c r="BE1034" i="2"/>
  <c r="T1034" i="2"/>
  <c r="R1034" i="2"/>
  <c r="P1034" i="2"/>
  <c r="BI1031" i="2"/>
  <c r="BH1031" i="2"/>
  <c r="BG1031" i="2"/>
  <c r="BE1031" i="2"/>
  <c r="T1031" i="2"/>
  <c r="R1031" i="2"/>
  <c r="P1031" i="2"/>
  <c r="BI1027" i="2"/>
  <c r="BH1027" i="2"/>
  <c r="BG1027" i="2"/>
  <c r="BE1027" i="2"/>
  <c r="T1027" i="2"/>
  <c r="R1027" i="2"/>
  <c r="P1027" i="2"/>
  <c r="BI1022" i="2"/>
  <c r="BH1022" i="2"/>
  <c r="BG1022" i="2"/>
  <c r="BE1022" i="2"/>
  <c r="T1022" i="2"/>
  <c r="R1022" i="2"/>
  <c r="P1022" i="2"/>
  <c r="BI1013" i="2"/>
  <c r="BH1013" i="2"/>
  <c r="BG1013" i="2"/>
  <c r="BE1013" i="2"/>
  <c r="T1013" i="2"/>
  <c r="R1013" i="2"/>
  <c r="P1013" i="2"/>
  <c r="BI1007" i="2"/>
  <c r="BH1007" i="2"/>
  <c r="BG1007" i="2"/>
  <c r="BE1007" i="2"/>
  <c r="T1007" i="2"/>
  <c r="R1007" i="2"/>
  <c r="P1007" i="2"/>
  <c r="BI1004" i="2"/>
  <c r="BH1004" i="2"/>
  <c r="BG1004" i="2"/>
  <c r="BE1004" i="2"/>
  <c r="T1004" i="2"/>
  <c r="R1004" i="2"/>
  <c r="P1004" i="2"/>
  <c r="BI1003" i="2"/>
  <c r="BH1003" i="2"/>
  <c r="BG1003" i="2"/>
  <c r="BE1003" i="2"/>
  <c r="T1003" i="2"/>
  <c r="R1003" i="2"/>
  <c r="P1003" i="2"/>
  <c r="BI1000" i="2"/>
  <c r="BH1000" i="2"/>
  <c r="BG1000" i="2"/>
  <c r="BE1000" i="2"/>
  <c r="T1000" i="2"/>
  <c r="R1000" i="2"/>
  <c r="P1000" i="2"/>
  <c r="BI997" i="2"/>
  <c r="BH997" i="2"/>
  <c r="BG997" i="2"/>
  <c r="BE997" i="2"/>
  <c r="T997" i="2"/>
  <c r="R997" i="2"/>
  <c r="P997" i="2"/>
  <c r="BI995" i="2"/>
  <c r="BH995" i="2"/>
  <c r="BG995" i="2"/>
  <c r="BE995" i="2"/>
  <c r="T995" i="2"/>
  <c r="R995" i="2"/>
  <c r="P995" i="2"/>
  <c r="BI993" i="2"/>
  <c r="BH993" i="2"/>
  <c r="BG993" i="2"/>
  <c r="BE993" i="2"/>
  <c r="T993" i="2"/>
  <c r="R993" i="2"/>
  <c r="P993" i="2"/>
  <c r="BI991" i="2"/>
  <c r="BH991" i="2"/>
  <c r="BG991" i="2"/>
  <c r="BE991" i="2"/>
  <c r="T991" i="2"/>
  <c r="R991" i="2"/>
  <c r="P991" i="2"/>
  <c r="BI989" i="2"/>
  <c r="BH989" i="2"/>
  <c r="BG989" i="2"/>
  <c r="BE989" i="2"/>
  <c r="T989" i="2"/>
  <c r="R989" i="2"/>
  <c r="P989" i="2"/>
  <c r="BI987" i="2"/>
  <c r="BH987" i="2"/>
  <c r="BG987" i="2"/>
  <c r="BE987" i="2"/>
  <c r="T987" i="2"/>
  <c r="R987" i="2"/>
  <c r="P987" i="2"/>
  <c r="BI985" i="2"/>
  <c r="BH985" i="2"/>
  <c r="BG985" i="2"/>
  <c r="BE985" i="2"/>
  <c r="T985" i="2"/>
  <c r="R985" i="2"/>
  <c r="P985" i="2"/>
  <c r="BI983" i="2"/>
  <c r="BH983" i="2"/>
  <c r="BG983" i="2"/>
  <c r="BE983" i="2"/>
  <c r="T983" i="2"/>
  <c r="R983" i="2"/>
  <c r="P983" i="2"/>
  <c r="BI982" i="2"/>
  <c r="BH982" i="2"/>
  <c r="BG982" i="2"/>
  <c r="BE982" i="2"/>
  <c r="T982" i="2"/>
  <c r="R982" i="2"/>
  <c r="P982" i="2"/>
  <c r="BI979" i="2"/>
  <c r="BH979" i="2"/>
  <c r="BG979" i="2"/>
  <c r="BE979" i="2"/>
  <c r="T979" i="2"/>
  <c r="R979" i="2"/>
  <c r="P979" i="2"/>
  <c r="BI976" i="2"/>
  <c r="BH976" i="2"/>
  <c r="BG976" i="2"/>
  <c r="BE976" i="2"/>
  <c r="T976" i="2"/>
  <c r="R976" i="2"/>
  <c r="P976" i="2"/>
  <c r="BI973" i="2"/>
  <c r="BH973" i="2"/>
  <c r="BG973" i="2"/>
  <c r="BE973" i="2"/>
  <c r="T973" i="2"/>
  <c r="R973" i="2"/>
  <c r="P973" i="2"/>
  <c r="BI970" i="2"/>
  <c r="BH970" i="2"/>
  <c r="BG970" i="2"/>
  <c r="BE970" i="2"/>
  <c r="T970" i="2"/>
  <c r="R970" i="2"/>
  <c r="P970" i="2"/>
  <c r="BI968" i="2"/>
  <c r="BH968" i="2"/>
  <c r="BG968" i="2"/>
  <c r="BE968" i="2"/>
  <c r="T968" i="2"/>
  <c r="R968" i="2"/>
  <c r="P968" i="2"/>
  <c r="BI967" i="2"/>
  <c r="BH967" i="2"/>
  <c r="BG967" i="2"/>
  <c r="BE967" i="2"/>
  <c r="T967" i="2"/>
  <c r="R967" i="2"/>
  <c r="P967" i="2"/>
  <c r="BI955" i="2"/>
  <c r="BH955" i="2"/>
  <c r="BG955" i="2"/>
  <c r="BE955" i="2"/>
  <c r="T955" i="2"/>
  <c r="R955" i="2"/>
  <c r="P955" i="2"/>
  <c r="BI951" i="2"/>
  <c r="BH951" i="2"/>
  <c r="BG951" i="2"/>
  <c r="BE951" i="2"/>
  <c r="T951" i="2"/>
  <c r="R951" i="2"/>
  <c r="P951" i="2"/>
  <c r="BI911" i="2"/>
  <c r="BH911" i="2"/>
  <c r="BG911" i="2"/>
  <c r="BE911" i="2"/>
  <c r="T911" i="2"/>
  <c r="R911" i="2"/>
  <c r="P911" i="2"/>
  <c r="BI893" i="2"/>
  <c r="BH893" i="2"/>
  <c r="BG893" i="2"/>
  <c r="BE893" i="2"/>
  <c r="T893" i="2"/>
  <c r="R893" i="2"/>
  <c r="P893" i="2"/>
  <c r="BI888" i="2"/>
  <c r="BH888" i="2"/>
  <c r="BG888" i="2"/>
  <c r="BE888" i="2"/>
  <c r="T888" i="2"/>
  <c r="R888" i="2"/>
  <c r="P888" i="2"/>
  <c r="BI885" i="2"/>
  <c r="BH885" i="2"/>
  <c r="BG885" i="2"/>
  <c r="BE885" i="2"/>
  <c r="T885" i="2"/>
  <c r="R885" i="2"/>
  <c r="P885" i="2"/>
  <c r="BI882" i="2"/>
  <c r="BH882" i="2"/>
  <c r="BG882" i="2"/>
  <c r="BE882" i="2"/>
  <c r="T882" i="2"/>
  <c r="R882" i="2"/>
  <c r="P882" i="2"/>
  <c r="BI879" i="2"/>
  <c r="BH879" i="2"/>
  <c r="BG879" i="2"/>
  <c r="BE879" i="2"/>
  <c r="T879" i="2"/>
  <c r="R879" i="2"/>
  <c r="P879" i="2"/>
  <c r="BI876" i="2"/>
  <c r="BH876" i="2"/>
  <c r="BG876" i="2"/>
  <c r="BE876" i="2"/>
  <c r="T876" i="2"/>
  <c r="R876" i="2"/>
  <c r="P876" i="2"/>
  <c r="BI871" i="2"/>
  <c r="BH871" i="2"/>
  <c r="BG871" i="2"/>
  <c r="BE871" i="2"/>
  <c r="T871" i="2"/>
  <c r="R871" i="2"/>
  <c r="P871" i="2"/>
  <c r="BI866" i="2"/>
  <c r="BH866" i="2"/>
  <c r="BG866" i="2"/>
  <c r="BE866" i="2"/>
  <c r="T866" i="2"/>
  <c r="R866" i="2"/>
  <c r="P866" i="2"/>
  <c r="BI859" i="2"/>
  <c r="BH859" i="2"/>
  <c r="BG859" i="2"/>
  <c r="BE859" i="2"/>
  <c r="T859" i="2"/>
  <c r="R859" i="2"/>
  <c r="P859" i="2"/>
  <c r="BI855" i="2"/>
  <c r="BH855" i="2"/>
  <c r="BG855" i="2"/>
  <c r="BE855" i="2"/>
  <c r="T855" i="2"/>
  <c r="R855" i="2"/>
  <c r="P855" i="2"/>
  <c r="BI847" i="2"/>
  <c r="BH847" i="2"/>
  <c r="BG847" i="2"/>
  <c r="BE847" i="2"/>
  <c r="T847" i="2"/>
  <c r="R847" i="2"/>
  <c r="P847" i="2"/>
  <c r="BI841" i="2"/>
  <c r="BH841" i="2"/>
  <c r="BG841" i="2"/>
  <c r="BE841" i="2"/>
  <c r="T841" i="2"/>
  <c r="R841" i="2"/>
  <c r="P841" i="2"/>
  <c r="BI833" i="2"/>
  <c r="BH833" i="2"/>
  <c r="BG833" i="2"/>
  <c r="BE833" i="2"/>
  <c r="T833" i="2"/>
  <c r="R833" i="2"/>
  <c r="P833" i="2"/>
  <c r="BI819" i="2"/>
  <c r="BH819" i="2"/>
  <c r="BG819" i="2"/>
  <c r="BE819" i="2"/>
  <c r="T819" i="2"/>
  <c r="R819" i="2"/>
  <c r="P819" i="2"/>
  <c r="BI815" i="2"/>
  <c r="BH815" i="2"/>
  <c r="BG815" i="2"/>
  <c r="BE815" i="2"/>
  <c r="T815" i="2"/>
  <c r="R815" i="2"/>
  <c r="P815" i="2"/>
  <c r="BI809" i="2"/>
  <c r="BH809" i="2"/>
  <c r="BG809" i="2"/>
  <c r="BE809" i="2"/>
  <c r="T809" i="2"/>
  <c r="R809" i="2"/>
  <c r="P809" i="2"/>
  <c r="BI800" i="2"/>
  <c r="BH800" i="2"/>
  <c r="BG800" i="2"/>
  <c r="BE800" i="2"/>
  <c r="T800" i="2"/>
  <c r="R800" i="2"/>
  <c r="P800" i="2"/>
  <c r="BI788" i="2"/>
  <c r="BH788" i="2"/>
  <c r="BG788" i="2"/>
  <c r="BE788" i="2"/>
  <c r="T788" i="2"/>
  <c r="R788" i="2"/>
  <c r="P788" i="2"/>
  <c r="BI779" i="2"/>
  <c r="BH779" i="2"/>
  <c r="BG779" i="2"/>
  <c r="BE779" i="2"/>
  <c r="T779" i="2"/>
  <c r="R779" i="2"/>
  <c r="P779" i="2"/>
  <c r="BI775" i="2"/>
  <c r="BH775" i="2"/>
  <c r="BG775" i="2"/>
  <c r="BE775" i="2"/>
  <c r="T775" i="2"/>
  <c r="R775" i="2"/>
  <c r="P775" i="2"/>
  <c r="BI769" i="2"/>
  <c r="BH769" i="2"/>
  <c r="BG769" i="2"/>
  <c r="BE769" i="2"/>
  <c r="T769" i="2"/>
  <c r="R769" i="2"/>
  <c r="P769" i="2"/>
  <c r="BI761" i="2"/>
  <c r="BH761" i="2"/>
  <c r="BG761" i="2"/>
  <c r="BE761" i="2"/>
  <c r="T761" i="2"/>
  <c r="R761" i="2"/>
  <c r="P761" i="2"/>
  <c r="BI751" i="2"/>
  <c r="BH751" i="2"/>
  <c r="BG751" i="2"/>
  <c r="BE751" i="2"/>
  <c r="T751" i="2"/>
  <c r="R751" i="2"/>
  <c r="P751" i="2"/>
  <c r="BI743" i="2"/>
  <c r="BH743" i="2"/>
  <c r="BG743" i="2"/>
  <c r="BE743" i="2"/>
  <c r="T743" i="2"/>
  <c r="R743" i="2"/>
  <c r="P743" i="2"/>
  <c r="BI737" i="2"/>
  <c r="BH737" i="2"/>
  <c r="BG737" i="2"/>
  <c r="BE737" i="2"/>
  <c r="T737" i="2"/>
  <c r="R737" i="2"/>
  <c r="P737" i="2"/>
  <c r="BI728" i="2"/>
  <c r="BH728" i="2"/>
  <c r="BG728" i="2"/>
  <c r="BE728" i="2"/>
  <c r="T728" i="2"/>
  <c r="R728" i="2"/>
  <c r="P728" i="2"/>
  <c r="BI723" i="2"/>
  <c r="BH723" i="2"/>
  <c r="BG723" i="2"/>
  <c r="BE723" i="2"/>
  <c r="T723" i="2"/>
  <c r="R723" i="2"/>
  <c r="P723" i="2"/>
  <c r="BI713" i="2"/>
  <c r="BH713" i="2"/>
  <c r="BG713" i="2"/>
  <c r="BE713" i="2"/>
  <c r="T713" i="2"/>
  <c r="R713" i="2"/>
  <c r="P713" i="2"/>
  <c r="BI705" i="2"/>
  <c r="BH705" i="2"/>
  <c r="BG705" i="2"/>
  <c r="BE705" i="2"/>
  <c r="T705" i="2"/>
  <c r="R705" i="2"/>
  <c r="P705" i="2"/>
  <c r="BI698" i="2"/>
  <c r="BH698" i="2"/>
  <c r="BG698" i="2"/>
  <c r="BE698" i="2"/>
  <c r="T698" i="2"/>
  <c r="R698" i="2"/>
  <c r="P698" i="2"/>
  <c r="BI694" i="2"/>
  <c r="BH694" i="2"/>
  <c r="BG694" i="2"/>
  <c r="BE694" i="2"/>
  <c r="T694" i="2"/>
  <c r="R694" i="2"/>
  <c r="P694" i="2"/>
  <c r="BI691" i="2"/>
  <c r="BH691" i="2"/>
  <c r="BG691" i="2"/>
  <c r="BE691" i="2"/>
  <c r="T691" i="2"/>
  <c r="R691" i="2"/>
  <c r="P691" i="2"/>
  <c r="BI688" i="2"/>
  <c r="BH688" i="2"/>
  <c r="BG688" i="2"/>
  <c r="BE688" i="2"/>
  <c r="T688" i="2"/>
  <c r="R688" i="2"/>
  <c r="P688" i="2"/>
  <c r="BI685" i="2"/>
  <c r="BH685" i="2"/>
  <c r="BG685" i="2"/>
  <c r="BE685" i="2"/>
  <c r="T685" i="2"/>
  <c r="R685" i="2"/>
  <c r="P685" i="2"/>
  <c r="BI682" i="2"/>
  <c r="BH682" i="2"/>
  <c r="BG682" i="2"/>
  <c r="BE682" i="2"/>
  <c r="T682" i="2"/>
  <c r="R682" i="2"/>
  <c r="P682" i="2"/>
  <c r="BI677" i="2"/>
  <c r="BH677" i="2"/>
  <c r="BG677" i="2"/>
  <c r="BE677" i="2"/>
  <c r="T677" i="2"/>
  <c r="R677" i="2"/>
  <c r="P677" i="2"/>
  <c r="BI674" i="2"/>
  <c r="BH674" i="2"/>
  <c r="BG674" i="2"/>
  <c r="BE674" i="2"/>
  <c r="T674" i="2"/>
  <c r="R674" i="2"/>
  <c r="P674" i="2"/>
  <c r="BI671" i="2"/>
  <c r="BH671" i="2"/>
  <c r="BG671" i="2"/>
  <c r="BE671" i="2"/>
  <c r="T671" i="2"/>
  <c r="R671" i="2"/>
  <c r="P671" i="2"/>
  <c r="BI664" i="2"/>
  <c r="BH664" i="2"/>
  <c r="BG664" i="2"/>
  <c r="BE664" i="2"/>
  <c r="T664" i="2"/>
  <c r="R664" i="2"/>
  <c r="P664" i="2"/>
  <c r="BI662" i="2"/>
  <c r="BH662" i="2"/>
  <c r="BG662" i="2"/>
  <c r="BE662" i="2"/>
  <c r="T662" i="2"/>
  <c r="R662" i="2"/>
  <c r="P662" i="2"/>
  <c r="BI659" i="2"/>
  <c r="BH659" i="2"/>
  <c r="BG659" i="2"/>
  <c r="BE659" i="2"/>
  <c r="T659" i="2"/>
  <c r="R659" i="2"/>
  <c r="P659" i="2"/>
  <c r="BI657" i="2"/>
  <c r="BH657" i="2"/>
  <c r="BG657" i="2"/>
  <c r="BE657" i="2"/>
  <c r="T657" i="2"/>
  <c r="R657" i="2"/>
  <c r="P657" i="2"/>
  <c r="BI654" i="2"/>
  <c r="BH654" i="2"/>
  <c r="BG654" i="2"/>
  <c r="BE654" i="2"/>
  <c r="T654" i="2"/>
  <c r="R654" i="2"/>
  <c r="P654" i="2"/>
  <c r="BI650" i="2"/>
  <c r="BH650" i="2"/>
  <c r="BG650" i="2"/>
  <c r="BE650" i="2"/>
  <c r="T650" i="2"/>
  <c r="R650" i="2"/>
  <c r="P650" i="2"/>
  <c r="BI646" i="2"/>
  <c r="BH646" i="2"/>
  <c r="BG646" i="2"/>
  <c r="BE646" i="2"/>
  <c r="T646" i="2"/>
  <c r="R646" i="2"/>
  <c r="P646" i="2"/>
  <c r="BI642" i="2"/>
  <c r="BH642" i="2"/>
  <c r="BG642" i="2"/>
  <c r="BE642" i="2"/>
  <c r="T642" i="2"/>
  <c r="R642" i="2"/>
  <c r="P642" i="2"/>
  <c r="BI638" i="2"/>
  <c r="BH638" i="2"/>
  <c r="BG638" i="2"/>
  <c r="BE638" i="2"/>
  <c r="T638" i="2"/>
  <c r="R638" i="2"/>
  <c r="P638" i="2"/>
  <c r="BI634" i="2"/>
  <c r="BH634" i="2"/>
  <c r="BG634" i="2"/>
  <c r="BE634" i="2"/>
  <c r="T634" i="2"/>
  <c r="R634" i="2"/>
  <c r="P634" i="2"/>
  <c r="BI630" i="2"/>
  <c r="BH630" i="2"/>
  <c r="BG630" i="2"/>
  <c r="BE630" i="2"/>
  <c r="T630" i="2"/>
  <c r="R630" i="2"/>
  <c r="P630" i="2"/>
  <c r="BI628" i="2"/>
  <c r="BH628" i="2"/>
  <c r="BG628" i="2"/>
  <c r="BE628" i="2"/>
  <c r="T628" i="2"/>
  <c r="R628" i="2"/>
  <c r="P628" i="2"/>
  <c r="BI624" i="2"/>
  <c r="BH624" i="2"/>
  <c r="BG624" i="2"/>
  <c r="BE624" i="2"/>
  <c r="T624" i="2"/>
  <c r="R624" i="2"/>
  <c r="P624" i="2"/>
  <c r="BI620" i="2"/>
  <c r="BH620" i="2"/>
  <c r="BG620" i="2"/>
  <c r="BE620" i="2"/>
  <c r="T620" i="2"/>
  <c r="R620" i="2"/>
  <c r="P620" i="2"/>
  <c r="BI618" i="2"/>
  <c r="BH618" i="2"/>
  <c r="BG618" i="2"/>
  <c r="BE618" i="2"/>
  <c r="T618" i="2"/>
  <c r="R618" i="2"/>
  <c r="P618" i="2"/>
  <c r="BI615" i="2"/>
  <c r="BH615" i="2"/>
  <c r="BG615" i="2"/>
  <c r="BE615" i="2"/>
  <c r="T615" i="2"/>
  <c r="R615" i="2"/>
  <c r="P615" i="2"/>
  <c r="BI598" i="2"/>
  <c r="BH598" i="2"/>
  <c r="BG598" i="2"/>
  <c r="BE598" i="2"/>
  <c r="T598" i="2"/>
  <c r="R598" i="2"/>
  <c r="P598" i="2"/>
  <c r="BI595" i="2"/>
  <c r="BH595" i="2"/>
  <c r="BG595" i="2"/>
  <c r="BE595" i="2"/>
  <c r="T595" i="2"/>
  <c r="R595" i="2"/>
  <c r="P595" i="2"/>
  <c r="BI592" i="2"/>
  <c r="BH592" i="2"/>
  <c r="BG592" i="2"/>
  <c r="BE592" i="2"/>
  <c r="T592" i="2"/>
  <c r="R592" i="2"/>
  <c r="P592" i="2"/>
  <c r="BI575" i="2"/>
  <c r="BH575" i="2"/>
  <c r="BG575" i="2"/>
  <c r="BE575" i="2"/>
  <c r="T575" i="2"/>
  <c r="R575" i="2"/>
  <c r="P575" i="2"/>
  <c r="BI538" i="2"/>
  <c r="BH538" i="2"/>
  <c r="BG538" i="2"/>
  <c r="BE538" i="2"/>
  <c r="T538" i="2"/>
  <c r="R538" i="2"/>
  <c r="P538" i="2"/>
  <c r="BI532" i="2"/>
  <c r="BH532" i="2"/>
  <c r="BG532" i="2"/>
  <c r="BE532" i="2"/>
  <c r="T532" i="2"/>
  <c r="R532" i="2"/>
  <c r="P532" i="2"/>
  <c r="BI526" i="2"/>
  <c r="BH526" i="2"/>
  <c r="BG526" i="2"/>
  <c r="BE526" i="2"/>
  <c r="T526" i="2"/>
  <c r="R526" i="2"/>
  <c r="P526" i="2"/>
  <c r="BI523" i="2"/>
  <c r="BH523" i="2"/>
  <c r="BG523" i="2"/>
  <c r="BE523" i="2"/>
  <c r="T523" i="2"/>
  <c r="R523" i="2"/>
  <c r="P523" i="2"/>
  <c r="BI516" i="2"/>
  <c r="BH516" i="2"/>
  <c r="BG516" i="2"/>
  <c r="BE516" i="2"/>
  <c r="T516" i="2"/>
  <c r="R516" i="2"/>
  <c r="P516" i="2"/>
  <c r="BI512" i="2"/>
  <c r="BH512" i="2"/>
  <c r="BG512" i="2"/>
  <c r="BE512" i="2"/>
  <c r="T512" i="2"/>
  <c r="R512" i="2"/>
  <c r="P512" i="2"/>
  <c r="BI509" i="2"/>
  <c r="BH509" i="2"/>
  <c r="BG509" i="2"/>
  <c r="BE509" i="2"/>
  <c r="T509" i="2"/>
  <c r="R509" i="2"/>
  <c r="P509" i="2"/>
  <c r="BI502" i="2"/>
  <c r="BH502" i="2"/>
  <c r="BG502" i="2"/>
  <c r="BE502" i="2"/>
  <c r="T502" i="2"/>
  <c r="R502" i="2"/>
  <c r="P502" i="2"/>
  <c r="BI498" i="2"/>
  <c r="BH498" i="2"/>
  <c r="BG498" i="2"/>
  <c r="BE498" i="2"/>
  <c r="T498" i="2"/>
  <c r="R498" i="2"/>
  <c r="P498" i="2"/>
  <c r="BI492" i="2"/>
  <c r="BH492" i="2"/>
  <c r="BG492" i="2"/>
  <c r="BE492" i="2"/>
  <c r="T492" i="2"/>
  <c r="R492" i="2"/>
  <c r="P492" i="2"/>
  <c r="BI489" i="2"/>
  <c r="BH489" i="2"/>
  <c r="BG489" i="2"/>
  <c r="BE489" i="2"/>
  <c r="T489" i="2"/>
  <c r="R489" i="2"/>
  <c r="P489" i="2"/>
  <c r="BI486" i="2"/>
  <c r="BH486" i="2"/>
  <c r="BG486" i="2"/>
  <c r="BE486" i="2"/>
  <c r="T486" i="2"/>
  <c r="R486" i="2"/>
  <c r="P486" i="2"/>
  <c r="BI484" i="2"/>
  <c r="BH484" i="2"/>
  <c r="BG484" i="2"/>
  <c r="BE484" i="2"/>
  <c r="T484" i="2"/>
  <c r="R484" i="2"/>
  <c r="P484" i="2"/>
  <c r="BI482" i="2"/>
  <c r="BH482" i="2"/>
  <c r="BG482" i="2"/>
  <c r="BE482" i="2"/>
  <c r="T482" i="2"/>
  <c r="R482" i="2"/>
  <c r="P482" i="2"/>
  <c r="BI478" i="2"/>
  <c r="BH478" i="2"/>
  <c r="BG478" i="2"/>
  <c r="BE478" i="2"/>
  <c r="T478" i="2"/>
  <c r="R478" i="2"/>
  <c r="P478" i="2"/>
  <c r="BI474" i="2"/>
  <c r="BH474" i="2"/>
  <c r="BG474" i="2"/>
  <c r="BE474" i="2"/>
  <c r="T474" i="2"/>
  <c r="R474" i="2"/>
  <c r="P474" i="2"/>
  <c r="BI470" i="2"/>
  <c r="BH470" i="2"/>
  <c r="BG470" i="2"/>
  <c r="BE470" i="2"/>
  <c r="T470" i="2"/>
  <c r="R470" i="2"/>
  <c r="P470" i="2"/>
  <c r="BI467" i="2"/>
  <c r="BH467" i="2"/>
  <c r="BG467" i="2"/>
  <c r="BE467" i="2"/>
  <c r="T467" i="2"/>
  <c r="R467" i="2"/>
  <c r="P467" i="2"/>
  <c r="BI464" i="2"/>
  <c r="BH464" i="2"/>
  <c r="BG464" i="2"/>
  <c r="BE464" i="2"/>
  <c r="T464" i="2"/>
  <c r="R464" i="2"/>
  <c r="P464" i="2"/>
  <c r="BI461" i="2"/>
  <c r="BH461" i="2"/>
  <c r="BG461" i="2"/>
  <c r="BE461" i="2"/>
  <c r="T461" i="2"/>
  <c r="R461" i="2"/>
  <c r="P461" i="2"/>
  <c r="BI458" i="2"/>
  <c r="BH458" i="2"/>
  <c r="BG458" i="2"/>
  <c r="BE458" i="2"/>
  <c r="T458" i="2"/>
  <c r="R458" i="2"/>
  <c r="P458" i="2"/>
  <c r="BI455" i="2"/>
  <c r="BH455" i="2"/>
  <c r="BG455" i="2"/>
  <c r="BE455" i="2"/>
  <c r="T455" i="2"/>
  <c r="R455" i="2"/>
  <c r="P455" i="2"/>
  <c r="BI452" i="2"/>
  <c r="BH452" i="2"/>
  <c r="BG452" i="2"/>
  <c r="BE452" i="2"/>
  <c r="T452" i="2"/>
  <c r="R452" i="2"/>
  <c r="P452" i="2"/>
  <c r="BI448" i="2"/>
  <c r="BH448" i="2"/>
  <c r="BG448" i="2"/>
  <c r="BE448" i="2"/>
  <c r="T448" i="2"/>
  <c r="R448" i="2"/>
  <c r="P448" i="2"/>
  <c r="BI419" i="2"/>
  <c r="BH419" i="2"/>
  <c r="BG419" i="2"/>
  <c r="BE419" i="2"/>
  <c r="T419" i="2"/>
  <c r="R419" i="2"/>
  <c r="P419" i="2"/>
  <c r="BI416" i="2"/>
  <c r="BH416" i="2"/>
  <c r="BG416" i="2"/>
  <c r="BE416" i="2"/>
  <c r="T416" i="2"/>
  <c r="R416" i="2"/>
  <c r="P416" i="2"/>
  <c r="BI414" i="2"/>
  <c r="BH414" i="2"/>
  <c r="BG414" i="2"/>
  <c r="BE414" i="2"/>
  <c r="T414" i="2"/>
  <c r="R414" i="2"/>
  <c r="P414" i="2"/>
  <c r="BI411" i="2"/>
  <c r="BH411" i="2"/>
  <c r="BG411" i="2"/>
  <c r="BE411" i="2"/>
  <c r="T411" i="2"/>
  <c r="R411" i="2"/>
  <c r="P411" i="2"/>
  <c r="BI407" i="2"/>
  <c r="BH407" i="2"/>
  <c r="BG407" i="2"/>
  <c r="BE407" i="2"/>
  <c r="T407" i="2"/>
  <c r="R407" i="2"/>
  <c r="P407" i="2"/>
  <c r="BI403" i="2"/>
  <c r="BH403" i="2"/>
  <c r="BG403" i="2"/>
  <c r="BE403" i="2"/>
  <c r="T403" i="2"/>
  <c r="R403" i="2"/>
  <c r="P403" i="2"/>
  <c r="BI396" i="2"/>
  <c r="BH396" i="2"/>
  <c r="BG396" i="2"/>
  <c r="BE396" i="2"/>
  <c r="T396" i="2"/>
  <c r="R396" i="2"/>
  <c r="P396" i="2"/>
  <c r="BI392" i="2"/>
  <c r="BH392" i="2"/>
  <c r="BG392" i="2"/>
  <c r="BE392" i="2"/>
  <c r="T392" i="2"/>
  <c r="T391" i="2" s="1"/>
  <c r="R392" i="2"/>
  <c r="R391" i="2" s="1"/>
  <c r="P392" i="2"/>
  <c r="P391" i="2" s="1"/>
  <c r="BI389" i="2"/>
  <c r="BH389" i="2"/>
  <c r="BG389" i="2"/>
  <c r="BE389" i="2"/>
  <c r="T389" i="2"/>
  <c r="R389" i="2"/>
  <c r="P389" i="2"/>
  <c r="BI381" i="2"/>
  <c r="BH381" i="2"/>
  <c r="BG381" i="2"/>
  <c r="BE381" i="2"/>
  <c r="T381" i="2"/>
  <c r="R381" i="2"/>
  <c r="P381" i="2"/>
  <c r="BI373" i="2"/>
  <c r="BH373" i="2"/>
  <c r="BG373" i="2"/>
  <c r="BE373" i="2"/>
  <c r="T373" i="2"/>
  <c r="R373" i="2"/>
  <c r="P373" i="2"/>
  <c r="BI365" i="2"/>
  <c r="BH365" i="2"/>
  <c r="BG365" i="2"/>
  <c r="BE365" i="2"/>
  <c r="T365" i="2"/>
  <c r="R365" i="2"/>
  <c r="P365" i="2"/>
  <c r="BI357" i="2"/>
  <c r="BH357" i="2"/>
  <c r="BG357" i="2"/>
  <c r="BE357" i="2"/>
  <c r="T357" i="2"/>
  <c r="R357" i="2"/>
  <c r="P357" i="2"/>
  <c r="BI353" i="2"/>
  <c r="BH353" i="2"/>
  <c r="BG353" i="2"/>
  <c r="BE353" i="2"/>
  <c r="T353" i="2"/>
  <c r="R353" i="2"/>
  <c r="P353" i="2"/>
  <c r="BI348" i="2"/>
  <c r="BH348" i="2"/>
  <c r="BG348" i="2"/>
  <c r="BE348" i="2"/>
  <c r="T348" i="2"/>
  <c r="R348" i="2"/>
  <c r="P348" i="2"/>
  <c r="BI327" i="2"/>
  <c r="BH327" i="2"/>
  <c r="BG327" i="2"/>
  <c r="BE327" i="2"/>
  <c r="T327" i="2"/>
  <c r="R327" i="2"/>
  <c r="P327" i="2"/>
  <c r="BI319" i="2"/>
  <c r="BH319" i="2"/>
  <c r="BG319" i="2"/>
  <c r="BE319" i="2"/>
  <c r="T319" i="2"/>
  <c r="R319" i="2"/>
  <c r="P319" i="2"/>
  <c r="BI315" i="2"/>
  <c r="BH315" i="2"/>
  <c r="BG315" i="2"/>
  <c r="BE315" i="2"/>
  <c r="T315" i="2"/>
  <c r="R315" i="2"/>
  <c r="P315" i="2"/>
  <c r="BI311" i="2"/>
  <c r="BH311" i="2"/>
  <c r="BG311" i="2"/>
  <c r="BE311" i="2"/>
  <c r="T311" i="2"/>
  <c r="R311" i="2"/>
  <c r="P311" i="2"/>
  <c r="BI303" i="2"/>
  <c r="BH303" i="2"/>
  <c r="BG303" i="2"/>
  <c r="BE303" i="2"/>
  <c r="T303" i="2"/>
  <c r="R303" i="2"/>
  <c r="P303" i="2"/>
  <c r="BI295" i="2"/>
  <c r="BH295" i="2"/>
  <c r="BG295" i="2"/>
  <c r="BE295" i="2"/>
  <c r="T295" i="2"/>
  <c r="R295" i="2"/>
  <c r="P295" i="2"/>
  <c r="BI290" i="2"/>
  <c r="BH290" i="2"/>
  <c r="BG290" i="2"/>
  <c r="BE290" i="2"/>
  <c r="T290" i="2"/>
  <c r="R290" i="2"/>
  <c r="P290" i="2"/>
  <c r="BI286" i="2"/>
  <c r="BH286" i="2"/>
  <c r="BG286" i="2"/>
  <c r="BE286" i="2"/>
  <c r="T286" i="2"/>
  <c r="R286" i="2"/>
  <c r="P286" i="2"/>
  <c r="BI282" i="2"/>
  <c r="BH282" i="2"/>
  <c r="BG282" i="2"/>
  <c r="BE282" i="2"/>
  <c r="T282" i="2"/>
  <c r="R282" i="2"/>
  <c r="P282" i="2"/>
  <c r="BI279" i="2"/>
  <c r="BH279" i="2"/>
  <c r="BG279" i="2"/>
  <c r="BE279" i="2"/>
  <c r="T279" i="2"/>
  <c r="R279" i="2"/>
  <c r="P279" i="2"/>
  <c r="BI274" i="2"/>
  <c r="BH274" i="2"/>
  <c r="BG274" i="2"/>
  <c r="BE274" i="2"/>
  <c r="T274" i="2"/>
  <c r="R274" i="2"/>
  <c r="P274" i="2"/>
  <c r="BI270" i="2"/>
  <c r="BH270" i="2"/>
  <c r="BG270" i="2"/>
  <c r="BE270" i="2"/>
  <c r="T270" i="2"/>
  <c r="R270" i="2"/>
  <c r="P270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R246" i="2"/>
  <c r="P246" i="2"/>
  <c r="BI244" i="2"/>
  <c r="BH244" i="2"/>
  <c r="BG244" i="2"/>
  <c r="BE244" i="2"/>
  <c r="T244" i="2"/>
  <c r="R244" i="2"/>
  <c r="P244" i="2"/>
  <c r="BI239" i="2"/>
  <c r="BH239" i="2"/>
  <c r="BG239" i="2"/>
  <c r="BE239" i="2"/>
  <c r="T239" i="2"/>
  <c r="R239" i="2"/>
  <c r="P239" i="2"/>
  <c r="BI233" i="2"/>
  <c r="BH233" i="2"/>
  <c r="BG233" i="2"/>
  <c r="BE233" i="2"/>
  <c r="T233" i="2"/>
  <c r="R233" i="2"/>
  <c r="P233" i="2"/>
  <c r="BI229" i="2"/>
  <c r="BH229" i="2"/>
  <c r="BG229" i="2"/>
  <c r="BE229" i="2"/>
  <c r="T229" i="2"/>
  <c r="R229" i="2"/>
  <c r="P229" i="2"/>
  <c r="BI225" i="2"/>
  <c r="BH225" i="2"/>
  <c r="BG225" i="2"/>
  <c r="BE225" i="2"/>
  <c r="T225" i="2"/>
  <c r="R225" i="2"/>
  <c r="P225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6" i="2"/>
  <c r="BH206" i="2"/>
  <c r="BG206" i="2"/>
  <c r="BE206" i="2"/>
  <c r="T206" i="2"/>
  <c r="R206" i="2"/>
  <c r="P206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4" i="2"/>
  <c r="BH194" i="2"/>
  <c r="BG194" i="2"/>
  <c r="BE194" i="2"/>
  <c r="T194" i="2"/>
  <c r="R194" i="2"/>
  <c r="P194" i="2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78" i="2"/>
  <c r="BH178" i="2"/>
  <c r="BG178" i="2"/>
  <c r="BE178" i="2"/>
  <c r="T178" i="2"/>
  <c r="R178" i="2"/>
  <c r="P178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58" i="2"/>
  <c r="BH158" i="2"/>
  <c r="BG158" i="2"/>
  <c r="BE158" i="2"/>
  <c r="T158" i="2"/>
  <c r="R158" i="2"/>
  <c r="P158" i="2"/>
  <c r="J152" i="2"/>
  <c r="J151" i="2"/>
  <c r="F151" i="2"/>
  <c r="F149" i="2"/>
  <c r="E147" i="2"/>
  <c r="J94" i="2"/>
  <c r="J93" i="2"/>
  <c r="F93" i="2"/>
  <c r="F91" i="2"/>
  <c r="E89" i="2"/>
  <c r="J20" i="2"/>
  <c r="E20" i="2"/>
  <c r="F152" i="2" s="1"/>
  <c r="J19" i="2"/>
  <c r="J14" i="2"/>
  <c r="J91" i="2" s="1"/>
  <c r="E7" i="2"/>
  <c r="E143" i="2" s="1"/>
  <c r="L90" i="1"/>
  <c r="AM90" i="1"/>
  <c r="AM89" i="1"/>
  <c r="L89" i="1"/>
  <c r="AM87" i="1"/>
  <c r="L87" i="1"/>
  <c r="L85" i="1"/>
  <c r="L84" i="1"/>
  <c r="J1835" i="2"/>
  <c r="J1800" i="2"/>
  <c r="J1728" i="2"/>
  <c r="J1669" i="2"/>
  <c r="BK1604" i="2"/>
  <c r="BK1571" i="2"/>
  <c r="BK1524" i="2"/>
  <c r="BK1475" i="2"/>
  <c r="J1381" i="2"/>
  <c r="J1319" i="2"/>
  <c r="BK1273" i="2"/>
  <c r="J1234" i="2"/>
  <c r="J1189" i="2"/>
  <c r="BK1125" i="2"/>
  <c r="BK1041" i="2"/>
  <c r="J985" i="2"/>
  <c r="J685" i="2"/>
  <c r="BK526" i="2"/>
  <c r="BK452" i="2"/>
  <c r="J396" i="2"/>
  <c r="J295" i="2"/>
  <c r="J211" i="2"/>
  <c r="AS95" i="1"/>
  <c r="BK997" i="2"/>
  <c r="BK855" i="2"/>
  <c r="BK677" i="2"/>
  <c r="J2389" i="2"/>
  <c r="J2358" i="2"/>
  <c r="J2260" i="2"/>
  <c r="BK2244" i="2"/>
  <c r="BK2216" i="2"/>
  <c r="BK2202" i="2"/>
  <c r="BK2191" i="2"/>
  <c r="BK2113" i="2"/>
  <c r="J2075" i="2"/>
  <c r="BK1999" i="2"/>
  <c r="J1967" i="2"/>
  <c r="BK1902" i="2"/>
  <c r="BK1835" i="2"/>
  <c r="BK1782" i="2"/>
  <c r="BK1746" i="2"/>
  <c r="BK1707" i="2"/>
  <c r="BK1658" i="2"/>
  <c r="J1595" i="2"/>
  <c r="BK1551" i="2"/>
  <c r="J1472" i="2"/>
  <c r="BK1425" i="2"/>
  <c r="J1377" i="2"/>
  <c r="BK1312" i="2"/>
  <c r="BK1260" i="2"/>
  <c r="J1210" i="2"/>
  <c r="J1171" i="2"/>
  <c r="J1125" i="2"/>
  <c r="BK1034" i="2"/>
  <c r="BK955" i="2"/>
  <c r="J775" i="2"/>
  <c r="J674" i="2"/>
  <c r="BK634" i="2"/>
  <c r="BK523" i="2"/>
  <c r="J464" i="2"/>
  <c r="BK353" i="2"/>
  <c r="J270" i="2"/>
  <c r="J167" i="2"/>
  <c r="BK2373" i="2"/>
  <c r="J2253" i="2"/>
  <c r="BK2218" i="2"/>
  <c r="BK2207" i="2"/>
  <c r="BK2193" i="2"/>
  <c r="BK2160" i="2"/>
  <c r="BK2035" i="2"/>
  <c r="BK1937" i="2"/>
  <c r="BK1918" i="2"/>
  <c r="BK1879" i="2"/>
  <c r="BK1843" i="2"/>
  <c r="J1806" i="2"/>
  <c r="J1779" i="2"/>
  <c r="BK1711" i="2"/>
  <c r="BK1613" i="2"/>
  <c r="BK1579" i="2"/>
  <c r="J1527" i="2"/>
  <c r="BK1502" i="2"/>
  <c r="J1425" i="2"/>
  <c r="BK1384" i="2"/>
  <c r="BK1319" i="2"/>
  <c r="J1273" i="2"/>
  <c r="J1195" i="2"/>
  <c r="J1045" i="2"/>
  <c r="J968" i="2"/>
  <c r="BK815" i="2"/>
  <c r="J688" i="2"/>
  <c r="J620" i="2"/>
  <c r="BK538" i="2"/>
  <c r="BK484" i="2"/>
  <c r="BK396" i="2"/>
  <c r="BK303" i="2"/>
  <c r="J225" i="2"/>
  <c r="BK1914" i="2"/>
  <c r="J1646" i="2"/>
  <c r="BK1463" i="2"/>
  <c r="BK1147" i="2"/>
  <c r="J662" i="2"/>
  <c r="J185" i="2"/>
  <c r="J1838" i="2"/>
  <c r="BK1355" i="2"/>
  <c r="BK1216" i="2"/>
  <c r="BK800" i="2"/>
  <c r="J419" i="2"/>
  <c r="J2368" i="2"/>
  <c r="BK2333" i="2"/>
  <c r="J2247" i="2"/>
  <c r="J2220" i="2"/>
  <c r="BK2203" i="2"/>
  <c r="J2194" i="2"/>
  <c r="J2116" i="2"/>
  <c r="BK2075" i="2"/>
  <c r="J2018" i="2"/>
  <c r="J1956" i="2"/>
  <c r="J1807" i="2"/>
  <c r="J1717" i="2"/>
  <c r="BK1675" i="2"/>
  <c r="BK1595" i="2"/>
  <c r="J1502" i="2"/>
  <c r="J1347" i="2"/>
  <c r="BK1162" i="2"/>
  <c r="BK1003" i="2"/>
  <c r="BK979" i="2"/>
  <c r="J698" i="2"/>
  <c r="BK407" i="2"/>
  <c r="BK185" i="2"/>
  <c r="BK2529" i="2"/>
  <c r="BK2460" i="2"/>
  <c r="BK2445" i="2"/>
  <c r="BK2432" i="2"/>
  <c r="J2420" i="2"/>
  <c r="BK2223" i="2"/>
  <c r="BK2055" i="2"/>
  <c r="J1941" i="2"/>
  <c r="J1577" i="2"/>
  <c r="BK1377" i="2"/>
  <c r="BK1269" i="2"/>
  <c r="BK973" i="2"/>
  <c r="J659" i="2"/>
  <c r="BK482" i="2"/>
  <c r="BK348" i="2"/>
  <c r="BK257" i="3"/>
  <c r="BK209" i="3"/>
  <c r="J189" i="3"/>
  <c r="J177" i="3"/>
  <c r="BK159" i="3"/>
  <c r="J151" i="3"/>
  <c r="J255" i="3"/>
  <c r="BK221" i="3"/>
  <c r="J168" i="3"/>
  <c r="BK287" i="3"/>
  <c r="J271" i="3"/>
  <c r="J263" i="3"/>
  <c r="BK243" i="3"/>
  <c r="J226" i="3"/>
  <c r="BK204" i="3"/>
  <c r="BK189" i="3"/>
  <c r="J178" i="3"/>
  <c r="BK167" i="3"/>
  <c r="J153" i="3"/>
  <c r="BK293" i="3"/>
  <c r="J276" i="3"/>
  <c r="BK261" i="3"/>
  <c r="J244" i="3"/>
  <c r="BK233" i="3"/>
  <c r="BK219" i="3"/>
  <c r="J209" i="3"/>
  <c r="BK197" i="3"/>
  <c r="J172" i="3"/>
  <c r="BK160" i="3"/>
  <c r="J144" i="3"/>
  <c r="J135" i="3"/>
  <c r="J247" i="3"/>
  <c r="BK208" i="3"/>
  <c r="BK173" i="3"/>
  <c r="J142" i="3"/>
  <c r="BK215" i="3"/>
  <c r="J146" i="3"/>
  <c r="BK241" i="3"/>
  <c r="J289" i="3"/>
  <c r="BK275" i="3"/>
  <c r="J260" i="3"/>
  <c r="J241" i="3"/>
  <c r="BK230" i="3"/>
  <c r="BK217" i="3"/>
  <c r="BK206" i="3"/>
  <c r="BK238" i="4"/>
  <c r="BK228" i="4"/>
  <c r="J219" i="4"/>
  <c r="J212" i="4"/>
  <c r="J204" i="4"/>
  <c r="J195" i="4"/>
  <c r="BK186" i="4"/>
  <c r="J169" i="4"/>
  <c r="J158" i="4"/>
  <c r="BK140" i="4"/>
  <c r="J206" i="4"/>
  <c r="J140" i="4"/>
  <c r="J170" i="4"/>
  <c r="J157" i="4"/>
  <c r="J145" i="4"/>
  <c r="BK137" i="4"/>
  <c r="J251" i="4"/>
  <c r="BK241" i="4"/>
  <c r="BK229" i="4"/>
  <c r="BK195" i="4"/>
  <c r="BK157" i="4"/>
  <c r="BK185" i="4"/>
  <c r="J246" i="4"/>
  <c r="BK201" i="4"/>
  <c r="J150" i="4"/>
  <c r="J205" i="4"/>
  <c r="BK193" i="4"/>
  <c r="J183" i="4"/>
  <c r="J172" i="4"/>
  <c r="J147" i="4"/>
  <c r="BK132" i="5"/>
  <c r="BK155" i="5"/>
  <c r="BK136" i="5"/>
  <c r="BK152" i="5"/>
  <c r="BK139" i="5"/>
  <c r="BK135" i="5"/>
  <c r="J143" i="5"/>
  <c r="J248" i="6"/>
  <c r="J220" i="6"/>
  <c r="BK152" i="6"/>
  <c r="J253" i="6"/>
  <c r="J235" i="6"/>
  <c r="BK220" i="6"/>
  <c r="J199" i="6"/>
  <c r="BK177" i="6"/>
  <c r="BK144" i="6"/>
  <c r="BK242" i="6"/>
  <c r="J206" i="6"/>
  <c r="BK173" i="6"/>
  <c r="J250" i="6"/>
  <c r="BK231" i="6"/>
  <c r="J211" i="6"/>
  <c r="BK198" i="6"/>
  <c r="BK185" i="6"/>
  <c r="J152" i="6"/>
  <c r="BK232" i="6"/>
  <c r="BK200" i="6"/>
  <c r="J185" i="6"/>
  <c r="J139" i="6"/>
  <c r="BK221" i="6"/>
  <c r="J181" i="6"/>
  <c r="BK224" i="6"/>
  <c r="J210" i="6"/>
  <c r="BK149" i="6"/>
  <c r="J232" i="6"/>
  <c r="J189" i="6"/>
  <c r="J162" i="6"/>
  <c r="BK886" i="7"/>
  <c r="BK240" i="7"/>
  <c r="BK982" i="7"/>
  <c r="BK893" i="7"/>
  <c r="BK875" i="7"/>
  <c r="BK862" i="7"/>
  <c r="J767" i="7"/>
  <c r="J730" i="7"/>
  <c r="J702" i="7"/>
  <c r="BK519" i="7"/>
  <c r="J455" i="7"/>
  <c r="J366" i="7"/>
  <c r="BK214" i="7"/>
  <c r="J148" i="7"/>
  <c r="BK984" i="7"/>
  <c r="J923" i="7"/>
  <c r="J871" i="7"/>
  <c r="J835" i="7"/>
  <c r="J783" i="7"/>
  <c r="BK730" i="7"/>
  <c r="BK657" i="7"/>
  <c r="J516" i="7"/>
  <c r="J430" i="7"/>
  <c r="J317" i="7"/>
  <c r="BK218" i="7"/>
  <c r="BK1167" i="7"/>
  <c r="BK1079" i="7"/>
  <c r="J1024" i="7"/>
  <c r="J1001" i="7"/>
  <c r="BK981" i="7"/>
  <c r="J958" i="7"/>
  <c r="J930" i="7"/>
  <c r="BK874" i="7"/>
  <c r="BK714" i="7"/>
  <c r="BK444" i="7"/>
  <c r="BK1127" i="7"/>
  <c r="BK1085" i="7"/>
  <c r="J1016" i="7"/>
  <c r="J1003" i="7"/>
  <c r="BK992" i="7"/>
  <c r="J981" i="7"/>
  <c r="BK968" i="7"/>
  <c r="J951" i="7"/>
  <c r="J896" i="7"/>
  <c r="BK885" i="7"/>
  <c r="J875" i="7"/>
  <c r="J868" i="7"/>
  <c r="BK783" i="7"/>
  <c r="BK724" i="7"/>
  <c r="BK697" i="7"/>
  <c r="J560" i="7"/>
  <c r="J437" i="7"/>
  <c r="BK404" i="7"/>
  <c r="J292" i="7"/>
  <c r="J214" i="7"/>
  <c r="J166" i="7"/>
  <c r="BK795" i="7"/>
  <c r="BK787" i="7"/>
  <c r="J775" i="7"/>
  <c r="BK752" i="7"/>
  <c r="BK548" i="7"/>
  <c r="J525" i="7"/>
  <c r="BK437" i="7"/>
  <c r="J397" i="7"/>
  <c r="BK384" i="7"/>
  <c r="BK278" i="7"/>
  <c r="BK227" i="7"/>
  <c r="J163" i="7"/>
  <c r="BK974" i="7"/>
  <c r="BK971" i="7"/>
  <c r="BK947" i="7"/>
  <c r="BK889" i="7"/>
  <c r="BK883" i="7"/>
  <c r="BK856" i="7"/>
  <c r="BK826" i="7"/>
  <c r="J787" i="7"/>
  <c r="BK767" i="7"/>
  <c r="BK733" i="7"/>
  <c r="J722" i="7"/>
  <c r="BK718" i="7"/>
  <c r="J714" i="7"/>
  <c r="BK702" i="7"/>
  <c r="BK699" i="7"/>
  <c r="J697" i="7"/>
  <c r="J668" i="7"/>
  <c r="J538" i="7"/>
  <c r="BK410" i="7"/>
  <c r="J404" i="7"/>
  <c r="J363" i="7"/>
  <c r="BK317" i="7"/>
  <c r="J278" i="7"/>
  <c r="BK257" i="7"/>
  <c r="J240" i="7"/>
  <c r="J224" i="7"/>
  <c r="J205" i="7"/>
  <c r="BK199" i="7"/>
  <c r="BK1333" i="7"/>
  <c r="BK1332" i="7"/>
  <c r="J1331" i="7"/>
  <c r="BK1304" i="7"/>
  <c r="J1297" i="7"/>
  <c r="BK1219" i="7"/>
  <c r="BK1194" i="7"/>
  <c r="J1129" i="7"/>
  <c r="BK1094" i="7"/>
  <c r="J1059" i="7"/>
  <c r="J1031" i="7"/>
  <c r="J998" i="7"/>
  <c r="BK990" i="7"/>
  <c r="BK979" i="7"/>
  <c r="J961" i="7"/>
  <c r="J947" i="7"/>
  <c r="J908" i="7"/>
  <c r="BK891" i="7"/>
  <c r="BK696" i="7"/>
  <c r="J211" i="7"/>
  <c r="J147" i="8"/>
  <c r="J197" i="8"/>
  <c r="BK181" i="8"/>
  <c r="BK151" i="8"/>
  <c r="J184" i="8"/>
  <c r="J166" i="8"/>
  <c r="J144" i="8"/>
  <c r="BK180" i="8"/>
  <c r="J154" i="8"/>
  <c r="BK131" i="8"/>
  <c r="BK143" i="8"/>
  <c r="J187" i="8"/>
  <c r="J168" i="8"/>
  <c r="J146" i="8"/>
  <c r="BK153" i="8"/>
  <c r="BK140" i="8"/>
  <c r="J195" i="8"/>
  <c r="BK182" i="8"/>
  <c r="BK166" i="8"/>
  <c r="BK135" i="8"/>
  <c r="J151" i="9"/>
  <c r="BK139" i="9"/>
  <c r="J141" i="9"/>
  <c r="BK151" i="9"/>
  <c r="BK141" i="9"/>
  <c r="BK132" i="9"/>
  <c r="BK206" i="10"/>
  <c r="BK168" i="10"/>
  <c r="BK156" i="10"/>
  <c r="J207" i="10"/>
  <c r="J198" i="10"/>
  <c r="J186" i="10"/>
  <c r="BK178" i="10"/>
  <c r="J158" i="10"/>
  <c r="BK137" i="10"/>
  <c r="BK147" i="10"/>
  <c r="J190" i="10"/>
  <c r="J134" i="10"/>
  <c r="BK205" i="10"/>
  <c r="J188" i="10"/>
  <c r="BK170" i="10"/>
  <c r="J154" i="10"/>
  <c r="J128" i="10"/>
  <c r="BK145" i="10"/>
  <c r="BK146" i="10"/>
  <c r="BK207" i="10"/>
  <c r="BK196" i="10"/>
  <c r="BK188" i="10"/>
  <c r="J175" i="10"/>
  <c r="J159" i="10"/>
  <c r="J141" i="10"/>
  <c r="BK1828" i="2"/>
  <c r="BK1761" i="2"/>
  <c r="BK1687" i="2"/>
  <c r="J1626" i="2"/>
  <c r="J1535" i="2"/>
  <c r="J1514" i="2"/>
  <c r="J1443" i="2"/>
  <c r="J1384" i="2"/>
  <c r="J1352" i="2"/>
  <c r="J1309" i="2"/>
  <c r="BK1268" i="2"/>
  <c r="BK1251" i="2"/>
  <c r="J1192" i="2"/>
  <c r="BK1142" i="2"/>
  <c r="J1047" i="2"/>
  <c r="BK968" i="2"/>
  <c r="J893" i="2"/>
  <c r="J833" i="2"/>
  <c r="BK769" i="2"/>
  <c r="BK705" i="2"/>
  <c r="J634" i="2"/>
  <c r="J615" i="2"/>
  <c r="J502" i="2"/>
  <c r="BK470" i="2"/>
  <c r="BK319" i="2"/>
  <c r="J274" i="2"/>
  <c r="J194" i="2"/>
  <c r="BK1850" i="2"/>
  <c r="J1743" i="2"/>
  <c r="J1630" i="2"/>
  <c r="BK1514" i="2"/>
  <c r="J1436" i="2"/>
  <c r="J1038" i="2"/>
  <c r="J976" i="2"/>
  <c r="BK685" i="2"/>
  <c r="J373" i="2"/>
  <c r="BK2378" i="2"/>
  <c r="J2299" i="2"/>
  <c r="J2237" i="2"/>
  <c r="BK2215" i="2"/>
  <c r="J2200" i="2"/>
  <c r="J2192" i="2"/>
  <c r="BK2144" i="2"/>
  <c r="J2081" i="2"/>
  <c r="J2014" i="2"/>
  <c r="J1959" i="2"/>
  <c r="J1892" i="2"/>
  <c r="BK1846" i="2"/>
  <c r="J1788" i="2"/>
  <c r="BK1743" i="2"/>
  <c r="J1684" i="2"/>
  <c r="J1634" i="2"/>
  <c r="BK1592" i="2"/>
  <c r="BK1548" i="2"/>
  <c r="J1497" i="2"/>
  <c r="BK1447" i="2"/>
  <c r="BK1410" i="2"/>
  <c r="BK1364" i="2"/>
  <c r="J1328" i="2"/>
  <c r="BK1285" i="2"/>
  <c r="BK1217" i="2"/>
  <c r="BK1181" i="2"/>
  <c r="J1147" i="2"/>
  <c r="BK1105" i="2"/>
  <c r="BK1007" i="2"/>
  <c r="BK866" i="2"/>
  <c r="BK657" i="2"/>
  <c r="J618" i="2"/>
  <c r="BK498" i="2"/>
  <c r="J452" i="2"/>
  <c r="J319" i="2"/>
  <c r="J254" i="2"/>
  <c r="J2378" i="2"/>
  <c r="J2333" i="2"/>
  <c r="BK2231" i="2"/>
  <c r="BK2212" i="2"/>
  <c r="BK2199" i="2"/>
  <c r="J2190" i="2"/>
  <c r="BK2116" i="2"/>
  <c r="BK2014" i="2"/>
  <c r="BK1956" i="2"/>
  <c r="J1925" i="2"/>
  <c r="J1873" i="2"/>
  <c r="J1828" i="2"/>
  <c r="J1797" i="2"/>
  <c r="BK1734" i="2"/>
  <c r="J1649" i="2"/>
  <c r="J1568" i="2"/>
  <c r="BK1511" i="2"/>
  <c r="J1494" i="2"/>
  <c r="BK1413" i="2"/>
  <c r="BK1361" i="2"/>
  <c r="J1282" i="2"/>
  <c r="J1231" i="2"/>
  <c r="J1181" i="2"/>
  <c r="J1119" i="2"/>
  <c r="J1031" i="2"/>
  <c r="BK995" i="2"/>
  <c r="J911" i="2"/>
  <c r="BK833" i="2"/>
  <c r="BK691" i="2"/>
  <c r="BK624" i="2"/>
  <c r="J516" i="2"/>
  <c r="BK478" i="2"/>
  <c r="BK419" i="2"/>
  <c r="BK315" i="2"/>
  <c r="BK239" i="2"/>
  <c r="BK206" i="2"/>
  <c r="J1910" i="2"/>
  <c r="J1579" i="2"/>
  <c r="J1303" i="2"/>
  <c r="BK1116" i="2"/>
  <c r="J691" i="2"/>
  <c r="BK458" i="2"/>
  <c r="J158" i="2"/>
  <c r="J1719" i="2"/>
  <c r="BK1242" i="2"/>
  <c r="BK982" i="2"/>
  <c r="BK751" i="2"/>
  <c r="J201" i="2"/>
  <c r="BK2358" i="2"/>
  <c r="J2332" i="2"/>
  <c r="BK2252" i="2"/>
  <c r="J2223" i="2"/>
  <c r="BK2209" i="2"/>
  <c r="J2197" i="2"/>
  <c r="J2160" i="2"/>
  <c r="J2091" i="2"/>
  <c r="BK2047" i="2"/>
  <c r="J1999" i="2"/>
  <c r="J1922" i="2"/>
  <c r="J1864" i="2"/>
  <c r="BK1788" i="2"/>
  <c r="J1714" i="2"/>
  <c r="BK1678" i="2"/>
  <c r="J1622" i="2"/>
  <c r="BK1560" i="2"/>
  <c r="J1431" i="2"/>
  <c r="BK1322" i="2"/>
  <c r="BK1210" i="2"/>
  <c r="BK1154" i="2"/>
  <c r="BK1022" i="2"/>
  <c r="J983" i="2"/>
  <c r="J815" i="2"/>
  <c r="J484" i="2"/>
  <c r="J311" i="2"/>
  <c r="J2560" i="2"/>
  <c r="J2548" i="2"/>
  <c r="J2462" i="2"/>
  <c r="J2445" i="2"/>
  <c r="J2416" i="2"/>
  <c r="BK2247" i="2"/>
  <c r="BK2192" i="2"/>
  <c r="J1982" i="2"/>
  <c r="J1854" i="2"/>
  <c r="BK1453" i="2"/>
  <c r="BK1279" i="2"/>
  <c r="J1004" i="2"/>
  <c r="BK737" i="2"/>
  <c r="BK630" i="2"/>
  <c r="J357" i="2"/>
  <c r="BK253" i="3"/>
  <c r="J224" i="3"/>
  <c r="BK192" i="3"/>
  <c r="BK178" i="3"/>
  <c r="J162" i="3"/>
  <c r="J152" i="3"/>
  <c r="BK292" i="3"/>
  <c r="BK235" i="3"/>
  <c r="BK181" i="3"/>
  <c r="J156" i="3"/>
  <c r="J292" i="3"/>
  <c r="J283" i="3"/>
  <c r="BK267" i="3"/>
  <c r="J256" i="3"/>
  <c r="BK242" i="3"/>
  <c r="BK227" i="3"/>
  <c r="BK205" i="3"/>
  <c r="BK201" i="3"/>
  <c r="BK188" i="3"/>
  <c r="J175" i="3"/>
  <c r="J166" i="3"/>
  <c r="BK143" i="3"/>
  <c r="BK289" i="3"/>
  <c r="BK281" i="3"/>
  <c r="J262" i="3"/>
  <c r="J254" i="3"/>
  <c r="J242" i="3"/>
  <c r="J225" i="3"/>
  <c r="J206" i="3"/>
  <c r="BK200" i="3"/>
  <c r="BK182" i="3"/>
  <c r="J167" i="3"/>
  <c r="BK150" i="3"/>
  <c r="BK140" i="3"/>
  <c r="J280" i="3"/>
  <c r="BK228" i="3"/>
  <c r="BK191" i="3"/>
  <c r="J137" i="3"/>
  <c r="J154" i="3"/>
  <c r="J274" i="3"/>
  <c r="J296" i="3"/>
  <c r="J285" i="3"/>
  <c r="BK269" i="3"/>
  <c r="BK256" i="3"/>
  <c r="J249" i="3"/>
  <c r="J234" i="3"/>
  <c r="BK224" i="3"/>
  <c r="BK216" i="3"/>
  <c r="BK180" i="3"/>
  <c r="BK232" i="4"/>
  <c r="BK222" i="4"/>
  <c r="J216" i="4"/>
  <c r="BK205" i="4"/>
  <c r="J199" i="4"/>
  <c r="BK191" i="4"/>
  <c r="J177" i="4"/>
  <c r="J166" i="4"/>
  <c r="J156" i="4"/>
  <c r="BK142" i="4"/>
  <c r="J226" i="4"/>
  <c r="BK156" i="4"/>
  <c r="BK250" i="4"/>
  <c r="BK169" i="4"/>
  <c r="BK160" i="4"/>
  <c r="J144" i="4"/>
  <c r="J258" i="4"/>
  <c r="J250" i="4"/>
  <c r="J238" i="4"/>
  <c r="J218" i="4"/>
  <c r="BK187" i="4"/>
  <c r="J186" i="4"/>
  <c r="BK165" i="4"/>
  <c r="J233" i="4"/>
  <c r="BK178" i="4"/>
  <c r="BK173" i="4"/>
  <c r="BK264" i="4"/>
  <c r="J262" i="4"/>
  <c r="BK261" i="4"/>
  <c r="BK260" i="4"/>
  <c r="BK258" i="4"/>
  <c r="J257" i="4"/>
  <c r="BK255" i="4"/>
  <c r="BK252" i="4"/>
  <c r="BK251" i="4"/>
  <c r="J249" i="4"/>
  <c r="J248" i="4"/>
  <c r="J247" i="4"/>
  <c r="BK246" i="4"/>
  <c r="J245" i="4"/>
  <c r="BK243" i="4"/>
  <c r="J242" i="4"/>
  <c r="J241" i="4"/>
  <c r="J240" i="4"/>
  <c r="BK239" i="4"/>
  <c r="J237" i="4"/>
  <c r="J236" i="4"/>
  <c r="J235" i="4"/>
  <c r="J234" i="4"/>
  <c r="BK233" i="4"/>
  <c r="J232" i="4"/>
  <c r="BK231" i="4"/>
  <c r="J229" i="4"/>
  <c r="J228" i="4"/>
  <c r="BK227" i="4"/>
  <c r="BK225" i="4"/>
  <c r="BK223" i="4"/>
  <c r="J222" i="4"/>
  <c r="J221" i="4"/>
  <c r="BK220" i="4"/>
  <c r="BK219" i="4"/>
  <c r="BK218" i="4"/>
  <c r="BK217" i="4"/>
  <c r="BK216" i="4"/>
  <c r="J215" i="4"/>
  <c r="J213" i="4"/>
  <c r="BK212" i="4"/>
  <c r="J211" i="4"/>
  <c r="J210" i="4"/>
  <c r="J209" i="4"/>
  <c r="J207" i="4"/>
  <c r="BK206" i="4"/>
  <c r="BK204" i="4"/>
  <c r="BK200" i="4"/>
  <c r="BK198" i="4"/>
  <c r="J194" i="4"/>
  <c r="J185" i="4"/>
  <c r="J180" i="4"/>
  <c r="J164" i="4"/>
  <c r="BK150" i="4"/>
  <c r="J131" i="5"/>
  <c r="J149" i="5"/>
  <c r="J140" i="5"/>
  <c r="J155" i="5"/>
  <c r="J136" i="5"/>
  <c r="J138" i="5"/>
  <c r="BK146" i="5"/>
  <c r="BK138" i="5"/>
  <c r="BK130" i="5"/>
  <c r="BK230" i="6"/>
  <c r="BK202" i="6"/>
  <c r="BK180" i="6"/>
  <c r="J257" i="6"/>
  <c r="J242" i="6"/>
  <c r="BK222" i="6"/>
  <c r="J198" i="6"/>
  <c r="BK170" i="6"/>
  <c r="J143" i="6"/>
  <c r="J222" i="6"/>
  <c r="J205" i="6"/>
  <c r="BK256" i="6"/>
  <c r="BK236" i="6"/>
  <c r="J204" i="6"/>
  <c r="BK193" i="6"/>
  <c r="J177" i="6"/>
  <c r="BK155" i="6"/>
  <c r="J243" i="6"/>
  <c r="J219" i="6"/>
  <c r="BK166" i="6"/>
  <c r="J256" i="6"/>
  <c r="J233" i="6"/>
  <c r="BK195" i="6"/>
  <c r="J255" i="6"/>
  <c r="J226" i="6"/>
  <c r="J213" i="6"/>
  <c r="BK159" i="6"/>
  <c r="J254" i="6"/>
  <c r="BK228" i="6"/>
  <c r="BK175" i="6"/>
  <c r="J142" i="6"/>
  <c r="J870" i="7"/>
  <c r="J376" i="7"/>
  <c r="J979" i="7"/>
  <c r="BK942" i="7"/>
  <c r="J883" i="7"/>
  <c r="BK872" i="7"/>
  <c r="J840" i="7"/>
  <c r="J763" i="7"/>
  <c r="J712" i="7"/>
  <c r="BK538" i="7"/>
  <c r="J448" i="7"/>
  <c r="BK380" i="7"/>
  <c r="BK205" i="7"/>
  <c r="J1005" i="7"/>
  <c r="BK952" i="7"/>
  <c r="J888" i="7"/>
  <c r="J862" i="7"/>
  <c r="J831" i="7"/>
  <c r="BK791" i="7"/>
  <c r="J754" i="7"/>
  <c r="BK711" i="7"/>
  <c r="J572" i="7"/>
  <c r="J475" i="7"/>
  <c r="BK390" i="7"/>
  <c r="J320" i="7"/>
  <c r="J231" i="7"/>
  <c r="BK159" i="7"/>
  <c r="BK1120" i="7"/>
  <c r="J1082" i="7"/>
  <c r="BK1028" i="7"/>
  <c r="J1011" i="7"/>
  <c r="BK999" i="7"/>
  <c r="BK986" i="7"/>
  <c r="BK949" i="7"/>
  <c r="BK923" i="7"/>
  <c r="BK840" i="7"/>
  <c r="BK708" i="7"/>
  <c r="BK463" i="7"/>
  <c r="J1174" i="7"/>
  <c r="J1097" i="7"/>
  <c r="J1051" i="7"/>
  <c r="BK1007" i="7"/>
  <c r="BK994" i="7"/>
  <c r="J984" i="7"/>
  <c r="BK973" i="7"/>
  <c r="BK953" i="7"/>
  <c r="BK933" i="7"/>
  <c r="BK888" i="7"/>
  <c r="J881" i="7"/>
  <c r="J872" i="7"/>
  <c r="J826" i="7"/>
  <c r="BK758" i="7"/>
  <c r="BK705" i="7"/>
  <c r="BK605" i="7"/>
  <c r="BK448" i="7"/>
  <c r="J390" i="7"/>
  <c r="BK366" i="7"/>
  <c r="BK231" i="7"/>
  <c r="J195" i="7"/>
  <c r="BK148" i="7"/>
  <c r="BK939" i="7"/>
  <c r="J877" i="7"/>
  <c r="BK185" i="7"/>
  <c r="J1332" i="7"/>
  <c r="BK1325" i="7"/>
  <c r="J1304" i="7"/>
  <c r="J1233" i="7"/>
  <c r="BK1214" i="7"/>
  <c r="BK1196" i="7"/>
  <c r="J1178" i="7"/>
  <c r="BK1123" i="7"/>
  <c r="BK1088" i="7"/>
  <c r="J1076" i="7"/>
  <c r="BK1024" i="7"/>
  <c r="BK1000" i="7"/>
  <c r="J994" i="7"/>
  <c r="J977" i="7"/>
  <c r="BK959" i="7"/>
  <c r="BK945" i="7"/>
  <c r="BK936" i="7"/>
  <c r="J882" i="7"/>
  <c r="BK712" i="7"/>
  <c r="BK236" i="7"/>
  <c r="J169" i="8"/>
  <c r="J143" i="8"/>
  <c r="BK195" i="8"/>
  <c r="J182" i="8"/>
  <c r="J149" i="8"/>
  <c r="J194" i="8"/>
  <c r="BK175" i="8"/>
  <c r="J148" i="8"/>
  <c r="J175" i="8"/>
  <c r="J153" i="8"/>
  <c r="J136" i="8"/>
  <c r="J202" i="8"/>
  <c r="BK179" i="8"/>
  <c r="J151" i="8"/>
  <c r="BK134" i="8"/>
  <c r="BK147" i="8"/>
  <c r="J135" i="8"/>
  <c r="BK193" i="8"/>
  <c r="BK174" i="8"/>
  <c r="BK136" i="9"/>
  <c r="J149" i="9"/>
  <c r="J137" i="9"/>
  <c r="BK133" i="9"/>
  <c r="BK143" i="9"/>
  <c r="BK131" i="9"/>
  <c r="BK192" i="10"/>
  <c r="J171" i="10"/>
  <c r="BK160" i="10"/>
  <c r="J211" i="10"/>
  <c r="J203" i="10"/>
  <c r="BK197" i="10"/>
  <c r="BK182" i="10"/>
  <c r="BK162" i="10"/>
  <c r="J147" i="10"/>
  <c r="BK202" i="10"/>
  <c r="BK141" i="10"/>
  <c r="J170" i="10"/>
  <c r="BK211" i="10"/>
  <c r="BK201" i="10"/>
  <c r="BK194" i="10"/>
  <c r="J180" i="10"/>
  <c r="J169" i="10"/>
  <c r="BK143" i="10"/>
  <c r="J148" i="10"/>
  <c r="BK169" i="10"/>
  <c r="BK212" i="10"/>
  <c r="BK200" i="10"/>
  <c r="J184" i="10"/>
  <c r="J167" i="10"/>
  <c r="BK158" i="10"/>
  <c r="J145" i="10"/>
  <c r="J137" i="10"/>
  <c r="BK1807" i="2"/>
  <c r="BK1779" i="2"/>
  <c r="BK1725" i="2"/>
  <c r="J1641" i="2"/>
  <c r="J1589" i="2"/>
  <c r="J1545" i="2"/>
  <c r="BK1494" i="2"/>
  <c r="BK1422" i="2"/>
  <c r="BK1371" i="2"/>
  <c r="BK1328" i="2"/>
  <c r="J1269" i="2"/>
  <c r="J1185" i="2"/>
  <c r="BK1113" i="2"/>
  <c r="BK1031" i="2"/>
  <c r="J982" i="2"/>
  <c r="BK976" i="2"/>
  <c r="J967" i="2"/>
  <c r="BK882" i="2"/>
  <c r="BK819" i="2"/>
  <c r="J761" i="2"/>
  <c r="J713" i="2"/>
  <c r="J646" i="2"/>
  <c r="BK532" i="2"/>
  <c r="BK414" i="2"/>
  <c r="J365" i="2"/>
  <c r="BK246" i="2"/>
  <c r="BK199" i="2"/>
  <c r="BK1959" i="2"/>
  <c r="BK1831" i="2"/>
  <c r="BK1618" i="2"/>
  <c r="BK1487" i="2"/>
  <c r="J1407" i="2"/>
  <c r="BK1122" i="2"/>
  <c r="BK989" i="2"/>
  <c r="J694" i="2"/>
  <c r="BK381" i="2"/>
  <c r="BK2382" i="2"/>
  <c r="J2319" i="2"/>
  <c r="BK2253" i="2"/>
  <c r="J2231" i="2"/>
  <c r="J2212" i="2"/>
  <c r="BK2198" i="2"/>
  <c r="BK2190" i="2"/>
  <c r="BK2107" i="2"/>
  <c r="J2059" i="2"/>
  <c r="J2022" i="2"/>
  <c r="BK1970" i="2"/>
  <c r="BK1931" i="2"/>
  <c r="J1870" i="2"/>
  <c r="J1843" i="2"/>
  <c r="J1776" i="2"/>
  <c r="BK1731" i="2"/>
  <c r="BK1655" i="2"/>
  <c r="J1598" i="2"/>
  <c r="BK1539" i="2"/>
  <c r="BK1469" i="2"/>
  <c r="J1399" i="2"/>
  <c r="BK1352" i="2"/>
  <c r="J1325" i="2"/>
  <c r="BK1263" i="2"/>
  <c r="BK1228" i="2"/>
  <c r="BK1189" i="2"/>
  <c r="BK1158" i="2"/>
  <c r="BK1049" i="2"/>
  <c r="J1003" i="2"/>
  <c r="BK876" i="2"/>
  <c r="BK713" i="2"/>
  <c r="BK650" i="2"/>
  <c r="J526" i="2"/>
  <c r="J489" i="2"/>
  <c r="BK448" i="2"/>
  <c r="BK286" i="2"/>
  <c r="J244" i="2"/>
  <c r="BK158" i="2"/>
  <c r="BK2342" i="2"/>
  <c r="BK2237" i="2"/>
  <c r="J2215" i="2"/>
  <c r="J2198" i="2"/>
  <c r="J2182" i="2"/>
  <c r="BK2059" i="2"/>
  <c r="BK1982" i="2"/>
  <c r="J1931" i="2"/>
  <c r="BK1899" i="2"/>
  <c r="BK1858" i="2"/>
  <c r="BK1811" i="2"/>
  <c r="J1782" i="2"/>
  <c r="BK1672" i="2"/>
  <c r="J1604" i="2"/>
  <c r="BK1554" i="2"/>
  <c r="J1505" i="2"/>
  <c r="J1466" i="2"/>
  <c r="BK1407" i="2"/>
  <c r="J1368" i="2"/>
  <c r="J1306" i="2"/>
  <c r="J1242" i="2"/>
  <c r="J1165" i="2"/>
  <c r="BK1047" i="2"/>
  <c r="J1007" i="2"/>
  <c r="BK888" i="2"/>
  <c r="J788" i="2"/>
  <c r="J682" i="2"/>
  <c r="J595" i="2"/>
  <c r="J498" i="2"/>
  <c r="BK455" i="2"/>
  <c r="BK327" i="2"/>
  <c r="J246" i="2"/>
  <c r="BK201" i="2"/>
  <c r="J1704" i="2"/>
  <c r="J1571" i="2"/>
  <c r="BK1234" i="2"/>
  <c r="BK893" i="2"/>
  <c r="BK194" i="2"/>
  <c r="BK1895" i="2"/>
  <c r="J1560" i="2"/>
  <c r="BK1139" i="2"/>
  <c r="J973" i="2"/>
  <c r="J509" i="2"/>
  <c r="J327" i="2"/>
  <c r="J2339" i="2"/>
  <c r="BK2319" i="2"/>
  <c r="J2226" i="2"/>
  <c r="J2211" i="2"/>
  <c r="BK2204" i="2"/>
  <c r="BK2196" i="2"/>
  <c r="BK2165" i="2"/>
  <c r="J2102" i="2"/>
  <c r="BK2051" i="2"/>
  <c r="BK2018" i="2"/>
  <c r="BK1873" i="2"/>
  <c r="BK1776" i="2"/>
  <c r="BK1701" i="2"/>
  <c r="BK1649" i="2"/>
  <c r="BK1583" i="2"/>
  <c r="BK1368" i="2"/>
  <c r="J1276" i="2"/>
  <c r="BK1119" i="2"/>
  <c r="J997" i="2"/>
  <c r="BK967" i="2"/>
  <c r="BK775" i="2"/>
  <c r="J478" i="2"/>
  <c r="J303" i="2"/>
  <c r="J2556" i="2"/>
  <c r="BK2524" i="2"/>
  <c r="BK2449" i="2"/>
  <c r="J2432" i="2"/>
  <c r="BK2416" i="2"/>
  <c r="BK2208" i="2"/>
  <c r="BK2029" i="2"/>
  <c r="J1937" i="2"/>
  <c r="J1731" i="2"/>
  <c r="BK1490" i="2"/>
  <c r="J1355" i="2"/>
  <c r="J1034" i="2"/>
  <c r="J847" i="2"/>
  <c r="BK575" i="2"/>
  <c r="BK282" i="2"/>
  <c r="BK248" i="3"/>
  <c r="BK196" i="3"/>
  <c r="J181" i="3"/>
  <c r="BK168" i="3"/>
  <c r="BK154" i="3"/>
  <c r="BK135" i="3"/>
  <c r="BK263" i="3"/>
  <c r="J216" i="3"/>
  <c r="BK170" i="3"/>
  <c r="J298" i="3"/>
  <c r="BK277" i="3"/>
  <c r="BK260" i="3"/>
  <c r="BK244" i="3"/>
  <c r="BK231" i="3"/>
  <c r="J212" i="3"/>
  <c r="J193" i="3"/>
  <c r="J179" i="3"/>
  <c r="J171" i="3"/>
  <c r="BK138" i="3"/>
  <c r="J287" i="3"/>
  <c r="BK278" i="3"/>
  <c r="BK266" i="3"/>
  <c r="J251" i="3"/>
  <c r="BK236" i="3"/>
  <c r="BK226" i="3"/>
  <c r="J211" i="3"/>
  <c r="J201" i="3"/>
  <c r="J183" i="3"/>
  <c r="BK169" i="3"/>
  <c r="BK161" i="3"/>
  <c r="BK146" i="3"/>
  <c r="J138" i="3"/>
  <c r="BK238" i="3"/>
  <c r="J192" i="3"/>
  <c r="BK147" i="3"/>
  <c r="J169" i="3"/>
  <c r="J134" i="3"/>
  <c r="BK179" i="3"/>
  <c r="BK298" i="3"/>
  <c r="J273" i="3"/>
  <c r="J265" i="3"/>
  <c r="BK255" i="3"/>
  <c r="J227" i="3"/>
  <c r="BK211" i="3"/>
  <c r="J191" i="3"/>
  <c r="J259" i="4"/>
  <c r="J231" i="4"/>
  <c r="BK221" i="4"/>
  <c r="BK211" i="4"/>
  <c r="J202" i="4"/>
  <c r="J196" i="4"/>
  <c r="J188" i="4"/>
  <c r="J171" i="4"/>
  <c r="BK163" i="4"/>
  <c r="J153" i="4"/>
  <c r="BK240" i="4"/>
  <c r="BK161" i="4"/>
  <c r="BK183" i="4"/>
  <c r="J162" i="4"/>
  <c r="BK148" i="4"/>
  <c r="J261" i="4"/>
  <c r="BK247" i="4"/>
  <c r="BK234" i="4"/>
  <c r="J208" i="4"/>
  <c r="J181" i="4"/>
  <c r="J139" i="4"/>
  <c r="BK167" i="4"/>
  <c r="BK202" i="4"/>
  <c r="BK259" i="4"/>
  <c r="BK177" i="4"/>
  <c r="BK188" i="4"/>
  <c r="BK181" i="4"/>
  <c r="J165" i="4"/>
  <c r="BK155" i="4"/>
  <c r="BK136" i="4"/>
  <c r="J157" i="5"/>
  <c r="BK145" i="5"/>
  <c r="J151" i="5"/>
  <c r="BK131" i="5"/>
  <c r="J154" i="5"/>
  <c r="J141" i="5"/>
  <c r="J241" i="6"/>
  <c r="BK223" i="6"/>
  <c r="J165" i="6"/>
  <c r="BK246" i="6"/>
  <c r="BK227" i="6"/>
  <c r="BK205" i="6"/>
  <c r="J194" i="6"/>
  <c r="J174" i="6"/>
  <c r="BK253" i="6"/>
  <c r="BK218" i="6"/>
  <c r="J186" i="6"/>
  <c r="J259" i="6"/>
  <c r="J247" i="6"/>
  <c r="BK216" i="6"/>
  <c r="J200" i="6"/>
  <c r="BK179" i="6"/>
  <c r="J145" i="6"/>
  <c r="BK239" i="6"/>
  <c r="J208" i="6"/>
  <c r="J196" i="6"/>
  <c r="J149" i="6"/>
  <c r="J224" i="6"/>
  <c r="BK194" i="6"/>
  <c r="J182" i="6"/>
  <c r="BK248" i="6"/>
  <c r="BK188" i="6"/>
  <c r="BK145" i="6"/>
  <c r="BK229" i="6"/>
  <c r="BK196" i="6"/>
  <c r="BK148" i="6"/>
  <c r="J892" i="7"/>
  <c r="BK1004" i="7"/>
  <c r="J968" i="7"/>
  <c r="J885" i="7"/>
  <c r="BK881" i="7"/>
  <c r="BK866" i="7"/>
  <c r="BK775" i="7"/>
  <c r="BK729" i="7"/>
  <c r="BK639" i="7"/>
  <c r="BK501" i="7"/>
  <c r="BK425" i="7"/>
  <c r="J327" i="7"/>
  <c r="BK163" i="7"/>
  <c r="BK987" i="7"/>
  <c r="BK930" i="7"/>
  <c r="BK873" i="7"/>
  <c r="J856" i="7"/>
  <c r="J803" i="7"/>
  <c r="BK743" i="7"/>
  <c r="J720" i="7"/>
  <c r="BK653" i="7"/>
  <c r="J512" i="7"/>
  <c r="BK376" i="7"/>
  <c r="BK292" i="7"/>
  <c r="BK180" i="7"/>
  <c r="BK1170" i="7"/>
  <c r="BK1090" i="7"/>
  <c r="J1043" i="7"/>
  <c r="BK1009" i="7"/>
  <c r="J989" i="7"/>
  <c r="J971" i="7"/>
  <c r="BK944" i="7"/>
  <c r="BK895" i="7"/>
  <c r="BK763" i="7"/>
  <c r="BK408" i="7"/>
  <c r="J1123" i="7"/>
  <c r="J1062" i="7"/>
  <c r="BK1031" i="7"/>
  <c r="J1000" i="7"/>
  <c r="BK985" i="7"/>
  <c r="BK975" i="7"/>
  <c r="J954" i="7"/>
  <c r="J936" i="7"/>
  <c r="BK890" i="7"/>
  <c r="J884" i="7"/>
  <c r="J873" i="7"/>
  <c r="BK818" i="7"/>
  <c r="J752" i="7"/>
  <c r="J716" i="7"/>
  <c r="J657" i="7"/>
  <c r="J519" i="7"/>
  <c r="J424" i="7"/>
  <c r="J369" i="7"/>
  <c r="J288" i="7"/>
  <c r="J185" i="7"/>
  <c r="BK988" i="7"/>
  <c r="J946" i="7"/>
  <c r="BK1321" i="7"/>
  <c r="J1236" i="7"/>
  <c r="J1214" i="7"/>
  <c r="J1196" i="7"/>
  <c r="J1127" i="7"/>
  <c r="J1085" i="7"/>
  <c r="BK1051" i="7"/>
  <c r="BK1002" i="7"/>
  <c r="J996" i="7"/>
  <c r="J985" i="7"/>
  <c r="BK965" i="7"/>
  <c r="J949" i="7"/>
  <c r="J942" i="7"/>
  <c r="J899" i="7"/>
  <c r="J867" i="7"/>
  <c r="BK372" i="7"/>
  <c r="BK202" i="8"/>
  <c r="BK168" i="8"/>
  <c r="BK139" i="8"/>
  <c r="J191" i="8"/>
  <c r="J167" i="8"/>
  <c r="BK201" i="8"/>
  <c r="J179" i="8"/>
  <c r="J163" i="8"/>
  <c r="J201" i="8"/>
  <c r="J155" i="8"/>
  <c r="BK148" i="8"/>
  <c r="J180" i="8"/>
  <c r="BK188" i="8"/>
  <c r="BK167" i="8"/>
  <c r="J140" i="8"/>
  <c r="J196" i="8"/>
  <c r="J145" i="8"/>
  <c r="BK196" i="8"/>
  <c r="BK186" i="8"/>
  <c r="BK169" i="8"/>
  <c r="J156" i="8"/>
  <c r="J132" i="9"/>
  <c r="J142" i="9"/>
  <c r="J152" i="9"/>
  <c r="J138" i="9"/>
  <c r="BK147" i="9"/>
  <c r="BK142" i="9"/>
  <c r="J131" i="10"/>
  <c r="BK175" i="10"/>
  <c r="J150" i="10"/>
  <c r="BK164" i="10"/>
  <c r="BK191" i="10"/>
  <c r="J151" i="10"/>
  <c r="J204" i="10"/>
  <c r="J189" i="10"/>
  <c r="J182" i="10"/>
  <c r="J165" i="10"/>
  <c r="BK148" i="10"/>
  <c r="BK128" i="10"/>
  <c r="BK1941" i="2"/>
  <c r="J1803" i="2"/>
  <c r="J1746" i="2"/>
  <c r="BK1684" i="2"/>
  <c r="BK1630" i="2"/>
  <c r="J1574" i="2"/>
  <c r="BK1527" i="2"/>
  <c r="BK1399" i="2"/>
  <c r="J1367" i="2"/>
  <c r="BK1325" i="2"/>
  <c r="BK1276" i="2"/>
  <c r="BK1231" i="2"/>
  <c r="J1168" i="2"/>
  <c r="BK1110" i="2"/>
  <c r="BK991" i="2"/>
  <c r="BK654" i="2"/>
  <c r="J538" i="2"/>
  <c r="J448" i="2"/>
  <c r="J353" i="2"/>
  <c r="J286" i="2"/>
  <c r="J214" i="2"/>
  <c r="AS101" i="1"/>
  <c r="BK885" i="2"/>
  <c r="J638" i="2"/>
  <c r="J279" i="2"/>
  <c r="BK2326" i="2"/>
  <c r="BK2243" i="2"/>
  <c r="BK2210" i="2"/>
  <c r="J2193" i="2"/>
  <c r="J2149" i="2"/>
  <c r="BK2065" i="2"/>
  <c r="BK1987" i="2"/>
  <c r="J1928" i="2"/>
  <c r="BK1854" i="2"/>
  <c r="J1791" i="2"/>
  <c r="J1757" i="2"/>
  <c r="BK1714" i="2"/>
  <c r="BK1646" i="2"/>
  <c r="J1613" i="2"/>
  <c r="BK1568" i="2"/>
  <c r="J1521" i="2"/>
  <c r="BK1443" i="2"/>
  <c r="J1393" i="2"/>
  <c r="J1337" i="2"/>
  <c r="J1288" i="2"/>
  <c r="J1254" i="2"/>
  <c r="J1201" i="2"/>
  <c r="J1162" i="2"/>
  <c r="J1107" i="2"/>
  <c r="BK1013" i="2"/>
  <c r="BK951" i="2"/>
  <c r="J855" i="2"/>
  <c r="BK694" i="2"/>
  <c r="BK638" i="2"/>
  <c r="BK516" i="2"/>
  <c r="BK474" i="2"/>
  <c r="BK416" i="2"/>
  <c r="BK274" i="2"/>
  <c r="BK188" i="2"/>
  <c r="BK2368" i="2"/>
  <c r="J2244" i="2"/>
  <c r="J2208" i="2"/>
  <c r="J2196" i="2"/>
  <c r="J2172" i="2"/>
  <c r="J2051" i="2"/>
  <c r="J1934" i="2"/>
  <c r="J1914" i="2"/>
  <c r="BK1867" i="2"/>
  <c r="BK1838" i="2"/>
  <c r="J1794" i="2"/>
  <c r="J1749" i="2"/>
  <c r="BK1664" i="2"/>
  <c r="BK1589" i="2"/>
  <c r="BK1517" i="2"/>
  <c r="J1469" i="2"/>
  <c r="BK1417" i="2"/>
  <c r="BK1381" i="2"/>
  <c r="J1312" i="2"/>
  <c r="BK1254" i="2"/>
  <c r="J1218" i="2"/>
  <c r="J1133" i="2"/>
  <c r="J1036" i="2"/>
  <c r="J991" i="2"/>
  <c r="J819" i="2"/>
  <c r="J705" i="2"/>
  <c r="J671" i="2"/>
  <c r="BK598" i="2"/>
  <c r="BK502" i="2"/>
  <c r="J461" i="2"/>
  <c r="BK373" i="2"/>
  <c r="J249" i="2"/>
  <c r="BK183" i="2"/>
  <c r="J1693" i="2"/>
  <c r="J1413" i="2"/>
  <c r="J1222" i="2"/>
  <c r="BK859" i="2"/>
  <c r="J523" i="2"/>
  <c r="BK1925" i="2"/>
  <c r="BK1288" i="2"/>
  <c r="J1213" i="2"/>
  <c r="J779" i="2"/>
  <c r="J348" i="2"/>
  <c r="BK2392" i="2"/>
  <c r="BK2254" i="2"/>
  <c r="BK2229" i="2"/>
  <c r="BK2219" i="2"/>
  <c r="J2206" i="2"/>
  <c r="J2202" i="2"/>
  <c r="BK2180" i="2"/>
  <c r="J2140" i="2"/>
  <c r="BK2081" i="2"/>
  <c r="BK2043" i="2"/>
  <c r="BK1993" i="2"/>
  <c r="J1918" i="2"/>
  <c r="BK1803" i="2"/>
  <c r="BK1704" i="2"/>
  <c r="J1664" i="2"/>
  <c r="J1548" i="2"/>
  <c r="J1364" i="2"/>
  <c r="BK1218" i="2"/>
  <c r="J1116" i="2"/>
  <c r="J989" i="2"/>
  <c r="J879" i="2"/>
  <c r="J769" i="2"/>
  <c r="BK461" i="2"/>
  <c r="BK254" i="2"/>
  <c r="BK2556" i="2"/>
  <c r="J2529" i="2"/>
  <c r="J2460" i="2"/>
  <c r="BK2437" i="2"/>
  <c r="BK2425" i="2"/>
  <c r="J2395" i="2"/>
  <c r="J2199" i="2"/>
  <c r="J1978" i="2"/>
  <c r="BK1785" i="2"/>
  <c r="BK1520" i="2"/>
  <c r="BK1367" i="2"/>
  <c r="BK1213" i="2"/>
  <c r="BK985" i="2"/>
  <c r="BK664" i="2"/>
  <c r="J414" i="2"/>
  <c r="BK244" i="2"/>
  <c r="BK213" i="3"/>
  <c r="BK190" i="3"/>
  <c r="J180" i="3"/>
  <c r="J161" i="3"/>
  <c r="BK144" i="3"/>
  <c r="BK274" i="3"/>
  <c r="J233" i="3"/>
  <c r="J200" i="3"/>
  <c r="BK148" i="3"/>
  <c r="BK290" i="3"/>
  <c r="BK273" i="3"/>
  <c r="J264" i="3"/>
  <c r="BK245" i="3"/>
  <c r="BK234" i="3"/>
  <c r="BK214" i="3"/>
  <c r="BK202" i="3"/>
  <c r="J194" i="3"/>
  <c r="BK174" i="3"/>
  <c r="BK165" i="3"/>
  <c r="J295" i="3"/>
  <c r="J282" i="3"/>
  <c r="BK265" i="3"/>
  <c r="J253" i="3"/>
  <c r="J232" i="3"/>
  <c r="J222" i="3"/>
  <c r="J213" i="3"/>
  <c r="J204" i="3"/>
  <c r="BK195" i="3"/>
  <c r="J170" i="3"/>
  <c r="BK153" i="3"/>
  <c r="J145" i="3"/>
  <c r="J136" i="3"/>
  <c r="J268" i="3"/>
  <c r="J210" i="3"/>
  <c r="J159" i="3"/>
  <c r="J261" i="3"/>
  <c r="J190" i="3"/>
  <c r="BK262" i="3"/>
  <c r="BK142" i="3"/>
  <c r="J290" i="3"/>
  <c r="BK280" i="3"/>
  <c r="BK259" i="3"/>
  <c r="BK254" i="3"/>
  <c r="BK232" i="3"/>
  <c r="BK223" i="3"/>
  <c r="J202" i="3"/>
  <c r="J252" i="4"/>
  <c r="BK230" i="4"/>
  <c r="J220" i="4"/>
  <c r="BK214" i="4"/>
  <c r="BK209" i="4"/>
  <c r="J198" i="4"/>
  <c r="J187" i="4"/>
  <c r="J173" i="4"/>
  <c r="J159" i="4"/>
  <c r="J136" i="4"/>
  <c r="BK146" i="4"/>
  <c r="BK171" i="4"/>
  <c r="J163" i="4"/>
  <c r="J154" i="4"/>
  <c r="BK141" i="4"/>
  <c r="BK257" i="4"/>
  <c r="BK235" i="4"/>
  <c r="BK190" i="4"/>
  <c r="J142" i="4"/>
  <c r="J178" i="4"/>
  <c r="BK253" i="4"/>
  <c r="J176" i="4"/>
  <c r="J225" i="4"/>
  <c r="BK174" i="4"/>
  <c r="BK182" i="4"/>
  <c r="BK166" i="4"/>
  <c r="J137" i="4"/>
  <c r="J137" i="5"/>
  <c r="BK147" i="5"/>
  <c r="J130" i="5"/>
  <c r="BK140" i="5"/>
  <c r="J144" i="5"/>
  <c r="J152" i="5"/>
  <c r="BK137" i="5"/>
  <c r="J132" i="5"/>
  <c r="J234" i="6"/>
  <c r="BK207" i="6"/>
  <c r="BK184" i="6"/>
  <c r="BK139" i="6"/>
  <c r="BK234" i="6"/>
  <c r="J225" i="6"/>
  <c r="BK197" i="6"/>
  <c r="J175" i="6"/>
  <c r="BK249" i="6"/>
  <c r="J223" i="6"/>
  <c r="J195" i="6"/>
  <c r="BK169" i="6"/>
  <c r="BK245" i="6"/>
  <c r="BK217" i="6"/>
  <c r="J191" i="6"/>
  <c r="J171" i="6"/>
  <c r="BK143" i="6"/>
  <c r="J240" i="6"/>
  <c r="J197" i="6"/>
  <c r="J170" i="6"/>
  <c r="J252" i="6"/>
  <c r="BK211" i="6"/>
  <c r="BK187" i="6"/>
  <c r="J227" i="6"/>
  <c r="BK214" i="6"/>
  <c r="BK174" i="6"/>
  <c r="J244" i="6"/>
  <c r="J203" i="6"/>
  <c r="J173" i="6"/>
  <c r="BK998" i="7"/>
  <c r="J999" i="7"/>
  <c r="BK960" i="7"/>
  <c r="J890" i="7"/>
  <c r="J880" i="7"/>
  <c r="BK865" i="7"/>
  <c r="J791" i="7"/>
  <c r="J758" i="7"/>
  <c r="J711" i="7"/>
  <c r="J605" i="7"/>
  <c r="BK424" i="7"/>
  <c r="J372" i="7"/>
  <c r="BK320" i="7"/>
  <c r="BK996" i="7"/>
  <c r="BK941" i="7"/>
  <c r="BK897" i="7"/>
  <c r="BK870" i="7"/>
  <c r="BK813" i="7"/>
  <c r="J779" i="7"/>
  <c r="J733" i="7"/>
  <c r="J705" i="7"/>
  <c r="BK560" i="7"/>
  <c r="J444" i="7"/>
  <c r="J298" i="7"/>
  <c r="BK190" i="7"/>
  <c r="BK1178" i="7"/>
  <c r="BK1097" i="7"/>
  <c r="BK1045" i="7"/>
  <c r="BK1005" i="7"/>
  <c r="J990" i="7"/>
  <c r="BK976" i="7"/>
  <c r="BK948" i="7"/>
  <c r="BK913" i="7"/>
  <c r="J813" i="7"/>
  <c r="J488" i="7"/>
  <c r="J1170" i="7"/>
  <c r="J1094" i="7"/>
  <c r="BK1059" i="7"/>
  <c r="J1009" i="7"/>
  <c r="BK993" i="7"/>
  <c r="BK977" i="7"/>
  <c r="BK958" i="7"/>
  <c r="BK950" i="7"/>
  <c r="BK899" i="7"/>
  <c r="BK887" i="7"/>
  <c r="BK876" i="7"/>
  <c r="J807" i="7"/>
  <c r="BK726" i="7"/>
  <c r="J708" i="7"/>
  <c r="J639" i="7"/>
  <c r="BK475" i="7"/>
  <c r="BK397" i="7"/>
  <c r="J305" i="7"/>
  <c r="J218" i="7"/>
  <c r="J174" i="7"/>
  <c r="BK961" i="7"/>
  <c r="BK908" i="7"/>
  <c r="J866" i="7"/>
  <c r="BK1226" i="7"/>
  <c r="BK1203" i="7"/>
  <c r="J1191" i="7"/>
  <c r="BK1112" i="7"/>
  <c r="BK1082" i="7"/>
  <c r="J1039" i="7"/>
  <c r="BK1006" i="7"/>
  <c r="J995" i="7"/>
  <c r="BK980" i="7"/>
  <c r="BK957" i="7"/>
  <c r="J944" i="7"/>
  <c r="BK892" i="7"/>
  <c r="BK754" i="7"/>
  <c r="J322" i="7"/>
  <c r="J176" i="8"/>
  <c r="BK144" i="8"/>
  <c r="J198" i="8"/>
  <c r="BK183" i="8"/>
  <c r="BK165" i="8"/>
  <c r="BK198" i="8"/>
  <c r="J174" i="8"/>
  <c r="J141" i="8"/>
  <c r="BK162" i="8"/>
  <c r="BK145" i="8"/>
  <c r="BK197" i="8"/>
  <c r="BK194" i="8"/>
  <c r="J178" i="8"/>
  <c r="J162" i="8"/>
  <c r="BK142" i="8"/>
  <c r="BK157" i="8"/>
  <c r="BK205" i="8"/>
  <c r="J189" i="8"/>
  <c r="J181" i="8"/>
  <c r="J161" i="8"/>
  <c r="BK133" i="8"/>
  <c r="BK152" i="9"/>
  <c r="J140" i="9"/>
  <c r="BK146" i="9"/>
  <c r="BK134" i="9"/>
  <c r="J134" i="9"/>
  <c r="J136" i="9"/>
  <c r="BK187" i="10"/>
  <c r="J162" i="10"/>
  <c r="J212" i="10"/>
  <c r="J200" i="10"/>
  <c r="J192" i="10"/>
  <c r="BK181" i="10"/>
  <c r="J168" i="10"/>
  <c r="BK154" i="10"/>
  <c r="J178" i="10"/>
  <c r="BK131" i="10"/>
  <c r="J177" i="10"/>
  <c r="J136" i="10"/>
  <c r="BK209" i="10"/>
  <c r="J197" i="10"/>
  <c r="BK184" i="10"/>
  <c r="J156" i="10"/>
  <c r="J144" i="10"/>
  <c r="BK151" i="10"/>
  <c r="J164" i="10"/>
  <c r="BK213" i="10"/>
  <c r="BK193" i="10"/>
  <c r="BK173" i="10"/>
  <c r="BK155" i="10"/>
  <c r="BK144" i="10"/>
  <c r="BK1806" i="2"/>
  <c r="J1734" i="2"/>
  <c r="J1658" i="2"/>
  <c r="BK1577" i="2"/>
  <c r="J1520" i="2"/>
  <c r="J1487" i="2"/>
  <c r="BK1390" i="2"/>
  <c r="J1340" i="2"/>
  <c r="BK1303" i="2"/>
  <c r="BK1222" i="2"/>
  <c r="BK1174" i="2"/>
  <c r="J1139" i="2"/>
  <c r="J993" i="2"/>
  <c r="J955" i="2"/>
  <c r="J866" i="2"/>
  <c r="J800" i="2"/>
  <c r="J743" i="2"/>
  <c r="BK688" i="2"/>
  <c r="J630" i="2"/>
  <c r="BK595" i="2"/>
  <c r="J482" i="2"/>
  <c r="J411" i="2"/>
  <c r="BK389" i="2"/>
  <c r="BK249" i="2"/>
  <c r="BK164" i="2"/>
  <c r="BK1773" i="2"/>
  <c r="J1711" i="2"/>
  <c r="BK1557" i="2"/>
  <c r="BK1472" i="2"/>
  <c r="J1136" i="2"/>
  <c r="BK1004" i="2"/>
  <c r="BK911" i="2"/>
  <c r="BK642" i="2"/>
  <c r="J233" i="2"/>
  <c r="J2373" i="2"/>
  <c r="J2309" i="2"/>
  <c r="J2252" i="2"/>
  <c r="J2229" i="2"/>
  <c r="BK2211" i="2"/>
  <c r="BK2197" i="2"/>
  <c r="J2168" i="2"/>
  <c r="BK2085" i="2"/>
  <c r="J2035" i="2"/>
  <c r="J1962" i="2"/>
  <c r="J1883" i="2"/>
  <c r="J1858" i="2"/>
  <c r="BK1794" i="2"/>
  <c r="J1761" i="2"/>
  <c r="J1725" i="2"/>
  <c r="J1678" i="2"/>
  <c r="BK1626" i="2"/>
  <c r="J1583" i="2"/>
  <c r="BK1478" i="2"/>
  <c r="J1422" i="2"/>
  <c r="BK1387" i="2"/>
  <c r="BK1347" i="2"/>
  <c r="BK1309" i="2"/>
  <c r="J1268" i="2"/>
  <c r="BK1237" i="2"/>
  <c r="BK1177" i="2"/>
  <c r="J1130" i="2"/>
  <c r="J1041" i="2"/>
  <c r="J995" i="2"/>
  <c r="BK879" i="2"/>
  <c r="J737" i="2"/>
  <c r="J664" i="2"/>
  <c r="J532" i="2"/>
  <c r="J486" i="2"/>
  <c r="J381" i="2"/>
  <c r="J282" i="2"/>
  <c r="J206" i="2"/>
  <c r="BK2389" i="2"/>
  <c r="BK2260" i="2"/>
  <c r="J2219" i="2"/>
  <c r="BK2206" i="2"/>
  <c r="J2165" i="2"/>
  <c r="J2047" i="2"/>
  <c r="BK1967" i="2"/>
  <c r="BK1928" i="2"/>
  <c r="J1895" i="2"/>
  <c r="J1850" i="2"/>
  <c r="BK1800" i="2"/>
  <c r="BK1765" i="2"/>
  <c r="J1681" i="2"/>
  <c r="BK1616" i="2"/>
  <c r="J1551" i="2"/>
  <c r="J1524" i="2"/>
  <c r="BK1497" i="2"/>
  <c r="BK1436" i="2"/>
  <c r="J1387" i="2"/>
  <c r="J1344" i="2"/>
  <c r="J1294" i="2"/>
  <c r="J1237" i="2"/>
  <c r="J1177" i="2"/>
  <c r="J1105" i="2"/>
  <c r="J1013" i="2"/>
  <c r="J987" i="2"/>
  <c r="J876" i="2"/>
  <c r="BK743" i="2"/>
  <c r="BK674" i="2"/>
  <c r="BK615" i="2"/>
  <c r="BK512" i="2"/>
  <c r="J470" i="2"/>
  <c r="BK392" i="2"/>
  <c r="BK290" i="2"/>
  <c r="J188" i="2"/>
  <c r="J1701" i="2"/>
  <c r="BK1542" i="2"/>
  <c r="J1174" i="2"/>
  <c r="J1110" i="2"/>
  <c r="J657" i="2"/>
  <c r="J178" i="2"/>
  <c r="J1655" i="2"/>
  <c r="J1257" i="2"/>
  <c r="BK1136" i="2"/>
  <c r="BK698" i="2"/>
  <c r="J2414" i="2"/>
  <c r="BK2363" i="2"/>
  <c r="J2326" i="2"/>
  <c r="J2248" i="2"/>
  <c r="J2210" i="2"/>
  <c r="J2201" i="2"/>
  <c r="BK2168" i="2"/>
  <c r="J2107" i="2"/>
  <c r="BK2069" i="2"/>
  <c r="J2029" i="2"/>
  <c r="J1987" i="2"/>
  <c r="BK1910" i="2"/>
  <c r="J1846" i="2"/>
  <c r="J1768" i="2"/>
  <c r="BK1693" i="2"/>
  <c r="BK1634" i="2"/>
  <c r="BK1545" i="2"/>
  <c r="J1396" i="2"/>
  <c r="BK1282" i="2"/>
  <c r="J1158" i="2"/>
  <c r="BK1000" i="2"/>
  <c r="J859" i="2"/>
  <c r="BK618" i="2"/>
  <c r="J392" i="2"/>
  <c r="BK2560" i="2"/>
  <c r="J2552" i="2"/>
  <c r="BK2462" i="2"/>
  <c r="J2449" i="2"/>
  <c r="J2435" i="2"/>
  <c r="BK2420" i="2"/>
  <c r="BK2339" i="2"/>
  <c r="J2069" i="2"/>
  <c r="J1953" i="2"/>
  <c r="BK1601" i="2"/>
  <c r="J1447" i="2"/>
  <c r="BK1198" i="2"/>
  <c r="J888" i="2"/>
  <c r="J642" i="2"/>
  <c r="BK403" i="2"/>
  <c r="BK211" i="2"/>
  <c r="J220" i="3"/>
  <c r="BK187" i="3"/>
  <c r="J176" i="3"/>
  <c r="BK156" i="3"/>
  <c r="J140" i="3"/>
  <c r="BK272" i="3"/>
  <c r="BK225" i="3"/>
  <c r="J164" i="3"/>
  <c r="BK296" i="3"/>
  <c r="BK285" i="3"/>
  <c r="J269" i="3"/>
  <c r="BK252" i="3"/>
  <c r="J237" i="3"/>
  <c r="J208" i="3"/>
  <c r="BK198" i="3"/>
  <c r="BK184" i="3"/>
  <c r="BK172" i="3"/>
  <c r="BK145" i="3"/>
  <c r="BK288" i="3"/>
  <c r="BK270" i="3"/>
  <c r="J257" i="3"/>
  <c r="J243" i="3"/>
  <c r="J231" i="3"/>
  <c r="BK218" i="3"/>
  <c r="J207" i="3"/>
  <c r="BK199" i="3"/>
  <c r="BK177" i="3"/>
  <c r="BK166" i="3"/>
  <c r="BK151" i="3"/>
  <c r="J141" i="3"/>
  <c r="BK134" i="3"/>
  <c r="J229" i="3"/>
  <c r="J198" i="3"/>
  <c r="J160" i="3"/>
  <c r="BK141" i="3"/>
  <c r="BK212" i="3"/>
  <c r="BK149" i="3"/>
  <c r="BK251" i="3"/>
  <c r="BK176" i="3"/>
  <c r="J286" i="3"/>
  <c r="BK279" i="3"/>
  <c r="BK264" i="3"/>
  <c r="J250" i="3"/>
  <c r="J228" i="3"/>
  <c r="J221" i="3"/>
  <c r="J187" i="3"/>
  <c r="BK254" i="4"/>
  <c r="BK226" i="4"/>
  <c r="J217" i="4"/>
  <c r="BK208" i="4"/>
  <c r="BK197" i="4"/>
  <c r="BK189" i="4"/>
  <c r="BK172" i="4"/>
  <c r="BK162" i="4"/>
  <c r="BK147" i="4"/>
  <c r="BK207" i="4"/>
  <c r="J260" i="4"/>
  <c r="J179" i="4"/>
  <c r="BK164" i="4"/>
  <c r="BK153" i="4"/>
  <c r="BK139" i="4"/>
  <c r="J253" i="4"/>
  <c r="J239" i="4"/>
  <c r="J214" i="4"/>
  <c r="BK179" i="4"/>
  <c r="J134" i="4"/>
  <c r="J143" i="4"/>
  <c r="J203" i="4"/>
  <c r="BK170" i="4"/>
  <c r="BK176" i="4"/>
  <c r="J191" i="4"/>
  <c r="J175" i="4"/>
  <c r="BK158" i="4"/>
  <c r="BK154" i="5"/>
  <c r="BK156" i="5"/>
  <c r="BK144" i="5"/>
  <c r="BK143" i="5"/>
  <c r="BK141" i="5"/>
  <c r="BK149" i="5"/>
  <c r="J139" i="5"/>
  <c r="BK133" i="5"/>
  <c r="BK235" i="6"/>
  <c r="J218" i="6"/>
  <c r="J148" i="6"/>
  <c r="BK250" i="6"/>
  <c r="J236" i="6"/>
  <c r="BK213" i="6"/>
  <c r="BK182" i="6"/>
  <c r="J159" i="6"/>
  <c r="BK133" i="6"/>
  <c r="J231" i="6"/>
  <c r="J192" i="6"/>
  <c r="J133" i="6"/>
  <c r="BK243" i="6"/>
  <c r="BK225" i="6"/>
  <c r="J188" i="6"/>
  <c r="BK162" i="6"/>
  <c r="BK244" i="6"/>
  <c r="J221" i="6"/>
  <c r="BK201" i="6"/>
  <c r="BK190" i="6"/>
  <c r="BK142" i="6"/>
  <c r="J245" i="6"/>
  <c r="BK210" i="6"/>
  <c r="J180" i="6"/>
  <c r="J215" i="6"/>
  <c r="J176" i="6"/>
  <c r="BK233" i="6"/>
  <c r="J217" i="6"/>
  <c r="BK191" i="6"/>
  <c r="BK1003" i="7"/>
  <c r="BK387" i="7"/>
  <c r="J988" i="7"/>
  <c r="BK954" i="7"/>
  <c r="BK884" i="7"/>
  <c r="BK871" i="7"/>
  <c r="J771" i="7"/>
  <c r="J724" i="7"/>
  <c r="J699" i="7"/>
  <c r="J463" i="7"/>
  <c r="J389" i="7"/>
  <c r="BK322" i="7"/>
  <c r="BK166" i="7"/>
  <c r="J983" i="7"/>
  <c r="J918" i="7"/>
  <c r="BK868" i="7"/>
  <c r="J854" i="7"/>
  <c r="J795" i="7"/>
  <c r="J729" i="7"/>
  <c r="BK635" i="7"/>
  <c r="BK483" i="7"/>
  <c r="J384" i="7"/>
  <c r="BK305" i="7"/>
  <c r="BK195" i="7"/>
  <c r="BK1116" i="7"/>
  <c r="BK1056" i="7"/>
  <c r="BK1016" i="7"/>
  <c r="BK995" i="7"/>
  <c r="J960" i="7"/>
  <c r="J943" i="7"/>
  <c r="J894" i="7"/>
  <c r="BK761" i="7"/>
  <c r="J483" i="7"/>
  <c r="J199" i="7"/>
  <c r="J1120" i="7"/>
  <c r="BK1076" i="7"/>
  <c r="BK1039" i="7"/>
  <c r="J1002" i="7"/>
  <c r="J986" i="7"/>
  <c r="J976" i="7"/>
  <c r="J965" i="7"/>
  <c r="J945" i="7"/>
  <c r="J889" i="7"/>
  <c r="BK880" i="7"/>
  <c r="J869" i="7"/>
  <c r="BK799" i="7"/>
  <c r="BK720" i="7"/>
  <c r="J653" i="7"/>
  <c r="J501" i="7"/>
  <c r="BK420" i="7"/>
  <c r="J380" i="7"/>
  <c r="BK224" i="7"/>
  <c r="J180" i="7"/>
  <c r="J993" i="7"/>
  <c r="J948" i="7"/>
  <c r="J1325" i="7"/>
  <c r="BK1297" i="7"/>
  <c r="J1226" i="7"/>
  <c r="J1209" i="7"/>
  <c r="J1194" i="7"/>
  <c r="BK1174" i="7"/>
  <c r="J1090" i="7"/>
  <c r="J1068" i="7"/>
  <c r="J1028" i="7"/>
  <c r="BK1001" i="7"/>
  <c r="BK991" i="7"/>
  <c r="BK983" i="7"/>
  <c r="BK964" i="7"/>
  <c r="J950" i="7"/>
  <c r="J933" i="7"/>
  <c r="J893" i="7"/>
  <c r="BK831" i="7"/>
  <c r="J410" i="7"/>
  <c r="J205" i="8"/>
  <c r="J160" i="8"/>
  <c r="BK204" i="8"/>
  <c r="BK190" i="8"/>
  <c r="J173" i="8"/>
  <c r="J204" i="8"/>
  <c r="J183" i="8"/>
  <c r="BK164" i="8"/>
  <c r="BK184" i="8"/>
  <c r="BK156" i="8"/>
  <c r="BK141" i="8"/>
  <c r="J159" i="8"/>
  <c r="BK191" i="8"/>
  <c r="BK176" i="8"/>
  <c r="BK154" i="8"/>
  <c r="BK136" i="8"/>
  <c r="BK158" i="8"/>
  <c r="J142" i="8"/>
  <c r="BK199" i="8"/>
  <c r="J188" i="8"/>
  <c r="BK173" i="8"/>
  <c r="BK160" i="8"/>
  <c r="J150" i="9"/>
  <c r="J146" i="9"/>
  <c r="BK135" i="9"/>
  <c r="BK137" i="9"/>
  <c r="BK150" i="9"/>
  <c r="BK140" i="9"/>
  <c r="J193" i="10"/>
  <c r="BK167" i="10"/>
  <c r="J155" i="10"/>
  <c r="J209" i="10"/>
  <c r="BK199" i="10"/>
  <c r="BK189" i="10"/>
  <c r="J183" i="10"/>
  <c r="J179" i="10"/>
  <c r="J160" i="10"/>
  <c r="BK150" i="10"/>
  <c r="J142" i="10"/>
  <c r="J143" i="10"/>
  <c r="BK171" i="10"/>
  <c r="J213" i="10"/>
  <c r="BK204" i="10"/>
  <c r="J196" i="10"/>
  <c r="BK183" i="10"/>
  <c r="BK165" i="10"/>
  <c r="J149" i="10"/>
  <c r="BK157" i="10"/>
  <c r="J173" i="10"/>
  <c r="J135" i="10"/>
  <c r="J206" i="10"/>
  <c r="BK190" i="10"/>
  <c r="BK176" i="10"/>
  <c r="J163" i="10"/>
  <c r="BK142" i="10"/>
  <c r="BK134" i="10"/>
  <c r="BK1819" i="2"/>
  <c r="J1773" i="2"/>
  <c r="J1675" i="2"/>
  <c r="J1592" i="2"/>
  <c r="BK1531" i="2"/>
  <c r="J1490" i="2"/>
  <c r="BK1374" i="2"/>
  <c r="BK1316" i="2"/>
  <c r="J1263" i="2"/>
  <c r="J1216" i="2"/>
  <c r="BK1171" i="2"/>
  <c r="BK1038" i="2"/>
  <c r="J951" i="2"/>
  <c r="BK788" i="2"/>
  <c r="J728" i="2"/>
  <c r="BK662" i="2"/>
  <c r="J624" i="2"/>
  <c r="J474" i="2"/>
  <c r="BK229" i="2"/>
  <c r="BK167" i="2"/>
  <c r="J1765" i="2"/>
  <c r="BK1574" i="2"/>
  <c r="J1217" i="2"/>
  <c r="BK723" i="2"/>
  <c r="BK592" i="2"/>
  <c r="J2342" i="2"/>
  <c r="J2254" i="2"/>
  <c r="BK2220" i="2"/>
  <c r="BK2201" i="2"/>
  <c r="J2180" i="2"/>
  <c r="BK2091" i="2"/>
  <c r="J2043" i="2"/>
  <c r="BK1978" i="2"/>
  <c r="J1879" i="2"/>
  <c r="BK1797" i="2"/>
  <c r="BK1749" i="2"/>
  <c r="BK1661" i="2"/>
  <c r="J1618" i="2"/>
  <c r="J1531" i="2"/>
  <c r="J1463" i="2"/>
  <c r="J1390" i="2"/>
  <c r="J1322" i="2"/>
  <c r="J1251" i="2"/>
  <c r="BK1192" i="2"/>
  <c r="J1142" i="2"/>
  <c r="BK993" i="2"/>
  <c r="BK841" i="2"/>
  <c r="BK671" i="2"/>
  <c r="BK620" i="2"/>
  <c r="BK492" i="2"/>
  <c r="BK295" i="2"/>
  <c r="J183" i="2"/>
  <c r="J2263" i="2"/>
  <c r="J2216" i="2"/>
  <c r="BK2194" i="2"/>
  <c r="J2144" i="2"/>
  <c r="BK2010" i="2"/>
  <c r="BK1922" i="2"/>
  <c r="J1861" i="2"/>
  <c r="J1816" i="2"/>
  <c r="J1753" i="2"/>
  <c r="J1638" i="2"/>
  <c r="BK1535" i="2"/>
  <c r="J1475" i="2"/>
  <c r="BK1393" i="2"/>
  <c r="J1316" i="2"/>
  <c r="BK1245" i="2"/>
  <c r="BK1150" i="2"/>
  <c r="BK1027" i="2"/>
  <c r="J885" i="2"/>
  <c r="J751" i="2"/>
  <c r="J650" i="2"/>
  <c r="J492" i="2"/>
  <c r="J416" i="2"/>
  <c r="BK270" i="2"/>
  <c r="J170" i="2"/>
  <c r="J1687" i="2"/>
  <c r="J1291" i="2"/>
  <c r="J809" i="2"/>
  <c r="J229" i="2"/>
  <c r="J1621" i="2"/>
  <c r="J1056" i="2"/>
  <c r="J654" i="2"/>
  <c r="BK2395" i="2"/>
  <c r="BK2299" i="2"/>
  <c r="J2217" i="2"/>
  <c r="J2195" i="2"/>
  <c r="BK2149" i="2"/>
  <c r="J2065" i="2"/>
  <c r="J2010" i="2"/>
  <c r="BK1870" i="2"/>
  <c r="BK1791" i="2"/>
  <c r="BK1690" i="2"/>
  <c r="BK1621" i="2"/>
  <c r="J1410" i="2"/>
  <c r="J1260" i="2"/>
  <c r="J1113" i="2"/>
  <c r="J882" i="2"/>
  <c r="J575" i="2"/>
  <c r="BK365" i="2"/>
  <c r="BK2548" i="2"/>
  <c r="BK2453" i="2"/>
  <c r="J2437" i="2"/>
  <c r="BK2414" i="2"/>
  <c r="J2204" i="2"/>
  <c r="J1899" i="2"/>
  <c r="BK1396" i="2"/>
  <c r="BK1185" i="2"/>
  <c r="BK970" i="2"/>
  <c r="BK628" i="2"/>
  <c r="J290" i="2"/>
  <c r="BK239" i="3"/>
  <c r="BK185" i="3"/>
  <c r="J174" i="3"/>
  <c r="J143" i="3"/>
  <c r="BK247" i="3"/>
  <c r="BK171" i="3"/>
  <c r="J147" i="3"/>
  <c r="J272" i="3"/>
  <c r="BK258" i="3"/>
  <c r="J240" i="3"/>
  <c r="J218" i="3"/>
  <c r="J197" i="3"/>
  <c r="BK183" i="3"/>
  <c r="BK162" i="3"/>
  <c r="BK136" i="3"/>
  <c r="J279" i="3"/>
  <c r="BK268" i="3"/>
  <c r="J245" i="3"/>
  <c r="J230" i="3"/>
  <c r="J215" i="3"/>
  <c r="J203" i="3"/>
  <c r="J185" i="3"/>
  <c r="BK163" i="3"/>
  <c r="J148" i="3"/>
  <c r="BK282" i="3"/>
  <c r="J217" i="3"/>
  <c r="J184" i="3"/>
  <c r="J219" i="3"/>
  <c r="J275" i="3"/>
  <c r="BK295" i="3"/>
  <c r="J281" i="3"/>
  <c r="J267" i="3"/>
  <c r="J238" i="3"/>
  <c r="BK222" i="3"/>
  <c r="BK210" i="3"/>
  <c r="J264" i="4"/>
  <c r="J227" i="4"/>
  <c r="BK213" i="4"/>
  <c r="J201" i="4"/>
  <c r="BK192" i="4"/>
  <c r="J182" i="4"/>
  <c r="BK168" i="4"/>
  <c r="J148" i="4"/>
  <c r="J223" i="4"/>
  <c r="BK249" i="4"/>
  <c r="BK159" i="4"/>
  <c r="BK262" i="4"/>
  <c r="BK248" i="4"/>
  <c r="BK236" i="4"/>
  <c r="J189" i="4"/>
  <c r="J230" i="4"/>
  <c r="BK245" i="4"/>
  <c r="J161" i="4"/>
  <c r="BK175" i="4"/>
  <c r="BK148" i="5"/>
  <c r="J148" i="5"/>
  <c r="BK157" i="5"/>
  <c r="J146" i="5"/>
  <c r="J150" i="5"/>
  <c r="J135" i="5"/>
  <c r="J238" i="6"/>
  <c r="BK186" i="6"/>
  <c r="BK136" i="6"/>
  <c r="J237" i="6"/>
  <c r="BK204" i="6"/>
  <c r="BK176" i="6"/>
  <c r="BK247" i="6"/>
  <c r="BK171" i="6"/>
  <c r="BK240" i="6"/>
  <c r="BK208" i="6"/>
  <c r="J169" i="6"/>
  <c r="BK252" i="6"/>
  <c r="BK215" i="6"/>
  <c r="J155" i="6"/>
  <c r="J246" i="6"/>
  <c r="BK192" i="6"/>
  <c r="J249" i="6"/>
  <c r="J193" i="6"/>
  <c r="BK241" i="6"/>
  <c r="BK199" i="6"/>
  <c r="BK165" i="6"/>
  <c r="BK748" i="7"/>
  <c r="BK989" i="7"/>
  <c r="BK918" i="7"/>
  <c r="J876" i="7"/>
  <c r="BK803" i="7"/>
  <c r="J726" i="7"/>
  <c r="BK516" i="7"/>
  <c r="J420" i="7"/>
  <c r="J236" i="7"/>
  <c r="J387" i="7"/>
  <c r="J257" i="7"/>
  <c r="J155" i="7"/>
  <c r="BK1068" i="7"/>
  <c r="J1007" i="7"/>
  <c r="J987" i="7"/>
  <c r="BK951" i="7"/>
  <c r="J887" i="7"/>
  <c r="BK512" i="7"/>
  <c r="BK327" i="7"/>
  <c r="BK1100" i="7"/>
  <c r="J1045" i="7"/>
  <c r="J1004" i="7"/>
  <c r="J982" i="7"/>
  <c r="J964" i="7"/>
  <c r="J913" i="7"/>
  <c r="BK877" i="7"/>
  <c r="BK867" i="7"/>
  <c r="J743" i="7"/>
  <c r="J696" i="7"/>
  <c r="J425" i="7"/>
  <c r="BK298" i="7"/>
  <c r="J190" i="7"/>
  <c r="J975" i="7"/>
  <c r="BK807" i="7"/>
  <c r="BK1233" i="7"/>
  <c r="BK1209" i="7"/>
  <c r="BK1191" i="7"/>
  <c r="J1116" i="7"/>
  <c r="J1056" i="7"/>
  <c r="J1020" i="7"/>
  <c r="BK997" i="7"/>
  <c r="J974" i="7"/>
  <c r="J952" i="7"/>
  <c r="J940" i="7"/>
  <c r="BK896" i="7"/>
  <c r="BK455" i="7"/>
  <c r="BK170" i="8"/>
  <c r="J132" i="8"/>
  <c r="J186" i="8"/>
  <c r="BK161" i="8"/>
  <c r="J185" i="8"/>
  <c r="BK149" i="8"/>
  <c r="J165" i="8"/>
  <c r="J150" i="8"/>
  <c r="J177" i="8"/>
  <c r="BK185" i="8"/>
  <c r="BK152" i="8"/>
  <c r="BK171" i="8"/>
  <c r="J134" i="8"/>
  <c r="J190" i="8"/>
  <c r="J164" i="8"/>
  <c r="J143" i="9"/>
  <c r="J145" i="9"/>
  <c r="BK149" i="9"/>
  <c r="J131" i="9"/>
  <c r="J133" i="9"/>
  <c r="BK130" i="9"/>
  <c r="BK172" i="10"/>
  <c r="BK138" i="10"/>
  <c r="J202" i="10"/>
  <c r="BK185" i="10"/>
  <c r="J176" i="10"/>
  <c r="J152" i="10"/>
  <c r="J208" i="10"/>
  <c r="BK195" i="10"/>
  <c r="J139" i="10"/>
  <c r="BK203" i="10"/>
  <c r="BK186" i="10"/>
  <c r="J161" i="10"/>
  <c r="BK198" i="10"/>
  <c r="J185" i="10"/>
  <c r="J195" i="10"/>
  <c r="J172" i="10"/>
  <c r="BK153" i="10"/>
  <c r="J138" i="10"/>
  <c r="BK1816" i="2"/>
  <c r="BK1753" i="2"/>
  <c r="J1690" i="2"/>
  <c r="J1601" i="2"/>
  <c r="J1554" i="2"/>
  <c r="J1511" i="2"/>
  <c r="BK1458" i="2"/>
  <c r="BK1337" i="2"/>
  <c r="BK1291" i="2"/>
  <c r="BK1257" i="2"/>
  <c r="BK1201" i="2"/>
  <c r="BK1165" i="2"/>
  <c r="BK1056" i="2"/>
  <c r="BK1036" i="2"/>
  <c r="J970" i="2"/>
  <c r="BK847" i="2"/>
  <c r="BK779" i="2"/>
  <c r="BK682" i="2"/>
  <c r="J628" i="2"/>
  <c r="BK489" i="2"/>
  <c r="BK464" i="2"/>
  <c r="J407" i="2"/>
  <c r="BK311" i="2"/>
  <c r="BK225" i="2"/>
  <c r="BK170" i="2"/>
  <c r="BK1883" i="2"/>
  <c r="BK1757" i="2"/>
  <c r="BK1669" i="2"/>
  <c r="J1539" i="2"/>
  <c r="J1458" i="2"/>
  <c r="BK1130" i="2"/>
  <c r="J1022" i="2"/>
  <c r="BK871" i="2"/>
  <c r="BK411" i="2"/>
  <c r="J2386" i="2"/>
  <c r="BK2332" i="2"/>
  <c r="BK2263" i="2"/>
  <c r="BK2248" i="2"/>
  <c r="BK2217" i="2"/>
  <c r="J2203" i="2"/>
  <c r="BK2195" i="2"/>
  <c r="BK2172" i="2"/>
  <c r="BK2102" i="2"/>
  <c r="J2055" i="2"/>
  <c r="J1993" i="2"/>
  <c r="BK1934" i="2"/>
  <c r="BK1907" i="2"/>
  <c r="J1867" i="2"/>
  <c r="J1819" i="2"/>
  <c r="BK1768" i="2"/>
  <c r="BK1717" i="2"/>
  <c r="J1672" i="2"/>
  <c r="BK1638" i="2"/>
  <c r="BK1622" i="2"/>
  <c r="J1557" i="2"/>
  <c r="J1517" i="2"/>
  <c r="J1453" i="2"/>
  <c r="J1417" i="2"/>
  <c r="J1371" i="2"/>
  <c r="BK1344" i="2"/>
  <c r="BK1294" i="2"/>
  <c r="J1245" i="2"/>
  <c r="BK1195" i="2"/>
  <c r="BK1168" i="2"/>
  <c r="J1122" i="2"/>
  <c r="J1027" i="2"/>
  <c r="J979" i="2"/>
  <c r="J723" i="2"/>
  <c r="BK646" i="2"/>
  <c r="J598" i="2"/>
  <c r="BK509" i="2"/>
  <c r="J467" i="2"/>
  <c r="J389" i="2"/>
  <c r="J315" i="2"/>
  <c r="J239" i="2"/>
  <c r="J2392" i="2"/>
  <c r="J2363" i="2"/>
  <c r="BK2226" i="2"/>
  <c r="J2209" i="2"/>
  <c r="J2205" i="2"/>
  <c r="J2191" i="2"/>
  <c r="BK2140" i="2"/>
  <c r="BK1989" i="2"/>
  <c r="BK1953" i="2"/>
  <c r="J1902" i="2"/>
  <c r="BK1864" i="2"/>
  <c r="J1831" i="2"/>
  <c r="J1785" i="2"/>
  <c r="BK1719" i="2"/>
  <c r="J1661" i="2"/>
  <c r="J1542" i="2"/>
  <c r="BK1521" i="2"/>
  <c r="J1478" i="2"/>
  <c r="BK1431" i="2"/>
  <c r="J1374" i="2"/>
  <c r="BK1340" i="2"/>
  <c r="J1279" i="2"/>
  <c r="J1228" i="2"/>
  <c r="J1154" i="2"/>
  <c r="J1049" i="2"/>
  <c r="J1000" i="2"/>
  <c r="BK983" i="2"/>
  <c r="J871" i="2"/>
  <c r="BK728" i="2"/>
  <c r="BK659" i="2"/>
  <c r="J592" i="2"/>
  <c r="BK486" i="2"/>
  <c r="J458" i="2"/>
  <c r="BK357" i="2"/>
  <c r="BK279" i="2"/>
  <c r="BK214" i="2"/>
  <c r="J1811" i="2"/>
  <c r="BK1598" i="2"/>
  <c r="BK1306" i="2"/>
  <c r="BK1133" i="2"/>
  <c r="J677" i="2"/>
  <c r="BK233" i="2"/>
  <c r="J1970" i="2"/>
  <c r="J1707" i="2"/>
  <c r="J1150" i="2"/>
  <c r="BK761" i="2"/>
  <c r="BK467" i="2"/>
  <c r="J164" i="2"/>
  <c r="BK2386" i="2"/>
  <c r="BK2309" i="2"/>
  <c r="J2243" i="2"/>
  <c r="J2218" i="2"/>
  <c r="BK2205" i="2"/>
  <c r="BK2200" i="2"/>
  <c r="BK2182" i="2"/>
  <c r="J2113" i="2"/>
  <c r="J2085" i="2"/>
  <c r="BK2022" i="2"/>
  <c r="BK1962" i="2"/>
  <c r="BK1892" i="2"/>
  <c r="BK1861" i="2"/>
  <c r="BK1728" i="2"/>
  <c r="BK1681" i="2"/>
  <c r="J1616" i="2"/>
  <c r="BK1505" i="2"/>
  <c r="J1361" i="2"/>
  <c r="J1198" i="2"/>
  <c r="BK1045" i="2"/>
  <c r="BK987" i="2"/>
  <c r="J841" i="2"/>
  <c r="J512" i="2"/>
  <c r="J403" i="2"/>
  <c r="J199" i="2"/>
  <c r="BK2552" i="2"/>
  <c r="J2524" i="2"/>
  <c r="J2453" i="2"/>
  <c r="BK2435" i="2"/>
  <c r="J2425" i="2"/>
  <c r="J2382" i="2"/>
  <c r="J2207" i="2"/>
  <c r="J1989" i="2"/>
  <c r="J1907" i="2"/>
  <c r="BK1641" i="2"/>
  <c r="BK1466" i="2"/>
  <c r="J1285" i="2"/>
  <c r="BK1107" i="2"/>
  <c r="BK809" i="2"/>
  <c r="J455" i="2"/>
  <c r="BK178" i="2"/>
  <c r="BK237" i="3"/>
  <c r="BK194" i="3"/>
  <c r="J182" i="3"/>
  <c r="J157" i="3"/>
  <c r="J139" i="3"/>
  <c r="J248" i="3"/>
  <c r="J188" i="3"/>
  <c r="BK157" i="3"/>
  <c r="J288" i="3"/>
  <c r="BK276" i="3"/>
  <c r="J266" i="3"/>
  <c r="BK249" i="3"/>
  <c r="J236" i="3"/>
  <c r="J223" i="3"/>
  <c r="BK203" i="3"/>
  <c r="J195" i="3"/>
  <c r="J173" i="3"/>
  <c r="BK164" i="3"/>
  <c r="BK137" i="3"/>
  <c r="BK286" i="3"/>
  <c r="BK271" i="3"/>
  <c r="J259" i="3"/>
  <c r="BK250" i="3"/>
  <c r="J239" i="3"/>
  <c r="BK229" i="3"/>
  <c r="J214" i="3"/>
  <c r="J205" i="3"/>
  <c r="J196" i="3"/>
  <c r="BK175" i="3"/>
  <c r="J165" i="3"/>
  <c r="J149" i="3"/>
  <c r="BK139" i="3"/>
  <c r="J278" i="3"/>
  <c r="J199" i="3"/>
  <c r="J150" i="3"/>
  <c r="BK240" i="3"/>
  <c r="BK152" i="3"/>
  <c r="J277" i="3"/>
  <c r="BK193" i="3"/>
  <c r="J293" i="3"/>
  <c r="BK283" i="3"/>
  <c r="J270" i="3"/>
  <c r="J258" i="3"/>
  <c r="J252" i="3"/>
  <c r="J235" i="3"/>
  <c r="BK220" i="3"/>
  <c r="BK207" i="3"/>
  <c r="J163" i="3"/>
  <c r="BK237" i="4"/>
  <c r="J224" i="4"/>
  <c r="BK215" i="4"/>
  <c r="BK210" i="4"/>
  <c r="J200" i="4"/>
  <c r="J193" i="4"/>
  <c r="BK180" i="4"/>
  <c r="J167" i="4"/>
  <c r="BK154" i="4"/>
  <c r="BK134" i="4"/>
  <c r="J184" i="4"/>
  <c r="J254" i="4"/>
  <c r="J168" i="4"/>
  <c r="J155" i="4"/>
  <c r="BK143" i="4"/>
  <c r="J255" i="4"/>
  <c r="BK242" i="4"/>
  <c r="BK224" i="4"/>
  <c r="BK194" i="4"/>
  <c r="BK145" i="4"/>
  <c r="BK184" i="4"/>
  <c r="J146" i="4"/>
  <c r="J243" i="4"/>
  <c r="J197" i="4"/>
  <c r="BK144" i="4"/>
  <c r="J190" i="4"/>
  <c r="BK203" i="4"/>
  <c r="BK199" i="4"/>
  <c r="BK196" i="4"/>
  <c r="J192" i="4"/>
  <c r="J174" i="4"/>
  <c r="J160" i="4"/>
  <c r="J141" i="4"/>
  <c r="J147" i="5"/>
  <c r="BK151" i="5"/>
  <c r="BK134" i="5"/>
  <c r="BK150" i="5"/>
  <c r="J133" i="5"/>
  <c r="J156" i="5"/>
  <c r="J145" i="5"/>
  <c r="J134" i="5"/>
  <c r="BK259" i="6"/>
  <c r="J229" i="6"/>
  <c r="BK189" i="6"/>
  <c r="J156" i="6"/>
  <c r="BK255" i="6"/>
  <c r="BK238" i="6"/>
  <c r="BK226" i="6"/>
  <c r="J201" i="6"/>
  <c r="BK181" i="6"/>
  <c r="BK156" i="6"/>
  <c r="BK237" i="6"/>
  <c r="J207" i="6"/>
  <c r="J184" i="6"/>
  <c r="J251" i="6"/>
  <c r="J239" i="6"/>
  <c r="BK219" i="6"/>
  <c r="J202" i="6"/>
  <c r="J187" i="6"/>
  <c r="J166" i="6"/>
  <c r="J136" i="6"/>
  <c r="J228" i="6"/>
  <c r="BK203" i="6"/>
  <c r="J179" i="6"/>
  <c r="BK251" i="6"/>
  <c r="J214" i="6"/>
  <c r="J190" i="6"/>
  <c r="BK254" i="6"/>
  <c r="J216" i="6"/>
  <c r="J183" i="6"/>
  <c r="BK257" i="6"/>
  <c r="J230" i="6"/>
  <c r="BK206" i="6"/>
  <c r="BK183" i="6"/>
  <c r="J144" i="6"/>
  <c r="BK849" i="7"/>
  <c r="J1035" i="7"/>
  <c r="J980" i="7"/>
  <c r="BK894" i="7"/>
  <c r="BK882" i="7"/>
  <c r="BK869" i="7"/>
  <c r="J818" i="7"/>
  <c r="J761" i="7"/>
  <c r="BK716" i="7"/>
  <c r="J635" i="7"/>
  <c r="BK488" i="7"/>
  <c r="J408" i="7"/>
  <c r="BK369" i="7"/>
  <c r="J227" i="7"/>
  <c r="J159" i="7"/>
  <c r="J973" i="7"/>
  <c r="J895" i="7"/>
  <c r="J865" i="7"/>
  <c r="J799" i="7"/>
  <c r="J748" i="7"/>
  <c r="BK722" i="7"/>
  <c r="BK668" i="7"/>
  <c r="J548" i="7"/>
  <c r="BK433" i="7"/>
  <c r="BK363" i="7"/>
  <c r="BK288" i="7"/>
  <c r="BK174" i="7"/>
  <c r="J1112" i="7"/>
  <c r="BK1062" i="7"/>
  <c r="BK1020" i="7"/>
  <c r="J997" i="7"/>
  <c r="J978" i="7"/>
  <c r="J959" i="7"/>
  <c r="BK940" i="7"/>
  <c r="BK854" i="7"/>
  <c r="BK572" i="7"/>
  <c r="BK430" i="7"/>
  <c r="BK1129" i="7"/>
  <c r="J1088" i="7"/>
  <c r="BK1043" i="7"/>
  <c r="J1006" i="7"/>
  <c r="J991" i="7"/>
  <c r="BK978" i="7"/>
  <c r="BK972" i="7"/>
  <c r="J957" i="7"/>
  <c r="J941" i="7"/>
  <c r="J891" i="7"/>
  <c r="J886" i="7"/>
  <c r="J874" i="7"/>
  <c r="J849" i="7"/>
  <c r="BK771" i="7"/>
  <c r="J718" i="7"/>
  <c r="BK525" i="7"/>
  <c r="J433" i="7"/>
  <c r="BK389" i="7"/>
  <c r="BK263" i="7"/>
  <c r="BK211" i="7"/>
  <c r="BK155" i="7"/>
  <c r="BK943" i="7"/>
  <c r="BK835" i="7"/>
  <c r="J1333" i="7"/>
  <c r="BK1331" i="7"/>
  <c r="J1321" i="7"/>
  <c r="BK1236" i="7"/>
  <c r="J1219" i="7"/>
  <c r="J1203" i="7"/>
  <c r="J1167" i="7"/>
  <c r="J1100" i="7"/>
  <c r="J1079" i="7"/>
  <c r="BK1035" i="7"/>
  <c r="BK1011" i="7"/>
  <c r="J992" i="7"/>
  <c r="J972" i="7"/>
  <c r="J953" i="7"/>
  <c r="BK946" i="7"/>
  <c r="J939" i="7"/>
  <c r="J897" i="7"/>
  <c r="BK779" i="7"/>
  <c r="J263" i="7"/>
  <c r="BK189" i="8"/>
  <c r="J158" i="8"/>
  <c r="J131" i="8"/>
  <c r="BK192" i="8"/>
  <c r="BK178" i="8"/>
  <c r="BK159" i="8"/>
  <c r="J199" i="8"/>
  <c r="J170" i="8"/>
  <c r="J152" i="8"/>
  <c r="BK187" i="8"/>
  <c r="J157" i="8"/>
  <c r="J139" i="8"/>
  <c r="BK163" i="8"/>
  <c r="J193" i="8"/>
  <c r="J171" i="8"/>
  <c r="BK150" i="8"/>
  <c r="BK132" i="8"/>
  <c r="BK146" i="8"/>
  <c r="J133" i="8"/>
  <c r="J192" i="8"/>
  <c r="BK177" i="8"/>
  <c r="BK155" i="8"/>
  <c r="J139" i="9"/>
  <c r="J147" i="9"/>
  <c r="BK145" i="9"/>
  <c r="J130" i="9"/>
  <c r="J135" i="9"/>
  <c r="BK138" i="9"/>
  <c r="J205" i="10"/>
  <c r="BK177" i="10"/>
  <c r="BK161" i="10"/>
  <c r="BK208" i="10"/>
  <c r="J201" i="10"/>
  <c r="J187" i="10"/>
  <c r="BK180" i="10"/>
  <c r="J166" i="10"/>
  <c r="J153" i="10"/>
  <c r="J146" i="10"/>
  <c r="BK159" i="10"/>
  <c r="J191" i="10"/>
  <c r="J157" i="10"/>
  <c r="J210" i="10"/>
  <c r="J199" i="10"/>
  <c r="J181" i="10"/>
  <c r="BK163" i="10"/>
  <c r="BK135" i="10"/>
  <c r="BK136" i="10"/>
  <c r="BK152" i="10"/>
  <c r="BK210" i="10"/>
  <c r="J194" i="10"/>
  <c r="BK179" i="10"/>
  <c r="BK166" i="10"/>
  <c r="BK149" i="10"/>
  <c r="BK139" i="10"/>
  <c r="BK253" i="2" l="1"/>
  <c r="J253" i="2" s="1"/>
  <c r="J102" i="2" s="1"/>
  <c r="BK629" i="2"/>
  <c r="J629" i="2" s="1"/>
  <c r="J107" i="2" s="1"/>
  <c r="P1002" i="2"/>
  <c r="R1106" i="2"/>
  <c r="BK1315" i="2"/>
  <c r="J1315" i="2" s="1"/>
  <c r="J114" i="2" s="1"/>
  <c r="T1416" i="2"/>
  <c r="R1582" i="2"/>
  <c r="P1810" i="2"/>
  <c r="T1882" i="2"/>
  <c r="R1940" i="2"/>
  <c r="BK1988" i="2"/>
  <c r="J1988" i="2" s="1"/>
  <c r="J122" i="2" s="1"/>
  <c r="T1988" i="2"/>
  <c r="BK2189" i="2"/>
  <c r="J2189" i="2" s="1"/>
  <c r="J125" i="2" s="1"/>
  <c r="T2189" i="2"/>
  <c r="BK2415" i="2"/>
  <c r="J2415" i="2" s="1"/>
  <c r="J127" i="2" s="1"/>
  <c r="BK2436" i="2"/>
  <c r="J2436" i="2" s="1"/>
  <c r="J129" i="2" s="1"/>
  <c r="T2459" i="2"/>
  <c r="T133" i="3"/>
  <c r="R158" i="3"/>
  <c r="R246" i="3"/>
  <c r="P291" i="3"/>
  <c r="R152" i="4"/>
  <c r="BK265" i="4"/>
  <c r="J265" i="4" s="1"/>
  <c r="J109" i="4" s="1"/>
  <c r="T129" i="5"/>
  <c r="P153" i="5"/>
  <c r="BK147" i="7"/>
  <c r="J147" i="7" s="1"/>
  <c r="J100" i="7" s="1"/>
  <c r="BK239" i="7"/>
  <c r="J239" i="7" s="1"/>
  <c r="J102" i="7" s="1"/>
  <c r="P291" i="7"/>
  <c r="T291" i="7"/>
  <c r="T304" i="7"/>
  <c r="P732" i="7"/>
  <c r="T753" i="7"/>
  <c r="BK825" i="7"/>
  <c r="J825" i="7" s="1"/>
  <c r="J112" i="7" s="1"/>
  <c r="T855" i="7"/>
  <c r="T1010" i="7"/>
  <c r="R1089" i="7"/>
  <c r="BK1195" i="7"/>
  <c r="J1195" i="7"/>
  <c r="J119" i="7" s="1"/>
  <c r="P1195" i="7"/>
  <c r="BK1330" i="7"/>
  <c r="J1330" i="7"/>
  <c r="J122" i="7"/>
  <c r="R138" i="8"/>
  <c r="T203" i="8"/>
  <c r="P144" i="9"/>
  <c r="T127" i="10"/>
  <c r="BK140" i="10"/>
  <c r="J140" i="10" s="1"/>
  <c r="J101" i="10" s="1"/>
  <c r="P155" i="3"/>
  <c r="P186" i="3"/>
  <c r="BK284" i="3"/>
  <c r="J284" i="3"/>
  <c r="J105" i="3" s="1"/>
  <c r="P294" i="3"/>
  <c r="R135" i="4"/>
  <c r="R138" i="4"/>
  <c r="R132" i="4" s="1"/>
  <c r="T244" i="4"/>
  <c r="BK142" i="5"/>
  <c r="J142" i="5"/>
  <c r="J102" i="5" s="1"/>
  <c r="BK132" i="6"/>
  <c r="J132" i="6" s="1"/>
  <c r="J100" i="6" s="1"/>
  <c r="P212" i="6"/>
  <c r="P403" i="7"/>
  <c r="BK898" i="7"/>
  <c r="J898" i="7"/>
  <c r="J114" i="7" s="1"/>
  <c r="P1128" i="7"/>
  <c r="R1195" i="7"/>
  <c r="R1330" i="7"/>
  <c r="R1329" i="7"/>
  <c r="BK172" i="8"/>
  <c r="J172" i="8" s="1"/>
  <c r="J103" i="8" s="1"/>
  <c r="BK206" i="8"/>
  <c r="J206" i="8"/>
  <c r="J106" i="8" s="1"/>
  <c r="BK148" i="9"/>
  <c r="J148" i="9"/>
  <c r="J103" i="9" s="1"/>
  <c r="R127" i="10"/>
  <c r="P140" i="10"/>
  <c r="BK157" i="2"/>
  <c r="J157" i="2" s="1"/>
  <c r="J100" i="2" s="1"/>
  <c r="R253" i="2"/>
  <c r="BK402" i="2"/>
  <c r="J402" i="2" s="1"/>
  <c r="J105" i="2" s="1"/>
  <c r="T402" i="2"/>
  <c r="P623" i="2"/>
  <c r="R623" i="2"/>
  <c r="P1006" i="2"/>
  <c r="BK1106" i="2"/>
  <c r="T1188" i="2"/>
  <c r="BK1416" i="2"/>
  <c r="J1416" i="2" s="1"/>
  <c r="J115" i="2" s="1"/>
  <c r="T1457" i="2"/>
  <c r="BK1718" i="2"/>
  <c r="J1718" i="2" s="1"/>
  <c r="J118" i="2" s="1"/>
  <c r="R1810" i="2"/>
  <c r="P1882" i="2"/>
  <c r="BK1940" i="2"/>
  <c r="J1940" i="2"/>
  <c r="J121" i="2" s="1"/>
  <c r="T1940" i="2"/>
  <c r="R1988" i="2"/>
  <c r="P2230" i="2"/>
  <c r="R2415" i="2"/>
  <c r="P2424" i="2"/>
  <c r="T2436" i="2"/>
  <c r="R2459" i="2"/>
  <c r="BK2563" i="2"/>
  <c r="J2563" i="2" s="1"/>
  <c r="J133" i="2" s="1"/>
  <c r="BK155" i="3"/>
  <c r="J155" i="3"/>
  <c r="J101" i="3" s="1"/>
  <c r="BK186" i="3"/>
  <c r="J186" i="3"/>
  <c r="J103" i="3" s="1"/>
  <c r="P246" i="3"/>
  <c r="T284" i="3"/>
  <c r="T291" i="3"/>
  <c r="BK135" i="4"/>
  <c r="J135" i="4" s="1"/>
  <c r="J101" i="4" s="1"/>
  <c r="T135" i="4"/>
  <c r="T132" i="4" s="1"/>
  <c r="BK138" i="4"/>
  <c r="J138" i="4" s="1"/>
  <c r="J102" i="4" s="1"/>
  <c r="T138" i="4"/>
  <c r="BK244" i="4"/>
  <c r="J244" i="4" s="1"/>
  <c r="J106" i="4" s="1"/>
  <c r="T256" i="4"/>
  <c r="P142" i="5"/>
  <c r="BK153" i="5"/>
  <c r="J153" i="5"/>
  <c r="J103" i="5"/>
  <c r="P132" i="6"/>
  <c r="P131" i="6" s="1"/>
  <c r="T154" i="6"/>
  <c r="T212" i="6"/>
  <c r="P239" i="7"/>
  <c r="BK291" i="7"/>
  <c r="J291" i="7"/>
  <c r="J103" i="7"/>
  <c r="R291" i="7"/>
  <c r="R304" i="7"/>
  <c r="BK732" i="7"/>
  <c r="J732" i="7" s="1"/>
  <c r="J108" i="7" s="1"/>
  <c r="R753" i="7"/>
  <c r="T898" i="7"/>
  <c r="T1044" i="7"/>
  <c r="BK1232" i="7"/>
  <c r="J1232" i="7" s="1"/>
  <c r="J120" i="7" s="1"/>
  <c r="T172" i="8"/>
  <c r="P148" i="9"/>
  <c r="BK127" i="10"/>
  <c r="J127" i="10"/>
  <c r="J100" i="10"/>
  <c r="R140" i="10"/>
  <c r="P253" i="2"/>
  <c r="R629" i="2"/>
  <c r="R1002" i="2"/>
  <c r="T1106" i="2"/>
  <c r="P1315" i="2"/>
  <c r="R1416" i="2"/>
  <c r="P1582" i="2"/>
  <c r="BK1810" i="2"/>
  <c r="J1810" i="2" s="1"/>
  <c r="J119" i="2" s="1"/>
  <c r="R1882" i="2"/>
  <c r="P1940" i="2"/>
  <c r="P1988" i="2"/>
  <c r="T2230" i="2"/>
  <c r="P2436" i="2"/>
  <c r="BK2528" i="2"/>
  <c r="J2528" i="2" s="1"/>
  <c r="J132" i="2" s="1"/>
  <c r="R133" i="3"/>
  <c r="T155" i="3"/>
  <c r="R186" i="3"/>
  <c r="P284" i="3"/>
  <c r="R294" i="3"/>
  <c r="P135" i="4"/>
  <c r="P132" i="4" s="1"/>
  <c r="P138" i="4"/>
  <c r="P256" i="4"/>
  <c r="R153" i="5"/>
  <c r="T132" i="6"/>
  <c r="T131" i="6"/>
  <c r="R154" i="6"/>
  <c r="P172" i="6"/>
  <c r="T172" i="6"/>
  <c r="R178" i="6"/>
  <c r="R212" i="6"/>
  <c r="P147" i="7"/>
  <c r="BK198" i="7"/>
  <c r="J198" i="7"/>
  <c r="J101" i="7"/>
  <c r="R198" i="7"/>
  <c r="R239" i="7"/>
  <c r="T403" i="7"/>
  <c r="P728" i="7"/>
  <c r="R728" i="7"/>
  <c r="T732" i="7"/>
  <c r="P753" i="7"/>
  <c r="T762" i="7"/>
  <c r="R825" i="7"/>
  <c r="T825" i="7"/>
  <c r="R898" i="7"/>
  <c r="R1010" i="7"/>
  <c r="R1044" i="7"/>
  <c r="P1089" i="7"/>
  <c r="R1128" i="7"/>
  <c r="R1232" i="7"/>
  <c r="BK1334" i="7"/>
  <c r="J1334" i="7" s="1"/>
  <c r="J123" i="7" s="1"/>
  <c r="BK130" i="8"/>
  <c r="J130" i="8" s="1"/>
  <c r="J100" i="8" s="1"/>
  <c r="BK138" i="8"/>
  <c r="J138" i="8"/>
  <c r="J102" i="8" s="1"/>
  <c r="R172" i="8"/>
  <c r="R200" i="8"/>
  <c r="BK203" i="8"/>
  <c r="J203" i="8" s="1"/>
  <c r="J105" i="8" s="1"/>
  <c r="T129" i="9"/>
  <c r="T128" i="9"/>
  <c r="T127" i="9" s="1"/>
  <c r="T126" i="9" s="1"/>
  <c r="T144" i="9"/>
  <c r="T148" i="9"/>
  <c r="T140" i="10"/>
  <c r="P157" i="2"/>
  <c r="P224" i="2"/>
  <c r="BK356" i="2"/>
  <c r="J356" i="2" s="1"/>
  <c r="J103" i="2" s="1"/>
  <c r="T356" i="2"/>
  <c r="P402" i="2"/>
  <c r="BK623" i="2"/>
  <c r="J623" i="2" s="1"/>
  <c r="J106" i="2" s="1"/>
  <c r="T623" i="2"/>
  <c r="P1188" i="2"/>
  <c r="P1457" i="2"/>
  <c r="P1718" i="2"/>
  <c r="T1998" i="2"/>
  <c r="P2189" i="2"/>
  <c r="T152" i="4"/>
  <c r="T151" i="4"/>
  <c r="BK129" i="5"/>
  <c r="BK128" i="5" s="1"/>
  <c r="P154" i="6"/>
  <c r="T178" i="6"/>
  <c r="P209" i="6"/>
  <c r="T209" i="6"/>
  <c r="BK403" i="7"/>
  <c r="J403" i="7" s="1"/>
  <c r="J105" i="7" s="1"/>
  <c r="P762" i="7"/>
  <c r="P855" i="7"/>
  <c r="BK1044" i="7"/>
  <c r="J1044" i="7"/>
  <c r="J116" i="7"/>
  <c r="T1089" i="7"/>
  <c r="P1232" i="7"/>
  <c r="P138" i="8"/>
  <c r="P200" i="8"/>
  <c r="BK129" i="9"/>
  <c r="J129" i="9" s="1"/>
  <c r="J101" i="9" s="1"/>
  <c r="BK153" i="9"/>
  <c r="J153" i="9" s="1"/>
  <c r="J104" i="9" s="1"/>
  <c r="P174" i="10"/>
  <c r="T253" i="2"/>
  <c r="T629" i="2"/>
  <c r="BK1002" i="2"/>
  <c r="J1002" i="2"/>
  <c r="J108" i="2"/>
  <c r="T1002" i="2"/>
  <c r="P1106" i="2"/>
  <c r="R1188" i="2"/>
  <c r="BK1457" i="2"/>
  <c r="J1457" i="2" s="1"/>
  <c r="J116" i="2" s="1"/>
  <c r="T1582" i="2"/>
  <c r="T1810" i="2"/>
  <c r="P1998" i="2"/>
  <c r="BK2230" i="2"/>
  <c r="J2230" i="2"/>
  <c r="J126" i="2" s="1"/>
  <c r="P2415" i="2"/>
  <c r="T2424" i="2"/>
  <c r="P2459" i="2"/>
  <c r="P2528" i="2"/>
  <c r="P2527" i="2" s="1"/>
  <c r="BK133" i="3"/>
  <c r="J133" i="3"/>
  <c r="J100" i="3" s="1"/>
  <c r="R155" i="3"/>
  <c r="P158" i="3"/>
  <c r="T186" i="3"/>
  <c r="R284" i="3"/>
  <c r="R291" i="3"/>
  <c r="BK299" i="3"/>
  <c r="J299" i="3"/>
  <c r="J109" i="3" s="1"/>
  <c r="P152" i="4"/>
  <c r="P151" i="4" s="1"/>
  <c r="P244" i="4"/>
  <c r="R256" i="4"/>
  <c r="P129" i="5"/>
  <c r="P128" i="5" s="1"/>
  <c r="P127" i="5" s="1"/>
  <c r="P126" i="5" s="1"/>
  <c r="AU99" i="1" s="1"/>
  <c r="R142" i="5"/>
  <c r="BK158" i="5"/>
  <c r="J158" i="5"/>
  <c r="J104" i="5" s="1"/>
  <c r="R132" i="6"/>
  <c r="R131" i="6"/>
  <c r="BK154" i="6"/>
  <c r="J154" i="6" s="1"/>
  <c r="J102" i="6" s="1"/>
  <c r="BK172" i="6"/>
  <c r="J172" i="6"/>
  <c r="J103" i="6" s="1"/>
  <c r="R172" i="6"/>
  <c r="P178" i="6"/>
  <c r="P153" i="6" s="1"/>
  <c r="BK212" i="6"/>
  <c r="J212" i="6"/>
  <c r="J106" i="6" s="1"/>
  <c r="BK260" i="6"/>
  <c r="J260" i="6"/>
  <c r="J108" i="6" s="1"/>
  <c r="R147" i="7"/>
  <c r="P198" i="7"/>
  <c r="T198" i="7"/>
  <c r="T239" i="7"/>
  <c r="R403" i="7"/>
  <c r="BK728" i="7"/>
  <c r="J728" i="7"/>
  <c r="J106" i="7" s="1"/>
  <c r="T728" i="7"/>
  <c r="R732" i="7"/>
  <c r="BK753" i="7"/>
  <c r="J753" i="7"/>
  <c r="J109" i="7" s="1"/>
  <c r="R762" i="7"/>
  <c r="BK855" i="7"/>
  <c r="J855" i="7" s="1"/>
  <c r="J113" i="7" s="1"/>
  <c r="P898" i="7"/>
  <c r="P1010" i="7"/>
  <c r="P1044" i="7"/>
  <c r="BK1089" i="7"/>
  <c r="J1089" i="7" s="1"/>
  <c r="J117" i="7" s="1"/>
  <c r="BK1128" i="7"/>
  <c r="J1128" i="7" s="1"/>
  <c r="J118" i="7" s="1"/>
  <c r="T1232" i="7"/>
  <c r="P1330" i="7"/>
  <c r="P1329" i="7" s="1"/>
  <c r="P130" i="8"/>
  <c r="P129" i="8"/>
  <c r="R130" i="8"/>
  <c r="R129" i="8" s="1"/>
  <c r="T130" i="8"/>
  <c r="T129" i="8"/>
  <c r="T128" i="8" s="1"/>
  <c r="T138" i="8"/>
  <c r="T137" i="8" s="1"/>
  <c r="BK200" i="8"/>
  <c r="J200" i="8" s="1"/>
  <c r="J104" i="8" s="1"/>
  <c r="T200" i="8"/>
  <c r="R203" i="8"/>
  <c r="P129" i="9"/>
  <c r="P128" i="9" s="1"/>
  <c r="P127" i="9" s="1"/>
  <c r="P126" i="9" s="1"/>
  <c r="AU104" i="1" s="1"/>
  <c r="BK144" i="9"/>
  <c r="J144" i="9" s="1"/>
  <c r="J102" i="9" s="1"/>
  <c r="R144" i="9"/>
  <c r="R148" i="9"/>
  <c r="R174" i="10"/>
  <c r="T157" i="2"/>
  <c r="T156" i="2" s="1"/>
  <c r="T224" i="2"/>
  <c r="R356" i="2"/>
  <c r="R402" i="2"/>
  <c r="BK1006" i="2"/>
  <c r="T1006" i="2"/>
  <c r="R1315" i="2"/>
  <c r="R1457" i="2"/>
  <c r="R1718" i="2"/>
  <c r="R1998" i="2"/>
  <c r="R2189" i="2"/>
  <c r="BK2424" i="2"/>
  <c r="J2424" i="2"/>
  <c r="J128" i="2" s="1"/>
  <c r="R2436" i="2"/>
  <c r="R2528" i="2"/>
  <c r="R2527" i="2" s="1"/>
  <c r="P133" i="3"/>
  <c r="P132" i="3" s="1"/>
  <c r="P131" i="3" s="1"/>
  <c r="AU97" i="1" s="1"/>
  <c r="BK246" i="3"/>
  <c r="J246" i="3" s="1"/>
  <c r="J104" i="3" s="1"/>
  <c r="T294" i="3"/>
  <c r="BK178" i="6"/>
  <c r="BK209" i="6"/>
  <c r="J209" i="6" s="1"/>
  <c r="J105" i="6" s="1"/>
  <c r="R209" i="6"/>
  <c r="T147" i="7"/>
  <c r="T146" i="7" s="1"/>
  <c r="BK304" i="7"/>
  <c r="J304" i="7"/>
  <c r="J104" i="7" s="1"/>
  <c r="P304" i="7"/>
  <c r="BK762" i="7"/>
  <c r="J762" i="7" s="1"/>
  <c r="J110" i="7" s="1"/>
  <c r="P825" i="7"/>
  <c r="R855" i="7"/>
  <c r="BK1010" i="7"/>
  <c r="J1010" i="7" s="1"/>
  <c r="J115" i="7" s="1"/>
  <c r="T1128" i="7"/>
  <c r="T1195" i="7"/>
  <c r="T1330" i="7"/>
  <c r="T1329" i="7" s="1"/>
  <c r="P172" i="8"/>
  <c r="P203" i="8"/>
  <c r="R129" i="9"/>
  <c r="R128" i="9" s="1"/>
  <c r="R127" i="9" s="1"/>
  <c r="R126" i="9" s="1"/>
  <c r="BK174" i="10"/>
  <c r="J174" i="10" s="1"/>
  <c r="J102" i="10" s="1"/>
  <c r="BK214" i="10"/>
  <c r="J214" i="10" s="1"/>
  <c r="J103" i="10" s="1"/>
  <c r="R157" i="2"/>
  <c r="R156" i="2" s="1"/>
  <c r="BK224" i="2"/>
  <c r="J224" i="2" s="1"/>
  <c r="J101" i="2" s="1"/>
  <c r="R224" i="2"/>
  <c r="P356" i="2"/>
  <c r="P629" i="2"/>
  <c r="R1006" i="2"/>
  <c r="BK1188" i="2"/>
  <c r="J1188" i="2" s="1"/>
  <c r="J113" i="2" s="1"/>
  <c r="T1315" i="2"/>
  <c r="P1416" i="2"/>
  <c r="BK1582" i="2"/>
  <c r="J1582" i="2" s="1"/>
  <c r="J117" i="2" s="1"/>
  <c r="T1718" i="2"/>
  <c r="BK1882" i="2"/>
  <c r="J1882" i="2" s="1"/>
  <c r="J120" i="2" s="1"/>
  <c r="BK1998" i="2"/>
  <c r="J1998" i="2" s="1"/>
  <c r="J123" i="2" s="1"/>
  <c r="R2230" i="2"/>
  <c r="T2415" i="2"/>
  <c r="R2424" i="2"/>
  <c r="BK2459" i="2"/>
  <c r="J2459" i="2"/>
  <c r="J130" i="2"/>
  <c r="T2528" i="2"/>
  <c r="T2527" i="2" s="1"/>
  <c r="BK158" i="3"/>
  <c r="J158" i="3" s="1"/>
  <c r="J102" i="3" s="1"/>
  <c r="T158" i="3"/>
  <c r="T246" i="3"/>
  <c r="BK291" i="3"/>
  <c r="J291" i="3" s="1"/>
  <c r="J106" i="3" s="1"/>
  <c r="BK294" i="3"/>
  <c r="J294" i="3" s="1"/>
  <c r="J107" i="3" s="1"/>
  <c r="BK152" i="4"/>
  <c r="J152" i="4"/>
  <c r="J105" i="4"/>
  <c r="R244" i="4"/>
  <c r="BK256" i="4"/>
  <c r="J256" i="4"/>
  <c r="J107" i="4" s="1"/>
  <c r="R129" i="5"/>
  <c r="T142" i="5"/>
  <c r="T153" i="5"/>
  <c r="P127" i="10"/>
  <c r="P126" i="10" s="1"/>
  <c r="P125" i="10" s="1"/>
  <c r="AU105" i="1" s="1"/>
  <c r="T174" i="10"/>
  <c r="BK133" i="4"/>
  <c r="J133" i="4" s="1"/>
  <c r="J100" i="4" s="1"/>
  <c r="BK297" i="3"/>
  <c r="J297" i="3" s="1"/>
  <c r="J108" i="3" s="1"/>
  <c r="BK149" i="4"/>
  <c r="J149" i="4" s="1"/>
  <c r="J103" i="4" s="1"/>
  <c r="BK258" i="6"/>
  <c r="J258" i="6"/>
  <c r="J107" i="6"/>
  <c r="BK817" i="7"/>
  <c r="J817" i="7" s="1"/>
  <c r="J111" i="7" s="1"/>
  <c r="BK391" i="2"/>
  <c r="J391" i="2" s="1"/>
  <c r="J104" i="2" s="1"/>
  <c r="BK2181" i="2"/>
  <c r="J2181" i="2"/>
  <c r="J124" i="2" s="1"/>
  <c r="BK263" i="4"/>
  <c r="J263" i="4"/>
  <c r="J108" i="4" s="1"/>
  <c r="J91" i="10"/>
  <c r="BF136" i="10"/>
  <c r="BF138" i="10"/>
  <c r="BF139" i="10"/>
  <c r="BF143" i="10"/>
  <c r="BF147" i="10"/>
  <c r="BF151" i="10"/>
  <c r="BF152" i="10"/>
  <c r="BF156" i="10"/>
  <c r="BF158" i="10"/>
  <c r="BF159" i="10"/>
  <c r="BF164" i="10"/>
  <c r="BF165" i="10"/>
  <c r="BF166" i="10"/>
  <c r="BF168" i="10"/>
  <c r="BF169" i="10"/>
  <c r="BF171" i="10"/>
  <c r="BF172" i="10"/>
  <c r="BF177" i="10"/>
  <c r="BF189" i="10"/>
  <c r="BF192" i="10"/>
  <c r="BF199" i="10"/>
  <c r="BF212" i="10"/>
  <c r="BF141" i="10"/>
  <c r="BF149" i="10"/>
  <c r="BF160" i="10"/>
  <c r="BF175" i="10"/>
  <c r="BF194" i="10"/>
  <c r="BF198" i="10"/>
  <c r="BF200" i="10"/>
  <c r="BF203" i="10"/>
  <c r="BF155" i="10"/>
  <c r="BF170" i="10"/>
  <c r="BF176" i="10"/>
  <c r="BF196" i="10"/>
  <c r="F94" i="10"/>
  <c r="BF128" i="10"/>
  <c r="BF142" i="10"/>
  <c r="BF145" i="10"/>
  <c r="BF148" i="10"/>
  <c r="BF153" i="10"/>
  <c r="BF157" i="10"/>
  <c r="BF173" i="10"/>
  <c r="BF179" i="10"/>
  <c r="BF187" i="10"/>
  <c r="BF195" i="10"/>
  <c r="BF213" i="10"/>
  <c r="BF154" i="10"/>
  <c r="BF193" i="10"/>
  <c r="BF205" i="10"/>
  <c r="E113" i="10"/>
  <c r="BF137" i="10"/>
  <c r="BF150" i="10"/>
  <c r="BF161" i="10"/>
  <c r="BF163" i="10"/>
  <c r="BF167" i="10"/>
  <c r="BF181" i="10"/>
  <c r="BF186" i="10"/>
  <c r="BF188" i="10"/>
  <c r="BF162" i="10"/>
  <c r="BF178" i="10"/>
  <c r="BF180" i="10"/>
  <c r="BF182" i="10"/>
  <c r="BF185" i="10"/>
  <c r="BF190" i="10"/>
  <c r="BF191" i="10"/>
  <c r="BF201" i="10"/>
  <c r="BF204" i="10"/>
  <c r="BF206" i="10"/>
  <c r="BF207" i="10"/>
  <c r="BF208" i="10"/>
  <c r="BF210" i="10"/>
  <c r="BF211" i="10"/>
  <c r="BF131" i="10"/>
  <c r="BF134" i="10"/>
  <c r="BF135" i="10"/>
  <c r="BF144" i="10"/>
  <c r="BF146" i="10"/>
  <c r="BF183" i="10"/>
  <c r="BF184" i="10"/>
  <c r="BF197" i="10"/>
  <c r="BF202" i="10"/>
  <c r="BF209" i="10"/>
  <c r="BF132" i="9"/>
  <c r="BF140" i="9"/>
  <c r="BF133" i="9"/>
  <c r="BF141" i="9"/>
  <c r="BF130" i="9"/>
  <c r="BF135" i="9"/>
  <c r="BF143" i="9"/>
  <c r="BF146" i="9"/>
  <c r="F94" i="9"/>
  <c r="J120" i="9"/>
  <c r="BF137" i="9"/>
  <c r="BF142" i="9"/>
  <c r="BF149" i="9"/>
  <c r="BF136" i="9"/>
  <c r="BF138" i="9"/>
  <c r="BF147" i="9"/>
  <c r="BF151" i="9"/>
  <c r="BF152" i="9"/>
  <c r="E85" i="9"/>
  <c r="BF131" i="9"/>
  <c r="BF134" i="9"/>
  <c r="BF145" i="9"/>
  <c r="BF150" i="9"/>
  <c r="BK137" i="8"/>
  <c r="J137" i="8"/>
  <c r="J101" i="8" s="1"/>
  <c r="BF139" i="9"/>
  <c r="BF132" i="8"/>
  <c r="BF141" i="8"/>
  <c r="BF144" i="8"/>
  <c r="BF153" i="8"/>
  <c r="BF154" i="8"/>
  <c r="BF160" i="8"/>
  <c r="BF166" i="8"/>
  <c r="BF174" i="8"/>
  <c r="BF179" i="8"/>
  <c r="BF181" i="8"/>
  <c r="BF183" i="8"/>
  <c r="BF187" i="8"/>
  <c r="BF196" i="8"/>
  <c r="BF198" i="8"/>
  <c r="BK731" i="7"/>
  <c r="J731" i="7" s="1"/>
  <c r="J107" i="7" s="1"/>
  <c r="BF135" i="8"/>
  <c r="BF152" i="8"/>
  <c r="BF156" i="8"/>
  <c r="BF157" i="8"/>
  <c r="BK146" i="7"/>
  <c r="E85" i="8"/>
  <c r="F94" i="8"/>
  <c r="BF140" i="8"/>
  <c r="BF142" i="8"/>
  <c r="BF146" i="8"/>
  <c r="BF149" i="8"/>
  <c r="BF151" i="8"/>
  <c r="BF164" i="8"/>
  <c r="BF165" i="8"/>
  <c r="BF170" i="8"/>
  <c r="BF184" i="8"/>
  <c r="BF195" i="8"/>
  <c r="BF185" i="8"/>
  <c r="J91" i="8"/>
  <c r="BF134" i="8"/>
  <c r="BF136" i="8"/>
  <c r="BF139" i="8"/>
  <c r="BF143" i="8"/>
  <c r="BF145" i="8"/>
  <c r="BF147" i="8"/>
  <c r="BF155" i="8"/>
  <c r="BF169" i="8"/>
  <c r="BF171" i="8"/>
  <c r="BF175" i="8"/>
  <c r="BF178" i="8"/>
  <c r="BF182" i="8"/>
  <c r="BF189" i="8"/>
  <c r="BF190" i="8"/>
  <c r="BF194" i="8"/>
  <c r="BF204" i="8"/>
  <c r="BF205" i="8"/>
  <c r="BF133" i="8"/>
  <c r="BF150" i="8"/>
  <c r="BF173" i="8"/>
  <c r="BF176" i="8"/>
  <c r="BF180" i="8"/>
  <c r="BF191" i="8"/>
  <c r="BF192" i="8"/>
  <c r="BF197" i="8"/>
  <c r="BF199" i="8"/>
  <c r="BF202" i="8"/>
  <c r="BF131" i="8"/>
  <c r="BF158" i="8"/>
  <c r="BF159" i="8"/>
  <c r="BF162" i="8"/>
  <c r="BF167" i="8"/>
  <c r="BF168" i="8"/>
  <c r="BF188" i="8"/>
  <c r="BF193" i="8"/>
  <c r="BF201" i="8"/>
  <c r="BF148" i="8"/>
  <c r="BF161" i="8"/>
  <c r="BF163" i="8"/>
  <c r="BF177" i="8"/>
  <c r="BF186" i="8"/>
  <c r="J178" i="6"/>
  <c r="J104" i="6" s="1"/>
  <c r="BF387" i="7"/>
  <c r="BF425" i="7"/>
  <c r="BF437" i="7"/>
  <c r="BF475" i="7"/>
  <c r="BF519" i="7"/>
  <c r="BF697" i="7"/>
  <c r="BF733" i="7"/>
  <c r="BF783" i="7"/>
  <c r="BF791" i="7"/>
  <c r="BF849" i="7"/>
  <c r="BF875" i="7"/>
  <c r="BF886" i="7"/>
  <c r="BF949" i="7"/>
  <c r="BF951" i="7"/>
  <c r="BF960" i="7"/>
  <c r="BF961" i="7"/>
  <c r="BF968" i="7"/>
  <c r="BF971" i="7"/>
  <c r="BF972" i="7"/>
  <c r="BF975" i="7"/>
  <c r="BF978" i="7"/>
  <c r="BF979" i="7"/>
  <c r="BF982" i="7"/>
  <c r="BF985" i="7"/>
  <c r="BF988" i="7"/>
  <c r="BF993" i="7"/>
  <c r="BF995" i="7"/>
  <c r="BF998" i="7"/>
  <c r="BF1002" i="7"/>
  <c r="BF1003" i="7"/>
  <c r="BF1007" i="7"/>
  <c r="BF1016" i="7"/>
  <c r="BF1028" i="7"/>
  <c r="BF1059" i="7"/>
  <c r="BF1094" i="7"/>
  <c r="BF1100" i="7"/>
  <c r="BF1116" i="7"/>
  <c r="BF1167" i="7"/>
  <c r="BF1170" i="7"/>
  <c r="BF1178" i="7"/>
  <c r="BF1191" i="7"/>
  <c r="BF1194" i="7"/>
  <c r="BF1196" i="7"/>
  <c r="BF1203" i="7"/>
  <c r="BF1209" i="7"/>
  <c r="BF1214" i="7"/>
  <c r="BF1219" i="7"/>
  <c r="BF1226" i="7"/>
  <c r="BF1233" i="7"/>
  <c r="BF1236" i="7"/>
  <c r="BF1297" i="7"/>
  <c r="BF1304" i="7"/>
  <c r="BF1321" i="7"/>
  <c r="BF1325" i="7"/>
  <c r="BF1331" i="7"/>
  <c r="BF1332" i="7"/>
  <c r="BF1333" i="7"/>
  <c r="BF305" i="7"/>
  <c r="BF366" i="7"/>
  <c r="BF372" i="7"/>
  <c r="BF705" i="7"/>
  <c r="BF730" i="7"/>
  <c r="BF758" i="7"/>
  <c r="BF818" i="7"/>
  <c r="BF831" i="7"/>
  <c r="BF835" i="7"/>
  <c r="BF871" i="7"/>
  <c r="BF873" i="7"/>
  <c r="BF877" i="7"/>
  <c r="BF891" i="7"/>
  <c r="BF930" i="7"/>
  <c r="BF943" i="7"/>
  <c r="BF952" i="7"/>
  <c r="BF984" i="7"/>
  <c r="J139" i="7"/>
  <c r="BF199" i="7"/>
  <c r="BF410" i="7"/>
  <c r="BF488" i="7"/>
  <c r="BF657" i="7"/>
  <c r="BF714" i="7"/>
  <c r="BF729" i="7"/>
  <c r="BF868" i="7"/>
  <c r="BF890" i="7"/>
  <c r="BF892" i="7"/>
  <c r="BF897" i="7"/>
  <c r="BF941" i="7"/>
  <c r="BF953" i="7"/>
  <c r="BF976" i="7"/>
  <c r="BF990" i="7"/>
  <c r="BF159" i="7"/>
  <c r="BF174" i="7"/>
  <c r="BF180" i="7"/>
  <c r="BF195" i="7"/>
  <c r="BF205" i="7"/>
  <c r="BF211" i="7"/>
  <c r="BF236" i="7"/>
  <c r="BF292" i="7"/>
  <c r="BF397" i="7"/>
  <c r="BF420" i="7"/>
  <c r="BF516" i="7"/>
  <c r="BF560" i="7"/>
  <c r="BF653" i="7"/>
  <c r="BF668" i="7"/>
  <c r="BF696" i="7"/>
  <c r="BF711" i="7"/>
  <c r="BF712" i="7"/>
  <c r="BF724" i="7"/>
  <c r="BF748" i="7"/>
  <c r="BF754" i="7"/>
  <c r="BF767" i="7"/>
  <c r="BF771" i="7"/>
  <c r="BF779" i="7"/>
  <c r="BF862" i="7"/>
  <c r="BF881" i="7"/>
  <c r="BF882" i="7"/>
  <c r="BF885" i="7"/>
  <c r="BF895" i="7"/>
  <c r="BF908" i="7"/>
  <c r="BF923" i="7"/>
  <c r="BF933" i="7"/>
  <c r="BF940" i="7"/>
  <c r="BF946" i="7"/>
  <c r="BF954" i="7"/>
  <c r="BF957" i="7"/>
  <c r="BF983" i="7"/>
  <c r="BF991" i="7"/>
  <c r="BF999" i="7"/>
  <c r="BF1005" i="7"/>
  <c r="BF1011" i="7"/>
  <c r="BF1035" i="7"/>
  <c r="BF1062" i="7"/>
  <c r="BF1076" i="7"/>
  <c r="BF1079" i="7"/>
  <c r="BF1088" i="7"/>
  <c r="BF1112" i="7"/>
  <c r="BF1127" i="7"/>
  <c r="BF1129" i="7"/>
  <c r="BF218" i="7"/>
  <c r="BF257" i="7"/>
  <c r="BF376" i="7"/>
  <c r="BF384" i="7"/>
  <c r="BF525" i="7"/>
  <c r="BF605" i="7"/>
  <c r="BF639" i="7"/>
  <c r="BF718" i="7"/>
  <c r="BF726" i="7"/>
  <c r="BF752" i="7"/>
  <c r="BF803" i="7"/>
  <c r="BF867" i="7"/>
  <c r="BF876" i="7"/>
  <c r="BF884" i="7"/>
  <c r="BF888" i="7"/>
  <c r="BF893" i="7"/>
  <c r="BF894" i="7"/>
  <c r="BF918" i="7"/>
  <c r="BF947" i="7"/>
  <c r="BF958" i="7"/>
  <c r="BF977" i="7"/>
  <c r="BF980" i="7"/>
  <c r="BF994" i="7"/>
  <c r="BF1000" i="7"/>
  <c r="BF1004" i="7"/>
  <c r="BF1006" i="7"/>
  <c r="BF1020" i="7"/>
  <c r="BF1024" i="7"/>
  <c r="BF1031" i="7"/>
  <c r="BF1039" i="7"/>
  <c r="BF1043" i="7"/>
  <c r="BF1045" i="7"/>
  <c r="BF1051" i="7"/>
  <c r="BF1056" i="7"/>
  <c r="BF1068" i="7"/>
  <c r="BF1082" i="7"/>
  <c r="BF1085" i="7"/>
  <c r="BF1090" i="7"/>
  <c r="BF1097" i="7"/>
  <c r="BF1120" i="7"/>
  <c r="BF1123" i="7"/>
  <c r="BF1174" i="7"/>
  <c r="E85" i="7"/>
  <c r="BF148" i="7"/>
  <c r="BF155" i="7"/>
  <c r="BF166" i="7"/>
  <c r="BF185" i="7"/>
  <c r="BF224" i="7"/>
  <c r="BF240" i="7"/>
  <c r="BF288" i="7"/>
  <c r="BF320" i="7"/>
  <c r="BF322" i="7"/>
  <c r="BF327" i="7"/>
  <c r="BF389" i="7"/>
  <c r="BF463" i="7"/>
  <c r="BF512" i="7"/>
  <c r="BF538" i="7"/>
  <c r="BF699" i="7"/>
  <c r="BF702" i="7"/>
  <c r="BF720" i="7"/>
  <c r="BF813" i="7"/>
  <c r="BF840" i="7"/>
  <c r="BF854" i="7"/>
  <c r="BF865" i="7"/>
  <c r="BF870" i="7"/>
  <c r="BF872" i="7"/>
  <c r="BF889" i="7"/>
  <c r="BF939" i="7"/>
  <c r="BF959" i="7"/>
  <c r="BF965" i="7"/>
  <c r="BF974" i="7"/>
  <c r="BF981" i="7"/>
  <c r="F94" i="7"/>
  <c r="BF163" i="7"/>
  <c r="BF227" i="7"/>
  <c r="BF231" i="7"/>
  <c r="BF263" i="7"/>
  <c r="BF278" i="7"/>
  <c r="BF298" i="7"/>
  <c r="BF317" i="7"/>
  <c r="BF363" i="7"/>
  <c r="BF380" i="7"/>
  <c r="BF390" i="7"/>
  <c r="BF404" i="7"/>
  <c r="BF433" i="7"/>
  <c r="BF444" i="7"/>
  <c r="BF455" i="7"/>
  <c r="BF483" i="7"/>
  <c r="BF501" i="7"/>
  <c r="BF572" i="7"/>
  <c r="BF635" i="7"/>
  <c r="BF708" i="7"/>
  <c r="BF716" i="7"/>
  <c r="BF743" i="7"/>
  <c r="BF761" i="7"/>
  <c r="BF763" i="7"/>
  <c r="BF787" i="7"/>
  <c r="BF795" i="7"/>
  <c r="BF799" i="7"/>
  <c r="BF807" i="7"/>
  <c r="BF866" i="7"/>
  <c r="BF869" i="7"/>
  <c r="BF874" i="7"/>
  <c r="BF880" i="7"/>
  <c r="BF887" i="7"/>
  <c r="BF896" i="7"/>
  <c r="BF936" i="7"/>
  <c r="BF945" i="7"/>
  <c r="BF950" i="7"/>
  <c r="BF964" i="7"/>
  <c r="BF986" i="7"/>
  <c r="BF987" i="7"/>
  <c r="BF992" i="7"/>
  <c r="BF996" i="7"/>
  <c r="BF997" i="7"/>
  <c r="BF1009" i="7"/>
  <c r="BF190" i="7"/>
  <c r="BF214" i="7"/>
  <c r="BF369" i="7"/>
  <c r="BF408" i="7"/>
  <c r="BF424" i="7"/>
  <c r="BF430" i="7"/>
  <c r="BF448" i="7"/>
  <c r="BF548" i="7"/>
  <c r="BF722" i="7"/>
  <c r="BF775" i="7"/>
  <c r="BF826" i="7"/>
  <c r="BF856" i="7"/>
  <c r="BF883" i="7"/>
  <c r="BF899" i="7"/>
  <c r="BF913" i="7"/>
  <c r="BF942" i="7"/>
  <c r="BF944" i="7"/>
  <c r="BF948" i="7"/>
  <c r="BF973" i="7"/>
  <c r="BF989" i="7"/>
  <c r="BF1001" i="7"/>
  <c r="J124" i="6"/>
  <c r="BF182" i="6"/>
  <c r="BF193" i="6"/>
  <c r="BF215" i="6"/>
  <c r="BF244" i="6"/>
  <c r="BF250" i="6"/>
  <c r="BF252" i="6"/>
  <c r="J129" i="5"/>
  <c r="J101" i="5" s="1"/>
  <c r="BF144" i="6"/>
  <c r="BF162" i="6"/>
  <c r="BF165" i="6"/>
  <c r="BF166" i="6"/>
  <c r="BF171" i="6"/>
  <c r="BF174" i="6"/>
  <c r="BF175" i="6"/>
  <c r="BF180" i="6"/>
  <c r="BF181" i="6"/>
  <c r="BF184" i="6"/>
  <c r="BF196" i="6"/>
  <c r="BF199" i="6"/>
  <c r="BF200" i="6"/>
  <c r="BF203" i="6"/>
  <c r="BF204" i="6"/>
  <c r="BF219" i="6"/>
  <c r="BF220" i="6"/>
  <c r="BF221" i="6"/>
  <c r="BF233" i="6"/>
  <c r="BF237" i="6"/>
  <c r="BF238" i="6"/>
  <c r="BF242" i="6"/>
  <c r="BF188" i="6"/>
  <c r="BF201" i="6"/>
  <c r="BF207" i="6"/>
  <c r="BF218" i="6"/>
  <c r="BF231" i="6"/>
  <c r="BF236" i="6"/>
  <c r="BF239" i="6"/>
  <c r="BF240" i="6"/>
  <c r="BF248" i="6"/>
  <c r="BF249" i="6"/>
  <c r="BF133" i="6"/>
  <c r="BF136" i="6"/>
  <c r="BF169" i="6"/>
  <c r="BF170" i="6"/>
  <c r="BF185" i="6"/>
  <c r="BF198" i="6"/>
  <c r="BF211" i="6"/>
  <c r="BF213" i="6"/>
  <c r="BF217" i="6"/>
  <c r="BF223" i="6"/>
  <c r="BF225" i="6"/>
  <c r="BF229" i="6"/>
  <c r="BF235" i="6"/>
  <c r="BF241" i="6"/>
  <c r="BF243" i="6"/>
  <c r="BF253" i="6"/>
  <c r="BF254" i="6"/>
  <c r="BF259" i="6"/>
  <c r="E118" i="6"/>
  <c r="BF139" i="6"/>
  <c r="BF152" i="6"/>
  <c r="BF156" i="6"/>
  <c r="BF173" i="6"/>
  <c r="BF183" i="6"/>
  <c r="BF195" i="6"/>
  <c r="BF202" i="6"/>
  <c r="BF214" i="6"/>
  <c r="BF234" i="6"/>
  <c r="BF257" i="6"/>
  <c r="BF143" i="6"/>
  <c r="BF149" i="6"/>
  <c r="BF189" i="6"/>
  <c r="BF216" i="6"/>
  <c r="BF224" i="6"/>
  <c r="BF227" i="6"/>
  <c r="F94" i="6"/>
  <c r="BF145" i="6"/>
  <c r="BF148" i="6"/>
  <c r="BF155" i="6"/>
  <c r="BF179" i="6"/>
  <c r="BF186" i="6"/>
  <c r="BF187" i="6"/>
  <c r="BF191" i="6"/>
  <c r="BF192" i="6"/>
  <c r="BF206" i="6"/>
  <c r="BF208" i="6"/>
  <c r="BF210" i="6"/>
  <c r="BF222" i="6"/>
  <c r="BF228" i="6"/>
  <c r="BF230" i="6"/>
  <c r="BF232" i="6"/>
  <c r="BF245" i="6"/>
  <c r="BF247" i="6"/>
  <c r="BF255" i="6"/>
  <c r="BF256" i="6"/>
  <c r="BF142" i="6"/>
  <c r="BF159" i="6"/>
  <c r="BF176" i="6"/>
  <c r="BF177" i="6"/>
  <c r="BF190" i="6"/>
  <c r="BF194" i="6"/>
  <c r="BF197" i="6"/>
  <c r="BF205" i="6"/>
  <c r="BF226" i="6"/>
  <c r="BF246" i="6"/>
  <c r="BF251" i="6"/>
  <c r="BK151" i="4"/>
  <c r="J151" i="4" s="1"/>
  <c r="J104" i="4" s="1"/>
  <c r="F123" i="5"/>
  <c r="BF134" i="5"/>
  <c r="BF136" i="5"/>
  <c r="BF145" i="5"/>
  <c r="BF149" i="5"/>
  <c r="BF152" i="5"/>
  <c r="E114" i="5"/>
  <c r="BF130" i="5"/>
  <c r="BF131" i="5"/>
  <c r="BF147" i="5"/>
  <c r="BF151" i="5"/>
  <c r="BF139" i="5"/>
  <c r="BF146" i="5"/>
  <c r="BF156" i="5"/>
  <c r="BF132" i="5"/>
  <c r="BF133" i="5"/>
  <c r="BF135" i="5"/>
  <c r="BF137" i="5"/>
  <c r="BF148" i="5"/>
  <c r="BF154" i="5"/>
  <c r="BF157" i="5"/>
  <c r="J91" i="5"/>
  <c r="BF138" i="5"/>
  <c r="BF141" i="5"/>
  <c r="BF143" i="5"/>
  <c r="BF155" i="5"/>
  <c r="BF140" i="5"/>
  <c r="BF144" i="5"/>
  <c r="BF150" i="5"/>
  <c r="E119" i="4"/>
  <c r="J125" i="4"/>
  <c r="BF140" i="4"/>
  <c r="BF145" i="4"/>
  <c r="BF157" i="4"/>
  <c r="BF164" i="4"/>
  <c r="BF165" i="4"/>
  <c r="BF169" i="4"/>
  <c r="BF173" i="4"/>
  <c r="BF180" i="4"/>
  <c r="BF181" i="4"/>
  <c r="BF183" i="4"/>
  <c r="BF188" i="4"/>
  <c r="BF189" i="4"/>
  <c r="BF191" i="4"/>
  <c r="BF194" i="4"/>
  <c r="BF203" i="4"/>
  <c r="BF205" i="4"/>
  <c r="BF209" i="4"/>
  <c r="BF212" i="4"/>
  <c r="BF214" i="4"/>
  <c r="BF218" i="4"/>
  <c r="BF220" i="4"/>
  <c r="BF221" i="4"/>
  <c r="BF223" i="4"/>
  <c r="BF226" i="4"/>
  <c r="BF228" i="4"/>
  <c r="BF229" i="4"/>
  <c r="BF233" i="4"/>
  <c r="BF236" i="4"/>
  <c r="BF241" i="4"/>
  <c r="BF247" i="4"/>
  <c r="BF249" i="4"/>
  <c r="BF250" i="4"/>
  <c r="BF258" i="4"/>
  <c r="BF260" i="4"/>
  <c r="BF261" i="4"/>
  <c r="BF184" i="4"/>
  <c r="BF186" i="4"/>
  <c r="BF192" i="4"/>
  <c r="BF195" i="4"/>
  <c r="BF198" i="4"/>
  <c r="BF201" i="4"/>
  <c r="BF207" i="4"/>
  <c r="BF208" i="4"/>
  <c r="BF216" i="4"/>
  <c r="BF219" i="4"/>
  <c r="BF222" i="4"/>
  <c r="BF231" i="4"/>
  <c r="BF235" i="4"/>
  <c r="BF255" i="4"/>
  <c r="BF264" i="4"/>
  <c r="BF136" i="4"/>
  <c r="BF139" i="4"/>
  <c r="BF141" i="4"/>
  <c r="BF146" i="4"/>
  <c r="BF156" i="4"/>
  <c r="BF159" i="4"/>
  <c r="BF162" i="4"/>
  <c r="BF167" i="4"/>
  <c r="BF179" i="4"/>
  <c r="BF182" i="4"/>
  <c r="BF204" i="4"/>
  <c r="BF210" i="4"/>
  <c r="BF224" i="4"/>
  <c r="BF254" i="4"/>
  <c r="F128" i="4"/>
  <c r="BF161" i="4"/>
  <c r="BF174" i="4"/>
  <c r="BF187" i="4"/>
  <c r="BF190" i="4"/>
  <c r="BF206" i="4"/>
  <c r="BF246" i="4"/>
  <c r="BF248" i="4"/>
  <c r="BF143" i="4"/>
  <c r="BF148" i="4"/>
  <c r="BF160" i="4"/>
  <c r="BF163" i="4"/>
  <c r="BF170" i="4"/>
  <c r="BF171" i="4"/>
  <c r="BF172" i="4"/>
  <c r="BF175" i="4"/>
  <c r="BF199" i="4"/>
  <c r="BF202" i="4"/>
  <c r="BF234" i="4"/>
  <c r="BF237" i="4"/>
  <c r="BF238" i="4"/>
  <c r="BF240" i="4"/>
  <c r="BF257" i="4"/>
  <c r="BF259" i="4"/>
  <c r="BF137" i="4"/>
  <c r="BF142" i="4"/>
  <c r="BF147" i="4"/>
  <c r="BF153" i="4"/>
  <c r="BF166" i="4"/>
  <c r="BF168" i="4"/>
  <c r="BF176" i="4"/>
  <c r="BF251" i="4"/>
  <c r="BF252" i="4"/>
  <c r="BF253" i="4"/>
  <c r="BF262" i="4"/>
  <c r="BF154" i="4"/>
  <c r="BF200" i="4"/>
  <c r="BF217" i="4"/>
  <c r="BF227" i="4"/>
  <c r="BF242" i="4"/>
  <c r="BF134" i="4"/>
  <c r="BF144" i="4"/>
  <c r="BF150" i="4"/>
  <c r="BF155" i="4"/>
  <c r="BF158" i="4"/>
  <c r="BF177" i="4"/>
  <c r="BF178" i="4"/>
  <c r="BF185" i="4"/>
  <c r="BF193" i="4"/>
  <c r="BF196" i="4"/>
  <c r="BF197" i="4"/>
  <c r="BF211" i="4"/>
  <c r="BF213" i="4"/>
  <c r="BF215" i="4"/>
  <c r="BF225" i="4"/>
  <c r="BF230" i="4"/>
  <c r="BF232" i="4"/>
  <c r="BF239" i="4"/>
  <c r="BF243" i="4"/>
  <c r="BF245" i="4"/>
  <c r="J1106" i="2"/>
  <c r="J112" i="2" s="1"/>
  <c r="BK2527" i="2"/>
  <c r="J2527" i="2" s="1"/>
  <c r="J131" i="2" s="1"/>
  <c r="BF137" i="3"/>
  <c r="BF150" i="3"/>
  <c r="BF161" i="3"/>
  <c r="BF173" i="3"/>
  <c r="BF175" i="3"/>
  <c r="BF196" i="3"/>
  <c r="BF216" i="3"/>
  <c r="BF220" i="3"/>
  <c r="BF221" i="3"/>
  <c r="BF228" i="3"/>
  <c r="BF233" i="3"/>
  <c r="BF235" i="3"/>
  <c r="BF238" i="3"/>
  <c r="BF239" i="3"/>
  <c r="BF240" i="3"/>
  <c r="BF243" i="3"/>
  <c r="BF258" i="3"/>
  <c r="BF268" i="3"/>
  <c r="BF275" i="3"/>
  <c r="BF276" i="3"/>
  <c r="BF287" i="3"/>
  <c r="BF292" i="3"/>
  <c r="BF138" i="3"/>
  <c r="BF140" i="3"/>
  <c r="BF162" i="3"/>
  <c r="BF166" i="3"/>
  <c r="BF168" i="3"/>
  <c r="BF184" i="3"/>
  <c r="BF187" i="3"/>
  <c r="BF209" i="3"/>
  <c r="BF260" i="3"/>
  <c r="BF272" i="3"/>
  <c r="BF278" i="3"/>
  <c r="BF282" i="3"/>
  <c r="BK156" i="2"/>
  <c r="J156" i="2" s="1"/>
  <c r="J99" i="2" s="1"/>
  <c r="J1006" i="2"/>
  <c r="J110" i="2" s="1"/>
  <c r="BF183" i="3"/>
  <c r="BF201" i="3"/>
  <c r="BF206" i="3"/>
  <c r="BF208" i="3"/>
  <c r="BF213" i="3"/>
  <c r="BF222" i="3"/>
  <c r="BF224" i="3"/>
  <c r="BF229" i="3"/>
  <c r="BF237" i="3"/>
  <c r="BF265" i="3"/>
  <c r="BF269" i="3"/>
  <c r="BF271" i="3"/>
  <c r="F94" i="3"/>
  <c r="BF134" i="3"/>
  <c r="BF135" i="3"/>
  <c r="BF153" i="3"/>
  <c r="BF156" i="3"/>
  <c r="BF170" i="3"/>
  <c r="BF188" i="3"/>
  <c r="BF189" i="3"/>
  <c r="BF230" i="3"/>
  <c r="BF257" i="3"/>
  <c r="BF270" i="3"/>
  <c r="BF273" i="3"/>
  <c r="E85" i="3"/>
  <c r="BF143" i="3"/>
  <c r="BF144" i="3"/>
  <c r="BF148" i="3"/>
  <c r="BF149" i="3"/>
  <c r="BF159" i="3"/>
  <c r="BF163" i="3"/>
  <c r="BF164" i="3"/>
  <c r="BF165" i="3"/>
  <c r="BF169" i="3"/>
  <c r="BF171" i="3"/>
  <c r="BF174" i="3"/>
  <c r="BF191" i="3"/>
  <c r="BF193" i="3"/>
  <c r="BF194" i="3"/>
  <c r="BF195" i="3"/>
  <c r="BF197" i="3"/>
  <c r="BF203" i="3"/>
  <c r="BF205" i="3"/>
  <c r="BF207" i="3"/>
  <c r="BF210" i="3"/>
  <c r="BF212" i="3"/>
  <c r="BF214" i="3"/>
  <c r="BF223" i="3"/>
  <c r="BF231" i="3"/>
  <c r="BF241" i="3"/>
  <c r="BF242" i="3"/>
  <c r="BF244" i="3"/>
  <c r="BF248" i="3"/>
  <c r="BF250" i="3"/>
  <c r="BF253" i="3"/>
  <c r="BF256" i="3"/>
  <c r="BF267" i="3"/>
  <c r="BF277" i="3"/>
  <c r="BF279" i="3"/>
  <c r="BF285" i="3"/>
  <c r="BF286" i="3"/>
  <c r="BF288" i="3"/>
  <c r="BF289" i="3"/>
  <c r="BF293" i="3"/>
  <c r="BF298" i="3"/>
  <c r="BF136" i="3"/>
  <c r="BF142" i="3"/>
  <c r="BF147" i="3"/>
  <c r="BF152" i="3"/>
  <c r="BF172" i="3"/>
  <c r="BF177" i="3"/>
  <c r="BF178" i="3"/>
  <c r="BF180" i="3"/>
  <c r="BF182" i="3"/>
  <c r="BF190" i="3"/>
  <c r="BF211" i="3"/>
  <c r="BF215" i="3"/>
  <c r="BF217" i="3"/>
  <c r="BF226" i="3"/>
  <c r="BF236" i="3"/>
  <c r="BF247" i="3"/>
  <c r="BF249" i="3"/>
  <c r="BF251" i="3"/>
  <c r="BF252" i="3"/>
  <c r="BF254" i="3"/>
  <c r="BF255" i="3"/>
  <c r="BF262" i="3"/>
  <c r="BF263" i="3"/>
  <c r="BF266" i="3"/>
  <c r="BF274" i="3"/>
  <c r="BF280" i="3"/>
  <c r="BF283" i="3"/>
  <c r="BF295" i="3"/>
  <c r="BF296" i="3"/>
  <c r="J91" i="3"/>
  <c r="BF139" i="3"/>
  <c r="BF141" i="3"/>
  <c r="BF160" i="3"/>
  <c r="BF192" i="3"/>
  <c r="BF202" i="3"/>
  <c r="BF219" i="3"/>
  <c r="BF259" i="3"/>
  <c r="BF261" i="3"/>
  <c r="BF281" i="3"/>
  <c r="BF290" i="3"/>
  <c r="BF145" i="3"/>
  <c r="BF146" i="3"/>
  <c r="BF151" i="3"/>
  <c r="BF154" i="3"/>
  <c r="BF157" i="3"/>
  <c r="BF167" i="3"/>
  <c r="BF176" i="3"/>
  <c r="BF179" i="3"/>
  <c r="BF181" i="3"/>
  <c r="BF185" i="3"/>
  <c r="BF198" i="3"/>
  <c r="BF199" i="3"/>
  <c r="BF200" i="3"/>
  <c r="BF204" i="3"/>
  <c r="BF218" i="3"/>
  <c r="BF225" i="3"/>
  <c r="BF227" i="3"/>
  <c r="BF232" i="3"/>
  <c r="BF234" i="3"/>
  <c r="BF245" i="3"/>
  <c r="BF264" i="3"/>
  <c r="BF194" i="2"/>
  <c r="BF214" i="2"/>
  <c r="BF492" i="2"/>
  <c r="BF779" i="2"/>
  <c r="BF911" i="2"/>
  <c r="BF1007" i="2"/>
  <c r="BF1036" i="2"/>
  <c r="BF1110" i="2"/>
  <c r="BF1116" i="2"/>
  <c r="BF1158" i="2"/>
  <c r="BF1171" i="2"/>
  <c r="BF1177" i="2"/>
  <c r="BF1316" i="2"/>
  <c r="BF1347" i="2"/>
  <c r="BF1381" i="2"/>
  <c r="BF1390" i="2"/>
  <c r="BF1469" i="2"/>
  <c r="BF1497" i="2"/>
  <c r="BF1548" i="2"/>
  <c r="BF1595" i="2"/>
  <c r="BF1725" i="2"/>
  <c r="BF1803" i="2"/>
  <c r="BF1879" i="2"/>
  <c r="BF1967" i="2"/>
  <c r="BF1993" i="2"/>
  <c r="BF2010" i="2"/>
  <c r="BF2091" i="2"/>
  <c r="BF2160" i="2"/>
  <c r="BF2180" i="2"/>
  <c r="BF2220" i="2"/>
  <c r="BF2248" i="2"/>
  <c r="BF2358" i="2"/>
  <c r="BF2392" i="2"/>
  <c r="BF2414" i="2"/>
  <c r="BF2416" i="2"/>
  <c r="BF2420" i="2"/>
  <c r="BF2425" i="2"/>
  <c r="BF2432" i="2"/>
  <c r="BF2435" i="2"/>
  <c r="BF2437" i="2"/>
  <c r="BF2445" i="2"/>
  <c r="BF2449" i="2"/>
  <c r="BF2453" i="2"/>
  <c r="BF2460" i="2"/>
  <c r="BF2462" i="2"/>
  <c r="BF2524" i="2"/>
  <c r="BF2529" i="2"/>
  <c r="BF2548" i="2"/>
  <c r="BF2552" i="2"/>
  <c r="BF2556" i="2"/>
  <c r="BF2560" i="2"/>
  <c r="E85" i="2"/>
  <c r="BF164" i="2"/>
  <c r="BF170" i="2"/>
  <c r="BF206" i="2"/>
  <c r="BF229" i="2"/>
  <c r="BF286" i="2"/>
  <c r="BF319" i="2"/>
  <c r="BF327" i="2"/>
  <c r="BF353" i="2"/>
  <c r="BF448" i="2"/>
  <c r="BF455" i="2"/>
  <c r="BF489" i="2"/>
  <c r="BF523" i="2"/>
  <c r="BF532" i="2"/>
  <c r="BF595" i="2"/>
  <c r="BF638" i="2"/>
  <c r="BF657" i="2"/>
  <c r="BF688" i="2"/>
  <c r="BF723" i="2"/>
  <c r="BF951" i="2"/>
  <c r="BF973" i="2"/>
  <c r="BF1004" i="2"/>
  <c r="BF1122" i="2"/>
  <c r="BF1133" i="2"/>
  <c r="BF1142" i="2"/>
  <c r="BF1269" i="2"/>
  <c r="BF1294" i="2"/>
  <c r="BF1325" i="2"/>
  <c r="BF1328" i="2"/>
  <c r="BF1352" i="2"/>
  <c r="BF1374" i="2"/>
  <c r="BF1443" i="2"/>
  <c r="BF1472" i="2"/>
  <c r="BF1478" i="2"/>
  <c r="BF1539" i="2"/>
  <c r="BF1604" i="2"/>
  <c r="BF1626" i="2"/>
  <c r="BF1669" i="2"/>
  <c r="BF1690" i="2"/>
  <c r="BF1693" i="2"/>
  <c r="BF1701" i="2"/>
  <c r="BF1734" i="2"/>
  <c r="BF1746" i="2"/>
  <c r="BF1761" i="2"/>
  <c r="BF1794" i="2"/>
  <c r="BF1816" i="2"/>
  <c r="BF1828" i="2"/>
  <c r="BF1902" i="2"/>
  <c r="BF1910" i="2"/>
  <c r="BF1931" i="2"/>
  <c r="BF2014" i="2"/>
  <c r="BF2029" i="2"/>
  <c r="BF2069" i="2"/>
  <c r="BF2081" i="2"/>
  <c r="BF2085" i="2"/>
  <c r="BF2102" i="2"/>
  <c r="BF2107" i="2"/>
  <c r="BF2113" i="2"/>
  <c r="BF2116" i="2"/>
  <c r="BF2140" i="2"/>
  <c r="BF2149" i="2"/>
  <c r="BF2182" i="2"/>
  <c r="BF2194" i="2"/>
  <c r="BF2199" i="2"/>
  <c r="BF2200" i="2"/>
  <c r="BF2204" i="2"/>
  <c r="BF2205" i="2"/>
  <c r="BF2207" i="2"/>
  <c r="BF2209" i="2"/>
  <c r="BF2210" i="2"/>
  <c r="BF2216" i="2"/>
  <c r="BF2218" i="2"/>
  <c r="BF2223" i="2"/>
  <c r="BF2244" i="2"/>
  <c r="BF2254" i="2"/>
  <c r="BF2309" i="2"/>
  <c r="BF2319" i="2"/>
  <c r="BF2339" i="2"/>
  <c r="BF2373" i="2"/>
  <c r="BF2378" i="2"/>
  <c r="BF2382" i="2"/>
  <c r="J149" i="2"/>
  <c r="BF249" i="2"/>
  <c r="BF373" i="2"/>
  <c r="BF396" i="2"/>
  <c r="BF474" i="2"/>
  <c r="BF526" i="2"/>
  <c r="BF833" i="2"/>
  <c r="BF847" i="2"/>
  <c r="BF876" i="2"/>
  <c r="BF1003" i="2"/>
  <c r="BF1047" i="2"/>
  <c r="BF1162" i="2"/>
  <c r="BF1168" i="2"/>
  <c r="BF1273" i="2"/>
  <c r="BF1282" i="2"/>
  <c r="BF1340" i="2"/>
  <c r="BF1413" i="2"/>
  <c r="BF1514" i="2"/>
  <c r="BF1571" i="2"/>
  <c r="BF1583" i="2"/>
  <c r="BF1598" i="2"/>
  <c r="BF1638" i="2"/>
  <c r="BF1664" i="2"/>
  <c r="BF1678" i="2"/>
  <c r="BF1858" i="2"/>
  <c r="BF1870" i="2"/>
  <c r="BF1953" i="2"/>
  <c r="BF211" i="2"/>
  <c r="BF381" i="2"/>
  <c r="BF392" i="2"/>
  <c r="BF411" i="2"/>
  <c r="BF452" i="2"/>
  <c r="BF538" i="2"/>
  <c r="BF624" i="2"/>
  <c r="BF650" i="2"/>
  <c r="BF713" i="2"/>
  <c r="BF761" i="2"/>
  <c r="BF788" i="2"/>
  <c r="BF885" i="2"/>
  <c r="BF987" i="2"/>
  <c r="BF993" i="2"/>
  <c r="BF1192" i="2"/>
  <c r="BF1242" i="2"/>
  <c r="BF1319" i="2"/>
  <c r="BF1344" i="2"/>
  <c r="BF1425" i="2"/>
  <c r="BF1511" i="2"/>
  <c r="BF1524" i="2"/>
  <c r="BF1531" i="2"/>
  <c r="BF1554" i="2"/>
  <c r="BF1560" i="2"/>
  <c r="BF1592" i="2"/>
  <c r="BF1621" i="2"/>
  <c r="BF1655" i="2"/>
  <c r="BF1672" i="2"/>
  <c r="BF1704" i="2"/>
  <c r="BF1714" i="2"/>
  <c r="BF1753" i="2"/>
  <c r="BF1773" i="2"/>
  <c r="BF1785" i="2"/>
  <c r="BF1861" i="2"/>
  <c r="BF1883" i="2"/>
  <c r="BF1925" i="2"/>
  <c r="BF1937" i="2"/>
  <c r="F94" i="2"/>
  <c r="BF167" i="2"/>
  <c r="BF199" i="2"/>
  <c r="BF244" i="2"/>
  <c r="BF254" i="2"/>
  <c r="BF274" i="2"/>
  <c r="BF365" i="2"/>
  <c r="BF389" i="2"/>
  <c r="BF407" i="2"/>
  <c r="BF482" i="2"/>
  <c r="BF498" i="2"/>
  <c r="BF512" i="2"/>
  <c r="BF628" i="2"/>
  <c r="BF634" i="2"/>
  <c r="BF646" i="2"/>
  <c r="BF682" i="2"/>
  <c r="BF685" i="2"/>
  <c r="BF737" i="2"/>
  <c r="BF751" i="2"/>
  <c r="BF809" i="2"/>
  <c r="BF841" i="2"/>
  <c r="BF855" i="2"/>
  <c r="BF866" i="2"/>
  <c r="BF871" i="2"/>
  <c r="BF882" i="2"/>
  <c r="BF893" i="2"/>
  <c r="BF955" i="2"/>
  <c r="BF989" i="2"/>
  <c r="BF997" i="2"/>
  <c r="BF1034" i="2"/>
  <c r="BF1041" i="2"/>
  <c r="BF1113" i="2"/>
  <c r="BF1130" i="2"/>
  <c r="BF1147" i="2"/>
  <c r="BF1174" i="2"/>
  <c r="BF1181" i="2"/>
  <c r="BF1201" i="2"/>
  <c r="BF1217" i="2"/>
  <c r="BF1228" i="2"/>
  <c r="BF1234" i="2"/>
  <c r="BF1251" i="2"/>
  <c r="BF1303" i="2"/>
  <c r="BF1309" i="2"/>
  <c r="BF1367" i="2"/>
  <c r="BF1377" i="2"/>
  <c r="BF1410" i="2"/>
  <c r="BF1422" i="2"/>
  <c r="BF1463" i="2"/>
  <c r="BF1490" i="2"/>
  <c r="BF1494" i="2"/>
  <c r="BF1505" i="2"/>
  <c r="BF1535" i="2"/>
  <c r="BF1557" i="2"/>
  <c r="BF1574" i="2"/>
  <c r="BF1577" i="2"/>
  <c r="BF1601" i="2"/>
  <c r="BF1618" i="2"/>
  <c r="BF1634" i="2"/>
  <c r="BF1658" i="2"/>
  <c r="BF1675" i="2"/>
  <c r="BF1717" i="2"/>
  <c r="BF1768" i="2"/>
  <c r="BF1782" i="2"/>
  <c r="BF1791" i="2"/>
  <c r="BF1807" i="2"/>
  <c r="BF1819" i="2"/>
  <c r="BF1831" i="2"/>
  <c r="BF1846" i="2"/>
  <c r="BF1854" i="2"/>
  <c r="BF1892" i="2"/>
  <c r="BF1907" i="2"/>
  <c r="BF1934" i="2"/>
  <c r="BF1941" i="2"/>
  <c r="BF1962" i="2"/>
  <c r="BF1970" i="2"/>
  <c r="BF1987" i="2"/>
  <c r="BF1989" i="2"/>
  <c r="BF2018" i="2"/>
  <c r="BF2022" i="2"/>
  <c r="BF2035" i="2"/>
  <c r="BF2047" i="2"/>
  <c r="BF2051" i="2"/>
  <c r="BF2075" i="2"/>
  <c r="BF2168" i="2"/>
  <c r="BF2172" i="2"/>
  <c r="BF2190" i="2"/>
  <c r="BF2191" i="2"/>
  <c r="BF2195" i="2"/>
  <c r="BF2196" i="2"/>
  <c r="BF2201" i="2"/>
  <c r="BF2203" i="2"/>
  <c r="BF2208" i="2"/>
  <c r="BF2212" i="2"/>
  <c r="BF2215" i="2"/>
  <c r="BF2226" i="2"/>
  <c r="BF2243" i="2"/>
  <c r="BF2247" i="2"/>
  <c r="BF2252" i="2"/>
  <c r="BF2260" i="2"/>
  <c r="BF2263" i="2"/>
  <c r="BF2332" i="2"/>
  <c r="BF2342" i="2"/>
  <c r="BF2363" i="2"/>
  <c r="BF2389" i="2"/>
  <c r="BF178" i="2"/>
  <c r="BF185" i="2"/>
  <c r="BF201" i="2"/>
  <c r="BF225" i="2"/>
  <c r="BF233" i="2"/>
  <c r="BF239" i="2"/>
  <c r="BF279" i="2"/>
  <c r="BF303" i="2"/>
  <c r="BF315" i="2"/>
  <c r="BF348" i="2"/>
  <c r="BF357" i="2"/>
  <c r="BF403" i="2"/>
  <c r="BF414" i="2"/>
  <c r="BF461" i="2"/>
  <c r="BF464" i="2"/>
  <c r="BF470" i="2"/>
  <c r="BF484" i="2"/>
  <c r="BF575" i="2"/>
  <c r="BF615" i="2"/>
  <c r="BF618" i="2"/>
  <c r="BF642" i="2"/>
  <c r="BF654" i="2"/>
  <c r="BF664" i="2"/>
  <c r="BF674" i="2"/>
  <c r="BF677" i="2"/>
  <c r="BF691" i="2"/>
  <c r="BF728" i="2"/>
  <c r="BF743" i="2"/>
  <c r="BF769" i="2"/>
  <c r="BF859" i="2"/>
  <c r="BF976" i="2"/>
  <c r="BF991" i="2"/>
  <c r="BF995" i="2"/>
  <c r="BF1000" i="2"/>
  <c r="BF1013" i="2"/>
  <c r="BF1022" i="2"/>
  <c r="BF1031" i="2"/>
  <c r="BF1038" i="2"/>
  <c r="BF1045" i="2"/>
  <c r="BF1119" i="2"/>
  <c r="BF1139" i="2"/>
  <c r="BF1150" i="2"/>
  <c r="BF1165" i="2"/>
  <c r="BF1195" i="2"/>
  <c r="BF1198" i="2"/>
  <c r="BF1216" i="2"/>
  <c r="BF1222" i="2"/>
  <c r="BF1245" i="2"/>
  <c r="BF1257" i="2"/>
  <c r="BF1268" i="2"/>
  <c r="BF1279" i="2"/>
  <c r="BF1291" i="2"/>
  <c r="BF1322" i="2"/>
  <c r="BF1361" i="2"/>
  <c r="BF1368" i="2"/>
  <c r="BF1371" i="2"/>
  <c r="BF1384" i="2"/>
  <c r="BF1407" i="2"/>
  <c r="BF1431" i="2"/>
  <c r="BF1458" i="2"/>
  <c r="BF1475" i="2"/>
  <c r="BF1520" i="2"/>
  <c r="BF1527" i="2"/>
  <c r="BF1589" i="2"/>
  <c r="BF1613" i="2"/>
  <c r="BF1616" i="2"/>
  <c r="BF1630" i="2"/>
  <c r="BF1684" i="2"/>
  <c r="BF1765" i="2"/>
  <c r="BF1776" i="2"/>
  <c r="BF1806" i="2"/>
  <c r="BF1838" i="2"/>
  <c r="BF1843" i="2"/>
  <c r="BF1850" i="2"/>
  <c r="BF1864" i="2"/>
  <c r="BF1873" i="2"/>
  <c r="BF1899" i="2"/>
  <c r="BF1918" i="2"/>
  <c r="BF1922" i="2"/>
  <c r="BF1956" i="2"/>
  <c r="BF1959" i="2"/>
  <c r="BF1978" i="2"/>
  <c r="BF1982" i="2"/>
  <c r="BF1999" i="2"/>
  <c r="BF2043" i="2"/>
  <c r="BF2055" i="2"/>
  <c r="BF2059" i="2"/>
  <c r="BF2065" i="2"/>
  <c r="BF2144" i="2"/>
  <c r="BF2165" i="2"/>
  <c r="BF2192" i="2"/>
  <c r="BF2193" i="2"/>
  <c r="BF2197" i="2"/>
  <c r="BF2198" i="2"/>
  <c r="BF2202" i="2"/>
  <c r="BF2206" i="2"/>
  <c r="BF2211" i="2"/>
  <c r="BF2217" i="2"/>
  <c r="BF2219" i="2"/>
  <c r="BF2229" i="2"/>
  <c r="BF2231" i="2"/>
  <c r="BF2237" i="2"/>
  <c r="BF2253" i="2"/>
  <c r="BF2299" i="2"/>
  <c r="BF2326" i="2"/>
  <c r="BF2333" i="2"/>
  <c r="BF2368" i="2"/>
  <c r="BF2386" i="2"/>
  <c r="BF2395" i="2"/>
  <c r="BF158" i="2"/>
  <c r="BF183" i="2"/>
  <c r="BF246" i="2"/>
  <c r="BF295" i="2"/>
  <c r="BF311" i="2"/>
  <c r="BF419" i="2"/>
  <c r="BF502" i="2"/>
  <c r="BF516" i="2"/>
  <c r="BF630" i="2"/>
  <c r="BF671" i="2"/>
  <c r="BF705" i="2"/>
  <c r="BF815" i="2"/>
  <c r="BF970" i="2"/>
  <c r="BF982" i="2"/>
  <c r="BF1056" i="2"/>
  <c r="BF1154" i="2"/>
  <c r="BF1231" i="2"/>
  <c r="BF1254" i="2"/>
  <c r="BF1276" i="2"/>
  <c r="BF1285" i="2"/>
  <c r="BF1337" i="2"/>
  <c r="BF1364" i="2"/>
  <c r="BF1396" i="2"/>
  <c r="BF1447" i="2"/>
  <c r="BF1545" i="2"/>
  <c r="BF1568" i="2"/>
  <c r="BF1579" i="2"/>
  <c r="BF1641" i="2"/>
  <c r="BF1649" i="2"/>
  <c r="BF1728" i="2"/>
  <c r="BF1749" i="2"/>
  <c r="BF1779" i="2"/>
  <c r="BF1788" i="2"/>
  <c r="BF1797" i="2"/>
  <c r="BF1867" i="2"/>
  <c r="BF1895" i="2"/>
  <c r="BF1914" i="2"/>
  <c r="BF1928" i="2"/>
  <c r="BF188" i="2"/>
  <c r="BF270" i="2"/>
  <c r="BF282" i="2"/>
  <c r="BF290" i="2"/>
  <c r="BF416" i="2"/>
  <c r="BF458" i="2"/>
  <c r="BF467" i="2"/>
  <c r="BF478" i="2"/>
  <c r="BF486" i="2"/>
  <c r="BF509" i="2"/>
  <c r="BF592" i="2"/>
  <c r="BF598" i="2"/>
  <c r="BF620" i="2"/>
  <c r="BF659" i="2"/>
  <c r="BF662" i="2"/>
  <c r="BF694" i="2"/>
  <c r="BF698" i="2"/>
  <c r="BF775" i="2"/>
  <c r="BF800" i="2"/>
  <c r="BF819" i="2"/>
  <c r="BF879" i="2"/>
  <c r="BF888" i="2"/>
  <c r="BF967" i="2"/>
  <c r="BF968" i="2"/>
  <c r="BF979" i="2"/>
  <c r="BF983" i="2"/>
  <c r="BF985" i="2"/>
  <c r="BF1027" i="2"/>
  <c r="BF1049" i="2"/>
  <c r="BF1105" i="2"/>
  <c r="BF1107" i="2"/>
  <c r="BF1125" i="2"/>
  <c r="BF1136" i="2"/>
  <c r="BF1185" i="2"/>
  <c r="BF1189" i="2"/>
  <c r="BF1210" i="2"/>
  <c r="BF1213" i="2"/>
  <c r="BF1218" i="2"/>
  <c r="BF1237" i="2"/>
  <c r="BF1260" i="2"/>
  <c r="BF1263" i="2"/>
  <c r="BF1288" i="2"/>
  <c r="BF1306" i="2"/>
  <c r="BF1312" i="2"/>
  <c r="BF1355" i="2"/>
  <c r="BF1387" i="2"/>
  <c r="BF1393" i="2"/>
  <c r="BF1399" i="2"/>
  <c r="BF1417" i="2"/>
  <c r="BF1436" i="2"/>
  <c r="BF1453" i="2"/>
  <c r="BF1466" i="2"/>
  <c r="BF1487" i="2"/>
  <c r="BF1502" i="2"/>
  <c r="BF1517" i="2"/>
  <c r="BF1521" i="2"/>
  <c r="BF1542" i="2"/>
  <c r="BF1551" i="2"/>
  <c r="BF1622" i="2"/>
  <c r="BF1646" i="2"/>
  <c r="BF1661" i="2"/>
  <c r="BF1681" i="2"/>
  <c r="BF1687" i="2"/>
  <c r="BF1707" i="2"/>
  <c r="BF1711" i="2"/>
  <c r="BF1719" i="2"/>
  <c r="BF1731" i="2"/>
  <c r="BF1743" i="2"/>
  <c r="BF1757" i="2"/>
  <c r="BF1800" i="2"/>
  <c r="BF1811" i="2"/>
  <c r="BF1835" i="2"/>
  <c r="F39" i="2"/>
  <c r="BD96" i="1" s="1"/>
  <c r="F39" i="8"/>
  <c r="BD103" i="1"/>
  <c r="J35" i="8"/>
  <c r="AV103" i="1" s="1"/>
  <c r="F38" i="8"/>
  <c r="BC103" i="1" s="1"/>
  <c r="F35" i="9"/>
  <c r="AZ104" i="1" s="1"/>
  <c r="J35" i="10"/>
  <c r="AV105" i="1"/>
  <c r="J35" i="3"/>
  <c r="AV97" i="1" s="1"/>
  <c r="F38" i="3"/>
  <c r="BC97" i="1" s="1"/>
  <c r="J35" i="4"/>
  <c r="AV98" i="1" s="1"/>
  <c r="F35" i="4"/>
  <c r="AZ98" i="1"/>
  <c r="F39" i="4"/>
  <c r="BD98" i="1" s="1"/>
  <c r="J35" i="5"/>
  <c r="AV99" i="1" s="1"/>
  <c r="F38" i="5"/>
  <c r="BC99" i="1" s="1"/>
  <c r="F35" i="5"/>
  <c r="AZ99" i="1"/>
  <c r="F39" i="5"/>
  <c r="BD99" i="1" s="1"/>
  <c r="F35" i="6"/>
  <c r="AZ100" i="1" s="1"/>
  <c r="F37" i="6"/>
  <c r="BB100" i="1" s="1"/>
  <c r="F35" i="7"/>
  <c r="AZ102" i="1" s="1"/>
  <c r="F39" i="9"/>
  <c r="BD104" i="1"/>
  <c r="F38" i="9"/>
  <c r="BC104" i="1"/>
  <c r="F35" i="10"/>
  <c r="AZ105" i="1"/>
  <c r="F37" i="10"/>
  <c r="BB105" i="1" s="1"/>
  <c r="J35" i="2"/>
  <c r="AV96" i="1"/>
  <c r="F35" i="8"/>
  <c r="AZ103" i="1"/>
  <c r="F37" i="8"/>
  <c r="BB103" i="1" s="1"/>
  <c r="F38" i="10"/>
  <c r="BC105" i="1" s="1"/>
  <c r="AS94" i="1"/>
  <c r="F35" i="3"/>
  <c r="AZ97" i="1" s="1"/>
  <c r="F39" i="3"/>
  <c r="BD97" i="1" s="1"/>
  <c r="F37" i="3"/>
  <c r="BB97" i="1"/>
  <c r="F37" i="4"/>
  <c r="BB98" i="1"/>
  <c r="F38" i="4"/>
  <c r="BC98" i="1" s="1"/>
  <c r="F37" i="5"/>
  <c r="BB99" i="1" s="1"/>
  <c r="J35" i="6"/>
  <c r="AV100" i="1"/>
  <c r="F38" i="6"/>
  <c r="BC100" i="1"/>
  <c r="F39" i="6"/>
  <c r="BD100" i="1" s="1"/>
  <c r="J35" i="7"/>
  <c r="AV102" i="1" s="1"/>
  <c r="F37" i="9"/>
  <c r="BB104" i="1"/>
  <c r="J35" i="9"/>
  <c r="AV104" i="1"/>
  <c r="F39" i="10"/>
  <c r="BD105" i="1" s="1"/>
  <c r="F37" i="2"/>
  <c r="BB96" i="1" s="1"/>
  <c r="F38" i="7"/>
  <c r="BC102" i="1"/>
  <c r="F38" i="2"/>
  <c r="BC96" i="1" s="1"/>
  <c r="F37" i="7"/>
  <c r="BB102" i="1" s="1"/>
  <c r="F35" i="2"/>
  <c r="AZ96" i="1" s="1"/>
  <c r="F39" i="7"/>
  <c r="BD102" i="1"/>
  <c r="J128" i="5" l="1"/>
  <c r="J100" i="5" s="1"/>
  <c r="BK127" i="5"/>
  <c r="P130" i="6"/>
  <c r="AU100" i="1" s="1"/>
  <c r="BK153" i="6"/>
  <c r="J153" i="6" s="1"/>
  <c r="J101" i="6" s="1"/>
  <c r="P131" i="4"/>
  <c r="AU98" i="1" s="1"/>
  <c r="T731" i="7"/>
  <c r="T145" i="7"/>
  <c r="P146" i="7"/>
  <c r="T153" i="6"/>
  <c r="T130" i="6" s="1"/>
  <c r="T1046" i="2"/>
  <c r="T1005" i="2" s="1"/>
  <c r="T155" i="2" s="1"/>
  <c r="P731" i="7"/>
  <c r="T128" i="5"/>
  <c r="T127" i="5" s="1"/>
  <c r="T126" i="5" s="1"/>
  <c r="R151" i="4"/>
  <c r="R131" i="4"/>
  <c r="T132" i="3"/>
  <c r="T131" i="3"/>
  <c r="T131" i="4"/>
  <c r="R126" i="10"/>
  <c r="R125" i="10" s="1"/>
  <c r="R1046" i="2"/>
  <c r="R1005" i="2" s="1"/>
  <c r="R155" i="2" s="1"/>
  <c r="R731" i="7"/>
  <c r="R128" i="5"/>
  <c r="R127" i="5"/>
  <c r="R126" i="5"/>
  <c r="P137" i="8"/>
  <c r="P128" i="8"/>
  <c r="AU103" i="1" s="1"/>
  <c r="R132" i="3"/>
  <c r="R131" i="3" s="1"/>
  <c r="R137" i="8"/>
  <c r="R128" i="8"/>
  <c r="P1046" i="2"/>
  <c r="P1005" i="2" s="1"/>
  <c r="R153" i="6"/>
  <c r="R130" i="6" s="1"/>
  <c r="R146" i="7"/>
  <c r="R145" i="7"/>
  <c r="P156" i="2"/>
  <c r="BK1046" i="2"/>
  <c r="J1046" i="2"/>
  <c r="J111" i="2" s="1"/>
  <c r="T126" i="10"/>
  <c r="T125" i="10" s="1"/>
  <c r="BK126" i="10"/>
  <c r="J126" i="10"/>
  <c r="J99" i="10"/>
  <c r="BK132" i="3"/>
  <c r="J132" i="3"/>
  <c r="J99" i="3" s="1"/>
  <c r="BK132" i="4"/>
  <c r="BK131" i="4" s="1"/>
  <c r="J131" i="4" s="1"/>
  <c r="J98" i="4" s="1"/>
  <c r="BK131" i="6"/>
  <c r="J131" i="6"/>
  <c r="J99" i="6" s="1"/>
  <c r="BK1329" i="7"/>
  <c r="J1329" i="7" s="1"/>
  <c r="J121" i="7" s="1"/>
  <c r="BK129" i="8"/>
  <c r="J129" i="8"/>
  <c r="J99" i="8"/>
  <c r="BK128" i="9"/>
  <c r="BK127" i="9" s="1"/>
  <c r="J127" i="9" s="1"/>
  <c r="J99" i="9" s="1"/>
  <c r="BK128" i="8"/>
  <c r="J128" i="8" s="1"/>
  <c r="J98" i="8" s="1"/>
  <c r="J146" i="7"/>
  <c r="J99" i="7"/>
  <c r="J36" i="2"/>
  <c r="AW96" i="1" s="1"/>
  <c r="AT96" i="1" s="1"/>
  <c r="J36" i="4"/>
  <c r="AW98" i="1"/>
  <c r="AT98" i="1" s="1"/>
  <c r="AZ95" i="1"/>
  <c r="AV95" i="1" s="1"/>
  <c r="BD95" i="1"/>
  <c r="J36" i="7"/>
  <c r="AW102" i="1" s="1"/>
  <c r="AT102" i="1" s="1"/>
  <c r="F36" i="3"/>
  <c r="BA97" i="1" s="1"/>
  <c r="BC95" i="1"/>
  <c r="AY95" i="1" s="1"/>
  <c r="BB95" i="1"/>
  <c r="F36" i="7"/>
  <c r="BA102" i="1" s="1"/>
  <c r="J36" i="3"/>
  <c r="AW97" i="1"/>
  <c r="AT97" i="1" s="1"/>
  <c r="J36" i="8"/>
  <c r="AW103" i="1" s="1"/>
  <c r="AT103" i="1" s="1"/>
  <c r="BB101" i="1"/>
  <c r="AX101" i="1"/>
  <c r="BD101" i="1"/>
  <c r="F36" i="4"/>
  <c r="BA98" i="1" s="1"/>
  <c r="J36" i="6"/>
  <c r="AW100" i="1" s="1"/>
  <c r="AT100" i="1" s="1"/>
  <c r="F36" i="9"/>
  <c r="BA104" i="1"/>
  <c r="J36" i="9"/>
  <c r="AW104" i="1"/>
  <c r="AT104" i="1" s="1"/>
  <c r="AZ101" i="1"/>
  <c r="AV101" i="1" s="1"/>
  <c r="F36" i="10"/>
  <c r="BA105" i="1"/>
  <c r="BC101" i="1"/>
  <c r="AY101" i="1" s="1"/>
  <c r="F36" i="2"/>
  <c r="BA96" i="1" s="1"/>
  <c r="F36" i="5"/>
  <c r="BA99" i="1" s="1"/>
  <c r="J36" i="5"/>
  <c r="AW99" i="1"/>
  <c r="AT99" i="1"/>
  <c r="F36" i="6"/>
  <c r="BA100" i="1" s="1"/>
  <c r="F36" i="8"/>
  <c r="BA103" i="1" s="1"/>
  <c r="J36" i="10"/>
  <c r="AW105" i="1"/>
  <c r="AT105" i="1"/>
  <c r="P155" i="2" l="1"/>
  <c r="AU96" i="1" s="1"/>
  <c r="J132" i="4"/>
  <c r="J99" i="4" s="1"/>
  <c r="J127" i="5"/>
  <c r="J99" i="5" s="1"/>
  <c r="BK126" i="5"/>
  <c r="J126" i="5" s="1"/>
  <c r="P145" i="7"/>
  <c r="AU102" i="1"/>
  <c r="AU101" i="1" s="1"/>
  <c r="AU94" i="1" s="1"/>
  <c r="BK145" i="7"/>
  <c r="J145" i="7"/>
  <c r="J98" i="7" s="1"/>
  <c r="BK131" i="3"/>
  <c r="J131" i="3"/>
  <c r="J98" i="3" s="1"/>
  <c r="BK125" i="10"/>
  <c r="J125" i="10"/>
  <c r="J32" i="10" s="1"/>
  <c r="AG105" i="1" s="1"/>
  <c r="BK1005" i="2"/>
  <c r="J1005" i="2" s="1"/>
  <c r="J109" i="2" s="1"/>
  <c r="BK130" i="6"/>
  <c r="J130" i="6"/>
  <c r="J98" i="6" s="1"/>
  <c r="J128" i="9"/>
  <c r="J100" i="9"/>
  <c r="BK126" i="9"/>
  <c r="J126" i="9"/>
  <c r="J32" i="9" s="1"/>
  <c r="AG104" i="1" s="1"/>
  <c r="J32" i="4"/>
  <c r="AG98" i="1"/>
  <c r="AX95" i="1"/>
  <c r="BB94" i="1"/>
  <c r="AX94" i="1"/>
  <c r="AU95" i="1"/>
  <c r="BD94" i="1"/>
  <c r="W33" i="1" s="1"/>
  <c r="BC94" i="1"/>
  <c r="W32" i="1" s="1"/>
  <c r="J32" i="8"/>
  <c r="AG103" i="1"/>
  <c r="AN103" i="1"/>
  <c r="AZ94" i="1"/>
  <c r="AV94" i="1"/>
  <c r="AK29" i="1"/>
  <c r="BA95" i="1"/>
  <c r="AW95" i="1" s="1"/>
  <c r="AT95" i="1" s="1"/>
  <c r="BA101" i="1"/>
  <c r="AW101" i="1" s="1"/>
  <c r="AT101" i="1" s="1"/>
  <c r="J32" i="5" l="1"/>
  <c r="J98" i="5"/>
  <c r="J41" i="10"/>
  <c r="J41" i="9"/>
  <c r="J98" i="9"/>
  <c r="J98" i="10"/>
  <c r="BK155" i="2"/>
  <c r="J155" i="2"/>
  <c r="J32" i="2" s="1"/>
  <c r="AG96" i="1" s="1"/>
  <c r="AN96" i="1" s="1"/>
  <c r="J41" i="8"/>
  <c r="J41" i="4"/>
  <c r="AN98" i="1"/>
  <c r="AN104" i="1"/>
  <c r="AN105" i="1"/>
  <c r="J32" i="3"/>
  <c r="AG97" i="1"/>
  <c r="AY94" i="1"/>
  <c r="J32" i="7"/>
  <c r="AG102" i="1"/>
  <c r="AN102" i="1"/>
  <c r="W29" i="1"/>
  <c r="J32" i="6"/>
  <c r="AG100" i="1" s="1"/>
  <c r="AN100" i="1" s="1"/>
  <c r="W31" i="1"/>
  <c r="BA94" i="1"/>
  <c r="W30" i="1"/>
  <c r="AG99" i="1" l="1"/>
  <c r="AN99" i="1" s="1"/>
  <c r="J41" i="5"/>
  <c r="J41" i="2"/>
  <c r="J98" i="2"/>
  <c r="J41" i="6"/>
  <c r="J41" i="3"/>
  <c r="J41" i="7"/>
  <c r="AN97" i="1"/>
  <c r="AG101" i="1"/>
  <c r="AW94" i="1"/>
  <c r="AK30" i="1"/>
  <c r="AG95" i="1"/>
  <c r="AN95" i="1"/>
  <c r="AN101" i="1" l="1"/>
  <c r="AG94" i="1"/>
  <c r="AK26" i="1"/>
  <c r="AK35" i="1"/>
  <c r="AT94" i="1"/>
  <c r="AN94" i="1"/>
</calcChain>
</file>

<file path=xl/sharedStrings.xml><?xml version="1.0" encoding="utf-8"?>
<sst xmlns="http://schemas.openxmlformats.org/spreadsheetml/2006/main" count="54459" uniqueCount="5392">
  <si>
    <t>Export Komplet</t>
  </si>
  <si>
    <t/>
  </si>
  <si>
    <t>2.0</t>
  </si>
  <si>
    <t>False</t>
  </si>
  <si>
    <t>{d0ab01c8-cb97-48af-80e5-3618748b71b4}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</si>
  <si>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</si>
  <si>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</si>
  <si>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</si>
  <si>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</si>
  <si>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</si>
  <si>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</si>
  <si>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</si>
  <si>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</si>
  <si>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23049a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</si>
  <si>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</si>
  <si>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</si>
  <si>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budovy umelecko - dekoračných dielní SND</t>
  </si>
  <si>
    <t>JKSO:</t>
  </si>
  <si>
    <t>KS:</t>
  </si>
  <si>
    <t>Miesto:</t>
  </si>
  <si>
    <t>Bratislava</t>
  </si>
  <si>
    <t>Dátum:</t>
  </si>
  <si>
    <t>5. 8. 2023</t>
  </si>
  <si>
    <t>Objednávateľ:</t>
  </si>
  <si>
    <t>IČO:</t>
  </si>
  <si>
    <t>Slovenské národné divadlo</t>
  </si>
  <si>
    <t>IČ DPH:</t>
  </si>
  <si>
    <t>Zhotoviteľ:</t>
  </si>
  <si>
    <t>Vyplň údaj</t>
  </si>
  <si>
    <t>Projektant:</t>
  </si>
  <si>
    <t>VM PROJEKT , s.r.o.</t>
  </si>
  <si>
    <t>True</t>
  </si>
  <si>
    <t>Spracovateľ:</t>
  </si>
  <si>
    <t>Ing Peter Lukačovič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</si>
  <si>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</si>
  <si>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</si>
  <si>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</si>
  <si>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</si>
  <si>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</si>
  <si>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</si>
  <si>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</si>
  <si>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</si>
  <si>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</si>
  <si>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</si>
  <si>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</si>
  <si>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</si>
  <si>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</si>
  <si>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</si>
  <si>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</si>
  <si>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</si>
  <si>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</si>
  <si>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</si>
  <si>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</si>
  <si>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</si>
  <si>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</si>
  <si>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</si>
  <si>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</si>
  <si>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</si>
  <si>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</si>
  <si>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</si>
  <si>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</si>
  <si>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</si>
  <si>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</si>
  <si>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</si>
  <si>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</si>
  <si>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</si>
  <si>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</si>
  <si>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</si>
  <si>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</si>
  <si>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</si>
  <si>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</si>
  <si>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</si>
  <si>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</si>
  <si>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</si>
  <si>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</si>
  <si>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</si>
  <si>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</si>
  <si>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</si>
  <si>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</si>
  <si>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</si>
  <si>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A - energetické aktivity</t>
  </si>
  <si>
    <t>STA</t>
  </si>
  <si>
    <t>1</t>
  </si>
  <si>
    <t>{32f8b6a0-2790-45b2-8b4d-42ba8f4081f3}</t>
  </si>
  <si>
    <t>/</t>
  </si>
  <si>
    <t>SO01</t>
  </si>
  <si>
    <t>Hlavný objekt dielní + administratíva, učilište - ASR</t>
  </si>
  <si>
    <t>Časť</t>
  </si>
  <si>
    <t>2</t>
  </si>
  <si>
    <t>{06e80cde-659d-4654-a081-dba9ee8e221a}</t>
  </si>
  <si>
    <t>SO01.2</t>
  </si>
  <si>
    <t>Hlavný objekt dielní + administratíva, učilište - Ústredné kúrenie</t>
  </si>
  <si>
    <t>{950582f9-39b0-40e2-a3b4-0a6dc278dbbc}</t>
  </si>
  <si>
    <t>SO01.3 A</t>
  </si>
  <si>
    <t xml:space="preserve">Hlavný objekt dielní - Vnútorné silnoprúdové a slaboprúdové rozvody </t>
  </si>
  <si>
    <t>{2cef8ff4-39ad-41a7-b4b3-5e44e9e04045}</t>
  </si>
  <si>
    <t>SO01.5</t>
  </si>
  <si>
    <t>Hlavný objekt dielní + administratíva, učilište - VZT A</t>
  </si>
  <si>
    <t>{0defdd72-49f2-44eb-9a67-4cb952ff24a6}</t>
  </si>
  <si>
    <t>SO01.6</t>
  </si>
  <si>
    <t>Hlavný objekt dielní + administratíva, učilište - ZTI  A</t>
  </si>
  <si>
    <t>{d3705930-ab52-4590-8489-a3cd696b398d}</t>
  </si>
  <si>
    <t>B</t>
  </si>
  <si>
    <t>B - iné aktivity</t>
  </si>
  <si>
    <t>{0c8f4926-4997-4ccf-b9a2-7900362e80e5}</t>
  </si>
  <si>
    <t>SO01B</t>
  </si>
  <si>
    <t>B Hlavný objekt dielní + administratíva, učilište - ASR</t>
  </si>
  <si>
    <t>{4c4e317b-a04d-4867-adbf-965594bf58f2}</t>
  </si>
  <si>
    <t>SO01.3B</t>
  </si>
  <si>
    <t>{c8e64c51-7d6e-4cca-9711-46fed457f64a}</t>
  </si>
  <si>
    <t>SO01.5B</t>
  </si>
  <si>
    <t>Hlavný objekt dielní + administratíva, učilište - VZT B</t>
  </si>
  <si>
    <t>{9bebcf69-2a87-4f8e-9d33-d6b546762c17}</t>
  </si>
  <si>
    <t>SO01.6B</t>
  </si>
  <si>
    <t>Hlavný objekt dielní + administratíva, učilište - ZTI B</t>
  </si>
  <si>
    <t>{557eda59-59c9-4a3c-a2fb-a8a81fcbb317}</t>
  </si>
  <si>
    <t>bj</t>
  </si>
  <si>
    <t>0,08</t>
  </si>
  <si>
    <t>dst</t>
  </si>
  <si>
    <t>1,98</t>
  </si>
  <si>
    <t>KRYCÍ LIST ROZPOČTU</t>
  </si>
  <si>
    <t>dstenaj</t>
  </si>
  <si>
    <t>0,64</t>
  </si>
  <si>
    <t>fas</t>
  </si>
  <si>
    <t>4403,301</t>
  </si>
  <si>
    <t>fn1</t>
  </si>
  <si>
    <t>3513,562</t>
  </si>
  <si>
    <t>fn5</t>
  </si>
  <si>
    <t>175,548</t>
  </si>
  <si>
    <t>Objekt:</t>
  </si>
  <si>
    <t>hv</t>
  </si>
  <si>
    <t>298,857</t>
  </si>
  <si>
    <t>A - A - energetické aktivity</t>
  </si>
  <si>
    <t>kastlik</t>
  </si>
  <si>
    <t>81,405</t>
  </si>
  <si>
    <t>Časť:</t>
  </si>
  <si>
    <t>kursn2</t>
  </si>
  <si>
    <t>231,498</t>
  </si>
  <si>
    <t>SO01 - Hlavný objekt dielní + administratíva, učilište - ASR</t>
  </si>
  <si>
    <t>kutsn3</t>
  </si>
  <si>
    <t>128,585</t>
  </si>
  <si>
    <t>kutsn5</t>
  </si>
  <si>
    <t>183,893</t>
  </si>
  <si>
    <t>kutsn6</t>
  </si>
  <si>
    <t>35,468</t>
  </si>
  <si>
    <t>kutsn7</t>
  </si>
  <si>
    <t>9,105</t>
  </si>
  <si>
    <t>kutsn8</t>
  </si>
  <si>
    <t>4,84</t>
  </si>
  <si>
    <t>kutsn9</t>
  </si>
  <si>
    <t>28,48</t>
  </si>
  <si>
    <t>leš</t>
  </si>
  <si>
    <t>4444,887</t>
  </si>
  <si>
    <t>lssn3</t>
  </si>
  <si>
    <t>61,747</t>
  </si>
  <si>
    <t>lssn5</t>
  </si>
  <si>
    <t>19,85</t>
  </si>
  <si>
    <t>lssn6</t>
  </si>
  <si>
    <t>23,88</t>
  </si>
  <si>
    <t>lssn7</t>
  </si>
  <si>
    <t>lssn8</t>
  </si>
  <si>
    <t>lssn9</t>
  </si>
  <si>
    <t>m08</t>
  </si>
  <si>
    <t>35,088</t>
  </si>
  <si>
    <t>maz1</t>
  </si>
  <si>
    <t>43,651</t>
  </si>
  <si>
    <t>narsn2</t>
  </si>
  <si>
    <t>198,968</t>
  </si>
  <si>
    <t>narsn3</t>
  </si>
  <si>
    <t>66,838</t>
  </si>
  <si>
    <t>narsn5</t>
  </si>
  <si>
    <t>164,043</t>
  </si>
  <si>
    <t>narsn6</t>
  </si>
  <si>
    <t>11,588</t>
  </si>
  <si>
    <t>nat</t>
  </si>
  <si>
    <t>397,818</t>
  </si>
  <si>
    <t>nusn1</t>
  </si>
  <si>
    <t>78,42</t>
  </si>
  <si>
    <t>ocel</t>
  </si>
  <si>
    <t>14120,165</t>
  </si>
  <si>
    <t>ocem</t>
  </si>
  <si>
    <t>43,92</t>
  </si>
  <si>
    <t>ok</t>
  </si>
  <si>
    <t>190,177</t>
  </si>
  <si>
    <t>okap</t>
  </si>
  <si>
    <t>101,77</t>
  </si>
  <si>
    <t>okap2</t>
  </si>
  <si>
    <t>88,154</t>
  </si>
  <si>
    <t>okapsn6</t>
  </si>
  <si>
    <t>9,04</t>
  </si>
  <si>
    <t>okno</t>
  </si>
  <si>
    <t>725,151</t>
  </si>
  <si>
    <t>oksn1</t>
  </si>
  <si>
    <t>44,88</t>
  </si>
  <si>
    <t>oksn2</t>
  </si>
  <si>
    <t>38,24</t>
  </si>
  <si>
    <t>olsn1</t>
  </si>
  <si>
    <t>79,48</t>
  </si>
  <si>
    <t>oofasada</t>
  </si>
  <si>
    <t>3594,967</t>
  </si>
  <si>
    <t>osb1</t>
  </si>
  <si>
    <t>109,32</t>
  </si>
  <si>
    <t>osb2</t>
  </si>
  <si>
    <t>75,67</t>
  </si>
  <si>
    <t>osb3</t>
  </si>
  <si>
    <t>osb4</t>
  </si>
  <si>
    <t>1,9</t>
  </si>
  <si>
    <t>osb5</t>
  </si>
  <si>
    <t>80,64</t>
  </si>
  <si>
    <t>osb6</t>
  </si>
  <si>
    <t>11,918</t>
  </si>
  <si>
    <t>osokel</t>
  </si>
  <si>
    <t>124,769</t>
  </si>
  <si>
    <t>ostena</t>
  </si>
  <si>
    <t>226,33</t>
  </si>
  <si>
    <t>ostena5</t>
  </si>
  <si>
    <t>9961,9</t>
  </si>
  <si>
    <t>ostenav</t>
  </si>
  <si>
    <t>1025,917</t>
  </si>
  <si>
    <t>ostokno</t>
  </si>
  <si>
    <t>632,786</t>
  </si>
  <si>
    <t>por14</t>
  </si>
  <si>
    <t>84,71</t>
  </si>
  <si>
    <t>pr20</t>
  </si>
  <si>
    <t>1,822</t>
  </si>
  <si>
    <t>pz</t>
  </si>
  <si>
    <t>130,484</t>
  </si>
  <si>
    <t>rošt</t>
  </si>
  <si>
    <t>7246,218</t>
  </si>
  <si>
    <t>rr</t>
  </si>
  <si>
    <t>139,039</t>
  </si>
  <si>
    <t>rv</t>
  </si>
  <si>
    <t>0,108</t>
  </si>
  <si>
    <t>sn1</t>
  </si>
  <si>
    <t>378,226</t>
  </si>
  <si>
    <t>sn2v</t>
  </si>
  <si>
    <t>737,584</t>
  </si>
  <si>
    <t>sn2z</t>
  </si>
  <si>
    <t>115,749</t>
  </si>
  <si>
    <t>sn3v</t>
  </si>
  <si>
    <t>479,168</t>
  </si>
  <si>
    <t>sn3z</t>
  </si>
  <si>
    <t>51,434</t>
  </si>
  <si>
    <t>sn4</t>
  </si>
  <si>
    <t>2046,518</t>
  </si>
  <si>
    <t>sn5v</t>
  </si>
  <si>
    <t>579,524</t>
  </si>
  <si>
    <t>sn5z</t>
  </si>
  <si>
    <t>73,557</t>
  </si>
  <si>
    <t>sn6v</t>
  </si>
  <si>
    <t>53,118</t>
  </si>
  <si>
    <t>sn6z</t>
  </si>
  <si>
    <t>14,187</t>
  </si>
  <si>
    <t>sn7v</t>
  </si>
  <si>
    <t>20,428</t>
  </si>
  <si>
    <t>sn7z</t>
  </si>
  <si>
    <t>3,642</t>
  </si>
  <si>
    <t>sn8p</t>
  </si>
  <si>
    <t>7,102</t>
  </si>
  <si>
    <t>sn8v</t>
  </si>
  <si>
    <t>5,421</t>
  </si>
  <si>
    <t>sn8z</t>
  </si>
  <si>
    <t>1,21</t>
  </si>
  <si>
    <t>sn9v</t>
  </si>
  <si>
    <t>66,783</t>
  </si>
  <si>
    <t>sn9z</t>
  </si>
  <si>
    <t>7,12</t>
  </si>
  <si>
    <t>sokep</t>
  </si>
  <si>
    <t>1,78</t>
  </si>
  <si>
    <t>ss1</t>
  </si>
  <si>
    <t>ss2</t>
  </si>
  <si>
    <t>ss2z</t>
  </si>
  <si>
    <t>92,599</t>
  </si>
  <si>
    <t>ss3</t>
  </si>
  <si>
    <t>REKAPITULÁCIA ROZPOČTU</t>
  </si>
  <si>
    <t>ss3z</t>
  </si>
  <si>
    <t>ss4</t>
  </si>
  <si>
    <t>1753,634</t>
  </si>
  <si>
    <t>ss5</t>
  </si>
  <si>
    <t>ss5z</t>
  </si>
  <si>
    <t>ss6</t>
  </si>
  <si>
    <t>55,026</t>
  </si>
  <si>
    <t>ss6z</t>
  </si>
  <si>
    <t>ss7</t>
  </si>
  <si>
    <t>ss8v</t>
  </si>
  <si>
    <t>ss9v</t>
  </si>
  <si>
    <t>ss9z</t>
  </si>
  <si>
    <t>7,118</t>
  </si>
  <si>
    <t>stsn2</t>
  </si>
  <si>
    <t>32,53</t>
  </si>
  <si>
    <t>vi</t>
  </si>
  <si>
    <t>12,33</t>
  </si>
  <si>
    <t>vparapet</t>
  </si>
  <si>
    <t>314,41</t>
  </si>
  <si>
    <t>x10sn3</t>
  </si>
  <si>
    <t>Kód dielu - Popis</t>
  </si>
  <si>
    <t>Cena celkom [EUR]</t>
  </si>
  <si>
    <t>x10sn5</t>
  </si>
  <si>
    <t>x10sn6</t>
  </si>
  <si>
    <t>Náklady z rozpočtu</t>
  </si>
  <si>
    <t>-1</t>
  </si>
  <si>
    <t>x5sn3</t>
  </si>
  <si>
    <t>40,103</t>
  </si>
  <si>
    <t>HSV - Práce a dodávky HSV</t>
  </si>
  <si>
    <t>x5sn6</t>
  </si>
  <si>
    <t>7,151</t>
  </si>
  <si>
    <t xml:space="preserve">    1 - Zemné práce</t>
  </si>
  <si>
    <t>xps10</t>
  </si>
  <si>
    <t xml:space="preserve">    2 - Zakladanie</t>
  </si>
  <si>
    <t>xps18</t>
  </si>
  <si>
    <t xml:space="preserve">    3 - Zvislé a kompletné konštrukcie</t>
  </si>
  <si>
    <t>xps5</t>
  </si>
  <si>
    <t>128,656</t>
  </si>
  <si>
    <t xml:space="preserve">    4 - Vodorovné konštrukcie</t>
  </si>
  <si>
    <t>xps7</t>
  </si>
  <si>
    <t>6,5</t>
  </si>
  <si>
    <t xml:space="preserve">    5 - Komunikácie</t>
  </si>
  <si>
    <t>xpssn5</t>
  </si>
  <si>
    <t>54,126</t>
  </si>
  <si>
    <t xml:space="preserve">    6 - Úpravy povrchov, podlahy, osadenie</t>
  </si>
  <si>
    <t>zásyp</t>
  </si>
  <si>
    <t>75,402</t>
  </si>
  <si>
    <t xml:space="preserve">    8 - Rúrové vedenie</t>
  </si>
  <si>
    <t>zavsn6</t>
  </si>
  <si>
    <t>3,151</t>
  </si>
  <si>
    <t xml:space="preserve">    9 - Ostatné konštrukcie a práce-búranie</t>
  </si>
  <si>
    <t>zbytok</t>
  </si>
  <si>
    <t>63,637</t>
  </si>
  <si>
    <t xml:space="preserve">    99 - Presun hmôt HSV</t>
  </si>
  <si>
    <t>zi</t>
  </si>
  <si>
    <t>4,74</t>
  </si>
  <si>
    <t>PSV - Práce a dodávky PSV</t>
  </si>
  <si>
    <t>zlss4</t>
  </si>
  <si>
    <t>141,72</t>
  </si>
  <si>
    <t xml:space="preserve">    711 - Izolácie proti vode a vlhkosti</t>
  </si>
  <si>
    <t xml:space="preserve">    712 - Izolácie striech, povlakové krytiny</t>
  </si>
  <si>
    <t xml:space="preserve">      712_SN1 - Izolácie striech, povlakové krytiny_skladba SN1</t>
  </si>
  <si>
    <t xml:space="preserve">      712_SN2 - Izolácie striech, povlakové krytiny_skladba SN2</t>
  </si>
  <si>
    <t xml:space="preserve">      712_SN3 - Izolácie striech, povlakové krytiny_skladba SN3</t>
  </si>
  <si>
    <t xml:space="preserve">      712_SN4 - Izolácie striech, povlakové krytiny_skladba SN4</t>
  </si>
  <si>
    <t xml:space="preserve">      712_SN5 - Izolácie striech, povlakové krytiny_skladba SN5</t>
  </si>
  <si>
    <t xml:space="preserve">      712_SN6 - Izolácie striech, povlakové krytiny_skladba SN6</t>
  </si>
  <si>
    <t xml:space="preserve">      712_SN7 - Izolácie striech, povlakové krytiny_skladba SN7</t>
  </si>
  <si>
    <t xml:space="preserve">      712_SN8 - Izolácie striech, povlakové krytiny_skladba SN8</t>
  </si>
  <si>
    <t xml:space="preserve">      712_SN9 - Izolácie striech, povlakové krytiny_skladba SN9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</si>
  <si>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</si>
  <si>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</si>
  <si>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</si>
  <si>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</si>
  <si>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</si>
  <si>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</si>
  <si>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</si>
  <si>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777 - Podlahy syntetické</t>
  </si>
  <si>
    <t xml:space="preserve">    783 - Nátery</t>
  </si>
  <si>
    <t xml:space="preserve">    784 - Maľby</t>
  </si>
  <si>
    <t>M - Práce a dodávky M</t>
  </si>
  <si>
    <t xml:space="preserve">    25-M - Povrchová úprava strojov a zariadení</t>
  </si>
  <si>
    <t>VP -   Práce naviac</t>
  </si>
  <si>
    <t>ROZPOČET</t>
  </si>
  <si>
    <t>PČ</t>
  </si>
  <si>
    <t>MJ</t>
  </si>
  <si>
    <t>Množstvo</t>
  </si>
  <si>
    <t>J.cena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</si>
  <si>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</si>
  <si>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</si>
  <si>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</si>
  <si>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</si>
  <si>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</si>
  <si>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</si>
  <si>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</si>
  <si>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</si>
  <si>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</si>
  <si>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</si>
  <si>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</si>
  <si>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</si>
  <si>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</si>
  <si>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</si>
  <si>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4</t>
  </si>
  <si>
    <t>-1957085776</t>
  </si>
  <si>
    <t>VV</t>
  </si>
  <si>
    <t>"okapový chodník M16"</t>
  </si>
  <si>
    <t>0,85*(2,4+10,273+6,09+4,95+22,24+0,9+50+9,17+4,71+2,85+0,33)</t>
  </si>
  <si>
    <t>0,35*1,68+0,9*4,84</t>
  </si>
  <si>
    <t>Medzisúčet</t>
  </si>
  <si>
    <t>3</t>
  </si>
  <si>
    <t>Súčet</t>
  </si>
  <si>
    <t>113307122.S</t>
  </si>
  <si>
    <t>Odstránenie podkladu v ploche do 200 m2 z kameniva hrubého drveného, hr.100 do 200 mm,  -0,23500t</t>
  </si>
  <si>
    <t>1543778261</t>
  </si>
  <si>
    <t>130001101.S</t>
  </si>
  <si>
    <t>Príplatok k cenám za sťaženie výkopu v blízkosti podzemného vedenia alebo výbušbnín - pre všetky triedy</t>
  </si>
  <si>
    <t>m3</t>
  </si>
  <si>
    <t>-1349502696</t>
  </si>
  <si>
    <t>rr*0,6</t>
  </si>
  <si>
    <t>130201001.S</t>
  </si>
  <si>
    <t>Výkop jamy a ryhy v obmedzenom priestore horn. tr.3 ručne</t>
  </si>
  <si>
    <t>1359621211</t>
  </si>
  <si>
    <t>"A"</t>
  </si>
  <si>
    <t>"okapový M16"</t>
  </si>
  <si>
    <t>okap*0,5</t>
  </si>
  <si>
    <t>"okapový tráva M15"</t>
  </si>
  <si>
    <t>0,85*0,6*(16,3+3,22+27,11+25,17+7,97+32,43+32,28+5,92+22,45)</t>
  </si>
  <si>
    <t>5</t>
  </si>
  <si>
    <t>139711101.S</t>
  </si>
  <si>
    <t>Výkop v uzavretých priestoroch s naložením výkopu na dopravný prostriedok v hornine 1 až 4</t>
  </si>
  <si>
    <t>1485588601</t>
  </si>
  <si>
    <t>"B2 jimka"</t>
  </si>
  <si>
    <t>0,6*0,6*0,3</t>
  </si>
  <si>
    <t>6</t>
  </si>
  <si>
    <t>162201201.S</t>
  </si>
  <si>
    <t>Vodorovné premiestnenie výkopu nosením do 10 m horniny 1 až 4</t>
  </si>
  <si>
    <t>-90676890</t>
  </si>
  <si>
    <t>7</t>
  </si>
  <si>
    <t>162201209.S</t>
  </si>
  <si>
    <t>Vodorovné premiestnenie výkopu nosením do 10 m horniny 1 až 4 - príplatok k cene za každých ďalších 10 m</t>
  </si>
  <si>
    <t>-1417605893</t>
  </si>
  <si>
    <t>rv*3</t>
  </si>
  <si>
    <t>8</t>
  </si>
  <si>
    <t>162301121.S</t>
  </si>
  <si>
    <t>Vodorovné premiestnenie výkopku po spevnenej ceste z horniny tr.1-4, nad 100 do 1000 m3 na vzdialenosť nad 50 do 500 m</t>
  </si>
  <si>
    <t>1071100185</t>
  </si>
  <si>
    <t>"medziskladka"</t>
  </si>
  <si>
    <t>"z medziskladky na zásyp"</t>
  </si>
  <si>
    <t>9</t>
  </si>
  <si>
    <t>162501114.S</t>
  </si>
  <si>
    <t>Vodorovné premiestnenie výkopku po nespevnenej ceste z horniny tr.1-4, do 100 m3,  na vzdialenosť do 25 km</t>
  </si>
  <si>
    <t>251480491</t>
  </si>
  <si>
    <t>-zásyp</t>
  </si>
  <si>
    <t>10</t>
  </si>
  <si>
    <t>167101100.S</t>
  </si>
  <si>
    <t>Nakladanie výkopku tr.1-4 ručne</t>
  </si>
  <si>
    <t>1307043178</t>
  </si>
  <si>
    <t>11</t>
  </si>
  <si>
    <t>167101101.S</t>
  </si>
  <si>
    <t>Nakladanie neuľahnutého výkopku z hornín tr.1-4 do 100 m3</t>
  </si>
  <si>
    <t>356167661</t>
  </si>
  <si>
    <t>"na odvoz na skladku"</t>
  </si>
  <si>
    <t>12</t>
  </si>
  <si>
    <t>171201201.S</t>
  </si>
  <si>
    <t>Uloženie sypaniny na skládky do 100 m3</t>
  </si>
  <si>
    <t>-1988165971</t>
  </si>
  <si>
    <t>13</t>
  </si>
  <si>
    <t>171209002.S</t>
  </si>
  <si>
    <t>Poplatok za skládku - zemina a kamenivo (17 05) ostatné</t>
  </si>
  <si>
    <t>t</t>
  </si>
  <si>
    <t>1878431571</t>
  </si>
  <si>
    <t>zbytok*1,7</t>
  </si>
  <si>
    <t>14</t>
  </si>
  <si>
    <t>174101001.S</t>
  </si>
  <si>
    <t>Zásyp sypaninou so zhutnením jám, šachiet, rýh, zárezov alebo okolo objektov do 100 m3</t>
  </si>
  <si>
    <t>2059190430</t>
  </si>
  <si>
    <t>"zásyp okapu"</t>
  </si>
  <si>
    <t>-0,15*ok</t>
  </si>
  <si>
    <t>-0,2*fn5</t>
  </si>
  <si>
    <t>Zakladanie</t>
  </si>
  <si>
    <t>15</t>
  </si>
  <si>
    <t>273321411.S</t>
  </si>
  <si>
    <t>Betón základových dosiek, železový (bez výstuže), tr. C 25/30</t>
  </si>
  <si>
    <t>1070399427</t>
  </si>
  <si>
    <t>"jimka 1.26"</t>
  </si>
  <si>
    <t>0,15*0,6*0,6</t>
  </si>
  <si>
    <t>16</t>
  </si>
  <si>
    <t>273362442.S</t>
  </si>
  <si>
    <t>Výstuž základových dosiek zo zvár. sietí KARI, priemer drôtu 8/8 mm, veľkosť oka 150x150 mm</t>
  </si>
  <si>
    <t>-1107134221</t>
  </si>
  <si>
    <t>"jimka 01.26"</t>
  </si>
  <si>
    <t>0,6*0,6*1,15</t>
  </si>
  <si>
    <t>17</t>
  </si>
  <si>
    <t>279321411.S</t>
  </si>
  <si>
    <t>Betón základových múrov, železový (bez výstuže), tr. C 25/30</t>
  </si>
  <si>
    <t>-781259135</t>
  </si>
  <si>
    <t>"steny"</t>
  </si>
  <si>
    <t>0,1*0,4*2*(0,6+0,4)</t>
  </si>
  <si>
    <t>18</t>
  </si>
  <si>
    <t>279351101.S</t>
  </si>
  <si>
    <t>Debnenie základových múrov jednostranné zhotovenie-dielce</t>
  </si>
  <si>
    <t>-505926471</t>
  </si>
  <si>
    <t>4*0,4*0,4</t>
  </si>
  <si>
    <t>19</t>
  </si>
  <si>
    <t>279351102.S</t>
  </si>
  <si>
    <t>Debnenie základových múrov jednostranné odstránenie-dielce</t>
  </si>
  <si>
    <t>-1407382620</t>
  </si>
  <si>
    <t>279361821.S</t>
  </si>
  <si>
    <t>Výstuž základových múrov nosných z ocele B500 (10505)</t>
  </si>
  <si>
    <t>1322214201</t>
  </si>
  <si>
    <t>bj*0,1</t>
  </si>
  <si>
    <t>21</t>
  </si>
  <si>
    <t>289901111.S</t>
  </si>
  <si>
    <t>Vyčistenie trhlín alebo dutín do 30mm hĺbky 0-150 mm</t>
  </si>
  <si>
    <t>m</t>
  </si>
  <si>
    <t>-1909403833</t>
  </si>
  <si>
    <t>"RR"</t>
  </si>
  <si>
    <t>ostenav*0,1/0,15</t>
  </si>
  <si>
    <t>Zvislé a kompletné konštrukcie</t>
  </si>
  <si>
    <t>22</t>
  </si>
  <si>
    <t>310239211.S</t>
  </si>
  <si>
    <t>Zamurovanie otvoru s plochou nad 1 do 4 m2 v murive nadzákladného tehlami na maltu vápennocementovú</t>
  </si>
  <si>
    <t>882789828</t>
  </si>
  <si>
    <t>"1NP otvory do 01.49"</t>
  </si>
  <si>
    <t>0,875*(0,737*1,9+0,695*1,9)</t>
  </si>
  <si>
    <t>"1NP 01.741a"</t>
  </si>
  <si>
    <t>0,33*0,79*2,2</t>
  </si>
  <si>
    <t>0,522*1,349*2,05</t>
  </si>
  <si>
    <t>"2NP"</t>
  </si>
  <si>
    <t>0,23*1,5*2,59</t>
  </si>
  <si>
    <t>m05</t>
  </si>
  <si>
    <t>"1NP M04"</t>
  </si>
  <si>
    <t>0,417*0,711*1,85</t>
  </si>
  <si>
    <t>(0,89-0,417)*0,592*1,85</t>
  </si>
  <si>
    <t>m04</t>
  </si>
  <si>
    <t>23</t>
  </si>
  <si>
    <t>311209100.S</t>
  </si>
  <si>
    <t>Vysušovanie vlhkého muriva elektroosmózou, pôdorysná plocha stavby do 400 m2</t>
  </si>
  <si>
    <t>ks</t>
  </si>
  <si>
    <t>480270143</t>
  </si>
  <si>
    <t>"1PP"</t>
  </si>
  <si>
    <t>24</t>
  </si>
  <si>
    <t>311271301</t>
  </si>
  <si>
    <t>Murivo nosné (m3)  50x20x25 s betónovou výplňou hr. 200 mm</t>
  </si>
  <si>
    <t>956949627</t>
  </si>
  <si>
    <t>"M09 domurovanie atiky"</t>
  </si>
  <si>
    <t>0,2*0,25*2*(6,24+3,13+6,0+2,85)</t>
  </si>
  <si>
    <t>25</t>
  </si>
  <si>
    <t>311361825</t>
  </si>
  <si>
    <t>Výstuž pre murivo nosné PREMAC s betónovou výplňou z ocele B500 (10505)</t>
  </si>
  <si>
    <t>-659542370</t>
  </si>
  <si>
    <t>pr20*0,1</t>
  </si>
  <si>
    <t>26</t>
  </si>
  <si>
    <t>314232521.S</t>
  </si>
  <si>
    <t>Murivo komínov z tehál prierezu 150x150 mm MC 10 z tehál pálených plných 290 mm</t>
  </si>
  <si>
    <t>84417122</t>
  </si>
  <si>
    <t>"premurovanie komina nad stzrechou zamočníckou"</t>
  </si>
  <si>
    <t>2,45*1,96*1,5</t>
  </si>
  <si>
    <t>27</t>
  </si>
  <si>
    <t>317160172.S</t>
  </si>
  <si>
    <t>Keramický preklad nenosný šírky 145 mm, výšky 71 mm, dĺžky 1250 mm</t>
  </si>
  <si>
    <t>2123011314</t>
  </si>
  <si>
    <t>"01.15"</t>
  </si>
  <si>
    <t>28</t>
  </si>
  <si>
    <t>317944313.S</t>
  </si>
  <si>
    <t>Valcované nosníky dodatočne osadzované do pripravených otvorov bez zamurovania hláv č.14 až 22</t>
  </si>
  <si>
    <t>900535171</t>
  </si>
  <si>
    <t>"otvory do maliarskej dielne 1NP 2xU180, 3ks na otvor"</t>
  </si>
  <si>
    <t>3,0*2*3*2*22*0,001</t>
  </si>
  <si>
    <t>29</t>
  </si>
  <si>
    <t>319201311.S</t>
  </si>
  <si>
    <t>Vyrovnanie nerovného povrchu bez odsekania tehál hr.do 30 mm</t>
  </si>
  <si>
    <t>-249261134</t>
  </si>
  <si>
    <t>"otvory do maliarskej dielne"</t>
  </si>
  <si>
    <t>0,25*0,44*2*2</t>
  </si>
  <si>
    <t>"otvory pre VZT čalunnok"</t>
  </si>
  <si>
    <t>0,4*0,25*2*2</t>
  </si>
  <si>
    <t>30</t>
  </si>
  <si>
    <t>340001001.S</t>
  </si>
  <si>
    <t>Rezanie stenových pórobetónových blokopanelov hr. od 200 do 300 mm</t>
  </si>
  <si>
    <t>-370166464</t>
  </si>
  <si>
    <t>"1NP"</t>
  </si>
  <si>
    <t>"pre preklad nad otvor" 2*(0,15*2+1,43+0,5)</t>
  </si>
  <si>
    <t>"otvor do maliarskej dielne"</t>
  </si>
  <si>
    <t>2*(3,0*2+2,9*2)*2</t>
  </si>
  <si>
    <t>31</t>
  </si>
  <si>
    <t>340238266.S</t>
  </si>
  <si>
    <t>Zamurovanie otvorov plochy od 0,25 do 1 m2 z pórobetónových tvárnic hladkých hrúbky 200 mm</t>
  </si>
  <si>
    <t>1927286973</t>
  </si>
  <si>
    <t>"2NP okno 03.02"</t>
  </si>
  <si>
    <t>0,38*0,7</t>
  </si>
  <si>
    <t>32</t>
  </si>
  <si>
    <t>340238267.S</t>
  </si>
  <si>
    <t>Zamurovanie otvorov plochy od 0,25 do 1 m2 z pórobetónových tvárnic hladkých hrúbky 300 mm</t>
  </si>
  <si>
    <t>2129902933</t>
  </si>
  <si>
    <t>"1NP 01.71a"</t>
  </si>
  <si>
    <t>0,16*2,04</t>
  </si>
  <si>
    <t>33</t>
  </si>
  <si>
    <t>342240131.S</t>
  </si>
  <si>
    <t>Priečky z tehál pálených dierovaných brúsených na pero a drážku hrúbky 100 mm, na maltu pre tenké škáry</t>
  </si>
  <si>
    <t>642553291</t>
  </si>
  <si>
    <t>"M06 1NP"</t>
  </si>
  <si>
    <t>3,78*1,892-0,81*1,97</t>
  </si>
  <si>
    <t>"2NP 02.13"</t>
  </si>
  <si>
    <t>1,035*2,83</t>
  </si>
  <si>
    <t>34</t>
  </si>
  <si>
    <t>342240161.S</t>
  </si>
  <si>
    <t>Priečky z tehál pálených dierovaných brúsených na pero a drážku hrúbky 140 mm, na maltu pre tenké škáry</t>
  </si>
  <si>
    <t>276328339</t>
  </si>
  <si>
    <t>"M01 zamurovanie otvorov po sklobetone vo fasáde"</t>
  </si>
  <si>
    <t>2,0*(1,74+1,997+2,055+1,761+1,788)</t>
  </si>
  <si>
    <t>"01.15" 2,79*(3,056+1,033)-0,9*2,0</t>
  </si>
  <si>
    <t>3,0*(1,765+2,035+2,022+2,021+1,802)</t>
  </si>
  <si>
    <t>4,78*3,0</t>
  </si>
  <si>
    <t>m01</t>
  </si>
  <si>
    <t>"1NP M03"</t>
  </si>
  <si>
    <t>0,944*2,0</t>
  </si>
  <si>
    <t>"02.52"</t>
  </si>
  <si>
    <t>0,88*1,774+0,88*1,788</t>
  </si>
  <si>
    <t>"3NP 03.05"</t>
  </si>
  <si>
    <t>2,2*0,8</t>
  </si>
  <si>
    <t>"otvory po VZT mriežkach svetliky"</t>
  </si>
  <si>
    <t>pi*0,9*0,9/4*10</t>
  </si>
  <si>
    <t>m03</t>
  </si>
  <si>
    <t>35</t>
  </si>
  <si>
    <t>342240171.S</t>
  </si>
  <si>
    <t>Priečky z tehál pálených dierovaných brúsených na pero a drážku hrúbky 175 mm, na maltu pre tenké škáry</t>
  </si>
  <si>
    <t>822102206</t>
  </si>
  <si>
    <t>"vstup  01.05 po vyburanej stene"</t>
  </si>
  <si>
    <t>2,77*2,1+0,787*2,41</t>
  </si>
  <si>
    <t>M07</t>
  </si>
  <si>
    <t>36</t>
  </si>
  <si>
    <t>342948111.S</t>
  </si>
  <si>
    <t>Ukotvenie priečok k murovaným konštrukciám priklincovaním spojky do ložnej škáry počas murovania</t>
  </si>
  <si>
    <t>-450975806</t>
  </si>
  <si>
    <t>4*sqrt(ostena/18)*18</t>
  </si>
  <si>
    <t>Vodorovné konštrukcie</t>
  </si>
  <si>
    <t>37</t>
  </si>
  <si>
    <t>411941001.S</t>
  </si>
  <si>
    <t>Nosné alebo spojovacie zvary stropných konštrukcií okrem betonárskej ocele, hrúbky zvaru do 10 mm</t>
  </si>
  <si>
    <t>603342554</t>
  </si>
  <si>
    <t>"otvory do maliarskej dielne UPE180"</t>
  </si>
  <si>
    <t>0,1*7*3*2*2</t>
  </si>
  <si>
    <t>"zvarenie UPE100 čaluunik pre VZT"</t>
  </si>
  <si>
    <t>0,1*4*2*3*2</t>
  </si>
  <si>
    <t>38</t>
  </si>
  <si>
    <t>413232211.S</t>
  </si>
  <si>
    <t>Zamurovanie zhlavia akýmikoľvek pálenými tehlami valcovaných nosníkov, výšky do 150 mm</t>
  </si>
  <si>
    <t>217191043</t>
  </si>
  <si>
    <t>2*2*2</t>
  </si>
  <si>
    <t>"otvory do čalunnickej dielne"</t>
  </si>
  <si>
    <t>39</t>
  </si>
  <si>
    <t>434311116.S</t>
  </si>
  <si>
    <t>Stupne dusané na terén alebo dosku z betónu bez poteru, so zahladením povrchu tr. C 20/25</t>
  </si>
  <si>
    <t>762635625</t>
  </si>
  <si>
    <t>" pri rampe"</t>
  </si>
  <si>
    <t>2,0*2+2,1*2</t>
  </si>
  <si>
    <t>"M11 vyrovnanie do 01.29"</t>
  </si>
  <si>
    <t>1,26*2+1,24*2</t>
  </si>
  <si>
    <t>40</t>
  </si>
  <si>
    <t>434351141.S</t>
  </si>
  <si>
    <t>Debnenie stupňov na podstupňovej doske alebo na teréne pôdorysne priamočiarych zhotovenie</t>
  </si>
  <si>
    <t>-854670134</t>
  </si>
  <si>
    <t>0,15*(2,0*2+2,1*2)</t>
  </si>
  <si>
    <t>0,3*(1,26+1,24)</t>
  </si>
  <si>
    <t>41</t>
  </si>
  <si>
    <t>434351142.S</t>
  </si>
  <si>
    <t>Debnenie stupňov na podstupňovej doske alebo na teréne pôdorysne priamočiarych odstránenie</t>
  </si>
  <si>
    <t>1920874931</t>
  </si>
  <si>
    <t>Komunikácie</t>
  </si>
  <si>
    <t>42</t>
  </si>
  <si>
    <t>564251111.S</t>
  </si>
  <si>
    <t>Podklad alebo podsyp zo štrkopiesku s rozprestretím, vlhčením a zhutnením, po zhutnení hr. 150 mm</t>
  </si>
  <si>
    <t>-377143471</t>
  </si>
  <si>
    <t>"okapový"</t>
  </si>
  <si>
    <t>43</t>
  </si>
  <si>
    <t>581114113.S</t>
  </si>
  <si>
    <t>Kryt z betónu prostého C 25/30 komunikácií pre peších hr. 100 mm</t>
  </si>
  <si>
    <t>-2043372291</t>
  </si>
  <si>
    <t>"A okapový"</t>
  </si>
  <si>
    <t>okap/0,85*0,65</t>
  </si>
  <si>
    <t>okap2/0,85/0,6*0,65</t>
  </si>
  <si>
    <t>Úpravy povrchov, podlahy, osadenie</t>
  </si>
  <si>
    <t>44</t>
  </si>
  <si>
    <t>612403399.S</t>
  </si>
  <si>
    <t>Hrubá výplň rýh na stenách akoukoľvek maltou, akejkoľvek šírky ryhy</t>
  </si>
  <si>
    <t>824480846</t>
  </si>
  <si>
    <t>"po rozvodoch"</t>
  </si>
  <si>
    <t>0,15*ostena5*0,2</t>
  </si>
  <si>
    <t>45</t>
  </si>
  <si>
    <t>612409991.S</t>
  </si>
  <si>
    <t>Začistenie omietok (s dodaním hmoty) okolo okien, dverí, podláh, obkladov atď.</t>
  </si>
  <si>
    <t>-1310333732</t>
  </si>
  <si>
    <t>ostokno/0,38</t>
  </si>
  <si>
    <t>46</t>
  </si>
  <si>
    <t>612423521.S</t>
  </si>
  <si>
    <t>Omietka rýh v stenách maltou vápennou šírky ryhy do 150 mm omietkou hladkou</t>
  </si>
  <si>
    <t>-122705149</t>
  </si>
  <si>
    <t>47</t>
  </si>
  <si>
    <t>612460111.S</t>
  </si>
  <si>
    <t>Príprava vnútorného podkladu stien na silno a nerovnomerne nasiakavé podklady regulátorom nasiakavosti</t>
  </si>
  <si>
    <t>-250112111</t>
  </si>
  <si>
    <t>48</t>
  </si>
  <si>
    <t>612460121.S</t>
  </si>
  <si>
    <t>Príprava vnútorného podkladu stien penetráciou základnou</t>
  </si>
  <si>
    <t>-1227561436</t>
  </si>
  <si>
    <t>49</t>
  </si>
  <si>
    <t>612460243.S</t>
  </si>
  <si>
    <t>Vnútorná omietka stien vápennocementová jadrová (hrubá), hr. 20 mm</t>
  </si>
  <si>
    <t>1887425432</t>
  </si>
  <si>
    <t>"nové konštrukcie domurovavavné"</t>
  </si>
  <si>
    <t>2*(0,737*1,9+0,695*1,9)</t>
  </si>
  <si>
    <t>2*0,79*2,2</t>
  </si>
  <si>
    <t>2*1,349*2,05</t>
  </si>
  <si>
    <t>1,5*2,59</t>
  </si>
  <si>
    <t>2*3,78*1,892-0,81*1,97*2</t>
  </si>
  <si>
    <t>1,035*2,83*2</t>
  </si>
  <si>
    <t>2*0,711*1,85</t>
  </si>
  <si>
    <t>2*0,592*1,85</t>
  </si>
  <si>
    <t>(0,22+0,38)*0,7</t>
  </si>
  <si>
    <t>(0,16+0,3)*2,04</t>
  </si>
  <si>
    <t>2*2,77*2,1+0,787*2,41*2</t>
  </si>
  <si>
    <t>por14*2</t>
  </si>
  <si>
    <t>50</t>
  </si>
  <si>
    <t>612465111.S</t>
  </si>
  <si>
    <t>Vnútorný sanačný systém stien, sanačný prednástrek cementový, krytie 50%</t>
  </si>
  <si>
    <t>463410055</t>
  </si>
  <si>
    <t>51</t>
  </si>
  <si>
    <t>612465117.S</t>
  </si>
  <si>
    <t>Vnútorný sanačný systém stien, sanačný prednástrek cementový odvlhčovací špeciálny, krytie 100%</t>
  </si>
  <si>
    <t>175121986</t>
  </si>
  <si>
    <t>52</t>
  </si>
  <si>
    <t>612465122.S</t>
  </si>
  <si>
    <t>Vnútorný sanačný systém stien s obsahom cementu, podkladová / vyrovnávacia omietka, hr. 15 mm</t>
  </si>
  <si>
    <t>778781863</t>
  </si>
  <si>
    <t>53</t>
  </si>
  <si>
    <t>612465153.S</t>
  </si>
  <si>
    <t>Vnútorný sanačný systém stien s obsahom cementu, jadrová omietka odvlhčovacia, hr. 20 mm</t>
  </si>
  <si>
    <t>1959569209</t>
  </si>
  <si>
    <t>54</t>
  </si>
  <si>
    <t>612465161.S</t>
  </si>
  <si>
    <t>Vnútorný sanačný systém stien s obsahom cementu, sanačná omietka, hr. 10 mm</t>
  </si>
  <si>
    <t>1755553129</t>
  </si>
  <si>
    <t>55</t>
  </si>
  <si>
    <t>612481011.S</t>
  </si>
  <si>
    <t>Priebežná omietková lišta (omietnik) z pozinkovaného plechu pre hrúbku omietky 6 mm</t>
  </si>
  <si>
    <t>-1733766271</t>
  </si>
  <si>
    <t>ostena*0,8</t>
  </si>
  <si>
    <t>56</t>
  </si>
  <si>
    <t>612481119.S</t>
  </si>
  <si>
    <t>Potiahnutie vnútorných stien sklotextilnou mriežkou s celoplošným prilepením</t>
  </si>
  <si>
    <t>50298884</t>
  </si>
  <si>
    <t>57</t>
  </si>
  <si>
    <t>617472002.S</t>
  </si>
  <si>
    <t>Oprava a utesnenie trhlín vodostav. betónov a betónov objektov kryštalickou hydroizolačnou hmotou ručne, netlaková voda, 2 vrstvy hr. 20 mm</t>
  </si>
  <si>
    <t>194381597</t>
  </si>
  <si>
    <t>"1PP  10% RR"</t>
  </si>
  <si>
    <t>ostenav*0,1</t>
  </si>
  <si>
    <t>58</t>
  </si>
  <si>
    <t>622421212.S</t>
  </si>
  <si>
    <t>Oprava vonkajších omietok stien zo suchých zmesí hladkých, členitosť I, opravovaná plocha nad 10% do 20%</t>
  </si>
  <si>
    <t>1578156744</t>
  </si>
  <si>
    <t>59</t>
  </si>
  <si>
    <t>622451071.S</t>
  </si>
  <si>
    <t>Vyspravenie povrchu neomietaných betónových stien vonkajších maltou cementovou pre omietky</t>
  </si>
  <si>
    <t>1896645191</t>
  </si>
  <si>
    <t>"vyrovnanie"</t>
  </si>
  <si>
    <t>60</t>
  </si>
  <si>
    <t>622460111.S</t>
  </si>
  <si>
    <t>Príprava vonkajšieho podkladu stien na silno a nerovnomerne nasiakavé podklady regulátorom nasiakavosti</t>
  </si>
  <si>
    <t>-2074018203</t>
  </si>
  <si>
    <t>oofasada*0,15</t>
  </si>
  <si>
    <t>61</t>
  </si>
  <si>
    <t>622460114.S</t>
  </si>
  <si>
    <t>Príprava vonkajšieho podkladu stien na hladké nenasiakavé podklady adhéznym mostíkom</t>
  </si>
  <si>
    <t>-2023392592</t>
  </si>
  <si>
    <t>62</t>
  </si>
  <si>
    <t>622460116.S</t>
  </si>
  <si>
    <t>Príprava vonkajšieho podkladu stien pre sanačné povrchové úpravy základným náterom</t>
  </si>
  <si>
    <t>-217920815</t>
  </si>
  <si>
    <t>63</t>
  </si>
  <si>
    <t>622460124.S</t>
  </si>
  <si>
    <t>Príprava vonkajšieho podkladu stien penetráciou pod omietky a nátery</t>
  </si>
  <si>
    <t>-1262043337</t>
  </si>
  <si>
    <t>64</t>
  </si>
  <si>
    <t>622460233.S</t>
  </si>
  <si>
    <t>Vonkajšia omietka stien cementová hrubá, hr. 20 mm</t>
  </si>
  <si>
    <t>-1263958159</t>
  </si>
  <si>
    <t>"01.39"</t>
  </si>
  <si>
    <t>5,0*(2,5*2+4,3)</t>
  </si>
  <si>
    <t>-0,8*2,0-0,7*0,7*2</t>
  </si>
  <si>
    <t>65</t>
  </si>
  <si>
    <t>622460365.S</t>
  </si>
  <si>
    <t>Vonkajšia omietka stien vápennocementová jednovrstvová, hr. 20 mm</t>
  </si>
  <si>
    <t>977435363</t>
  </si>
  <si>
    <t>"omietnitie osekaných omietok"</t>
  </si>
  <si>
    <t>66</t>
  </si>
  <si>
    <t>622461045.S</t>
  </si>
  <si>
    <t>Vonkajšia omietka stien pastovitá silikátová ryhovaná, hr. 3 mm</t>
  </si>
  <si>
    <t>-2022856835</t>
  </si>
  <si>
    <t>67</t>
  </si>
  <si>
    <t>622473258.S</t>
  </si>
  <si>
    <t>Náter na očistenie fasád od starých povrchových úprav na báze rozpúšťadiel</t>
  </si>
  <si>
    <t>-1950742642</t>
  </si>
  <si>
    <t>68</t>
  </si>
  <si>
    <t>622475011.S</t>
  </si>
  <si>
    <t>Vonkajší náter stien proti pôsobeniu rias a mikroorganizmov, nanášaný ručne, odstraňovací a čistiaci, jednonásobný</t>
  </si>
  <si>
    <t>1783665193</t>
  </si>
  <si>
    <t>"sokel"</t>
  </si>
  <si>
    <t>69</t>
  </si>
  <si>
    <t>622481119.S</t>
  </si>
  <si>
    <t>Potiahnutie vonkajších stien sklotextilnou mriežkou s celoplošným prilepením</t>
  </si>
  <si>
    <t>510490095</t>
  </si>
  <si>
    <t>"zateplenie sokla"</t>
  </si>
  <si>
    <t>"zosilnenie okolo ostení"</t>
  </si>
  <si>
    <t>ostokno*2</t>
  </si>
  <si>
    <t>70</t>
  </si>
  <si>
    <t>625250632.S</t>
  </si>
  <si>
    <t>Doteplenie konštrukcie extrudovaným polystyrénom hr. 30 mm, lepený celoplošne bez prikotvenia, kastliky žaluzii zvrchu</t>
  </si>
  <si>
    <t>-1164955805</t>
  </si>
  <si>
    <t>71</t>
  </si>
  <si>
    <t>625250712.S</t>
  </si>
  <si>
    <t>Kontaktný zatepľovací systém z minerálnej vlny hr. 180 mm, skrutkovacie kotvy</t>
  </si>
  <si>
    <t>1696799536</t>
  </si>
  <si>
    <t>"odpočet pod kastlíkmi pre žaluzie"</t>
  </si>
  <si>
    <t>-kastlik</t>
  </si>
  <si>
    <t>72</t>
  </si>
  <si>
    <t>625250762.S</t>
  </si>
  <si>
    <t>Kontaktný zatepľovací systém ostenia z minerálnej vlny hr. 30 mm</t>
  </si>
  <si>
    <t>63232089</t>
  </si>
  <si>
    <t>"ostenia okolo oken"</t>
  </si>
  <si>
    <t>0,38*4*sqrt(okno/239)*239</t>
  </si>
  <si>
    <t>73</t>
  </si>
  <si>
    <t>625250782.S</t>
  </si>
  <si>
    <t>Kontaktný zatepľovací systém z fenolovej peny hr. 40 mm, skrutkovacie kotvy, pod kastlíky žaluzii</t>
  </si>
  <si>
    <t>2070237589</t>
  </si>
  <si>
    <t>"W01"</t>
  </si>
  <si>
    <t>1,37*0,25*144</t>
  </si>
  <si>
    <t>"W02"</t>
  </si>
  <si>
    <t>1,223*0,25*8</t>
  </si>
  <si>
    <t>"W03"</t>
  </si>
  <si>
    <t>1,13*0,25*2</t>
  </si>
  <si>
    <t>"W04"</t>
  </si>
  <si>
    <t>2,39*0,25*9</t>
  </si>
  <si>
    <t>"W05"</t>
  </si>
  <si>
    <t>2,41*0,25*12</t>
  </si>
  <si>
    <t>"W06"</t>
  </si>
  <si>
    <t>2,4*0,25*4</t>
  </si>
  <si>
    <t>"W07"</t>
  </si>
  <si>
    <t>1,23*0,25*12</t>
  </si>
  <si>
    <t>"W08"</t>
  </si>
  <si>
    <t>1,27*0,25*3</t>
  </si>
  <si>
    <t>"W10"</t>
  </si>
  <si>
    <t>1,22*0,25*10</t>
  </si>
  <si>
    <t>"W14"</t>
  </si>
  <si>
    <t>2,61*0,25*1</t>
  </si>
  <si>
    <t>"W15"</t>
  </si>
  <si>
    <t>1,76*0,25*1</t>
  </si>
  <si>
    <t>"W11"</t>
  </si>
  <si>
    <t>2,41*0,25*3</t>
  </si>
  <si>
    <t>"W13"</t>
  </si>
  <si>
    <t>1,08*0,25*1</t>
  </si>
  <si>
    <t>"W19"</t>
  </si>
  <si>
    <t>1,305*0,25*7</t>
  </si>
  <si>
    <t>"W20"</t>
  </si>
  <si>
    <t>1,265*0,25*1</t>
  </si>
  <si>
    <t>"Za2"</t>
  </si>
  <si>
    <t>"W22"</t>
  </si>
  <si>
    <t>1,03*0,25</t>
  </si>
  <si>
    <t>1,375*0,25</t>
  </si>
  <si>
    <t>74</t>
  </si>
  <si>
    <t>631312711.S</t>
  </si>
  <si>
    <t>Mazanina z betónu prostého (m3) tr. C 25/30 hr.nad 50 do 80 mm</t>
  </si>
  <si>
    <t>-681660038</t>
  </si>
  <si>
    <t>"1.02"</t>
  </si>
  <si>
    <t>0,05*6,5</t>
  </si>
  <si>
    <t>"1.26"</t>
  </si>
  <si>
    <t>0,05*11,97</t>
  </si>
  <si>
    <t>"00.2, 00.3"</t>
  </si>
  <si>
    <t>0,08*(103,43+28,12)</t>
  </si>
  <si>
    <t>0,08*(26,35+11,97+7,18+21,75+106,05+16,97+7,68+11,84+36,61+36,39+5,39+65,68+14,52+7,74+14,87)</t>
  </si>
  <si>
    <t>75</t>
  </si>
  <si>
    <t>631319161.S</t>
  </si>
  <si>
    <t>Príplatok za prehlad. betónovej mazaniny min. tr.C 8/10 oceľ. hlad. hr. 50-80 mm (40kg/m3)</t>
  </si>
  <si>
    <t>933841702</t>
  </si>
  <si>
    <t>76</t>
  </si>
  <si>
    <t>631319171.S</t>
  </si>
  <si>
    <t>Príplatok za strhnutie povrchu mazaniny latou pre hr. obidvoch vrstiev mazaniny nad 50 do 80 mm</t>
  </si>
  <si>
    <t>-1166999333</t>
  </si>
  <si>
    <t>77</t>
  </si>
  <si>
    <t>631362442.S</t>
  </si>
  <si>
    <t>Výstuž mazanín z betónov (z kameniva) a z ľahkých betónov zo sietí KARI, priemer drôtu 8/8 mm, veľkosť oka 150x150 mm</t>
  </si>
  <si>
    <t>-308471230</t>
  </si>
  <si>
    <t>1,15*6,5</t>
  </si>
  <si>
    <t>1,15*11,97</t>
  </si>
  <si>
    <t>1,15*(103,43+28,12)</t>
  </si>
  <si>
    <t>1,15*(26,35+11,97+7,18+21,75+106,05+16,97+7,68+11,84+36,61+36,39+5,39+65,68+14,52+7,74+14,87)</t>
  </si>
  <si>
    <t>78</t>
  </si>
  <si>
    <t>632451601.S</t>
  </si>
  <si>
    <t>Ochranný antikorózny náter na báze cementu na výstuž hr. 1 mm</t>
  </si>
  <si>
    <t>1199635765</t>
  </si>
  <si>
    <t>79</t>
  </si>
  <si>
    <t>632451641.S</t>
  </si>
  <si>
    <t>Sanácia betónovej konštrukcie jemnou opravnou (reprofilačnou) maltou na betón hr. 10 mm</t>
  </si>
  <si>
    <t>790684334</t>
  </si>
  <si>
    <t>80</t>
  </si>
  <si>
    <t>632451660.S</t>
  </si>
  <si>
    <t>Sanácia betónovej konštrukcie hrubou opravnou (reprofilačnou) maltou na betón hr. 30 mm</t>
  </si>
  <si>
    <t>184467112</t>
  </si>
  <si>
    <t>Rúrové vedenie</t>
  </si>
  <si>
    <t>81</t>
  </si>
  <si>
    <t>899202111.S</t>
  </si>
  <si>
    <t>Osadenie liatinovej mreže vrátane rámu a koša na bahno hmotnosti jednotlivo nad 50 do 100 kg</t>
  </si>
  <si>
    <t>-1301885018</t>
  </si>
  <si>
    <t>"01.26"</t>
  </si>
  <si>
    <t>82</t>
  </si>
  <si>
    <t>M</t>
  </si>
  <si>
    <t>286620000223.S</t>
  </si>
  <si>
    <t>Poklop z pozinkovaného pororoštu 400x400mm, s L profilom lemovanie</t>
  </si>
  <si>
    <t>-1345632913</t>
  </si>
  <si>
    <t>Ostatné konštrukcie a práce-búranie</t>
  </si>
  <si>
    <t>83</t>
  </si>
  <si>
    <t>919716111.S</t>
  </si>
  <si>
    <t>Oceľová výstuž cementobet. krytu plôch zo zvar. sietí KARI hmotnosť do 7,5 kg/m2</t>
  </si>
  <si>
    <t>-1433212610</t>
  </si>
  <si>
    <t>"8x8/150x150"</t>
  </si>
  <si>
    <t>5,27*ok*1,15*0,001</t>
  </si>
  <si>
    <t>84</t>
  </si>
  <si>
    <t>919735124.S</t>
  </si>
  <si>
    <t>Rezanie existujúceho betónového krytu alebo podkladu hĺbky nad 150 do 200 mm</t>
  </si>
  <si>
    <t>-866687033</t>
  </si>
  <si>
    <t>"okap"</t>
  </si>
  <si>
    <t>okap/0,8</t>
  </si>
  <si>
    <t>85</t>
  </si>
  <si>
    <t>931994111.S</t>
  </si>
  <si>
    <t>Tesnenie styčnej škáry u prefa dielcov bobtnajúcim profilom "swell"</t>
  </si>
  <si>
    <t>-1609565597</t>
  </si>
  <si>
    <t>"RR zaizolovanie prestupov do budovy"</t>
  </si>
  <si>
    <t>pi*0,2*2*4</t>
  </si>
  <si>
    <t>86</t>
  </si>
  <si>
    <t>938571031.S</t>
  </si>
  <si>
    <t>Otryskanie degradovaného betónu pieskom do 20 mm,  -0,10700t</t>
  </si>
  <si>
    <t>2012260022</t>
  </si>
  <si>
    <t>"steny 1PP"</t>
  </si>
  <si>
    <t>87</t>
  </si>
  <si>
    <t>938902051.S</t>
  </si>
  <si>
    <t>Očistenie povrchu betónových konštrukcií otryskaním - pod izoláciu</t>
  </si>
  <si>
    <t>-1347573546</t>
  </si>
  <si>
    <t>88</t>
  </si>
  <si>
    <t>941941042.S</t>
  </si>
  <si>
    <t>Montáž lešenia ľahkého pracovného radového s podlahami šírky nad 1,00 do 1,20 m, výšky nad 10 do 30 m</t>
  </si>
  <si>
    <t>1378230289</t>
  </si>
  <si>
    <t>oofasada+okno+osokel</t>
  </si>
  <si>
    <t>89</t>
  </si>
  <si>
    <t>941941292.S</t>
  </si>
  <si>
    <t>Príplatok za prvý a každý ďalší i začatý mesiac použitia lešenia ľahkého pracovného radového s podlahami šírky nad 1,00 do 1,20 m, v. nad 10 do 30 m</t>
  </si>
  <si>
    <t>1567714782</t>
  </si>
  <si>
    <t>leš*4</t>
  </si>
  <si>
    <t>90</t>
  </si>
  <si>
    <t>941941842.S</t>
  </si>
  <si>
    <t>Demontáž lešenia ľahkého pracovného radového s podlahami šírky nad 1,00 do 1,20 m, výšky nad 10 do 30 m</t>
  </si>
  <si>
    <t>1889964202</t>
  </si>
  <si>
    <t>91</t>
  </si>
  <si>
    <t>944944103.S</t>
  </si>
  <si>
    <t>Ochranná sieť na boku lešenia</t>
  </si>
  <si>
    <t>-1152402843</t>
  </si>
  <si>
    <t>92</t>
  </si>
  <si>
    <t>944944803.S</t>
  </si>
  <si>
    <t>Demontáž ochrannej siete na boku lešenia</t>
  </si>
  <si>
    <t>1610675073</t>
  </si>
  <si>
    <t>93</t>
  </si>
  <si>
    <t>949942101.S</t>
  </si>
  <si>
    <t>Hydraulická zdvíhacia plošina vrátane obsluhy inštalovaná na automobilovom podvozku výšky zdvihu do 27 m</t>
  </si>
  <si>
    <t>hod</t>
  </si>
  <si>
    <t>696244224</t>
  </si>
  <si>
    <t>"pre plochy velkej svetlosti 4 plošiny súčasne, 25 dní"</t>
  </si>
  <si>
    <t>1196,51+319,8</t>
  </si>
  <si>
    <t>-1516,31</t>
  </si>
  <si>
    <t>4*8*25</t>
  </si>
  <si>
    <t>94</t>
  </si>
  <si>
    <t>952903022.S</t>
  </si>
  <si>
    <t>Čistenie fasád tlakovou vodou od rias, machu a lišajníkov z pojazdnej plošiny</t>
  </si>
  <si>
    <t>1117499376</t>
  </si>
  <si>
    <t>95</t>
  </si>
  <si>
    <t>953945317.S</t>
  </si>
  <si>
    <t>Hliníkový soklový profil šírky 183 mm</t>
  </si>
  <si>
    <t>384757818</t>
  </si>
  <si>
    <t>ok/0,65</t>
  </si>
  <si>
    <t>96</t>
  </si>
  <si>
    <t>953945351.S</t>
  </si>
  <si>
    <t>Hliníkový rohový ochranný profil s integrovanou mriežkou</t>
  </si>
  <si>
    <t>-1750446056</t>
  </si>
  <si>
    <t>9,3*4+21,7*4+2,9*4*2+11,06*4</t>
  </si>
  <si>
    <t>-kastlik/0,25</t>
  </si>
  <si>
    <t>97</t>
  </si>
  <si>
    <t>953995411.S</t>
  </si>
  <si>
    <t>Nadokenný profil so skrytou okapničkou</t>
  </si>
  <si>
    <t>1266366098</t>
  </si>
  <si>
    <t>kastlik/0,25</t>
  </si>
  <si>
    <t>98</t>
  </si>
  <si>
    <t>953995416.S</t>
  </si>
  <si>
    <t>Parapetný profil s integrovanou sieťovinou</t>
  </si>
  <si>
    <t>642110296</t>
  </si>
  <si>
    <t>99</t>
  </si>
  <si>
    <t>953995426.S</t>
  </si>
  <si>
    <t>Dilatačný profil typ V - rohový</t>
  </si>
  <si>
    <t>-1051862463</t>
  </si>
  <si>
    <t>5,72+11,05*2</t>
  </si>
  <si>
    <t>100</t>
  </si>
  <si>
    <t>953996121</t>
  </si>
  <si>
    <t>PCI okenný APU profil s integrovanou tkaninou</t>
  </si>
  <si>
    <t>-1827655590</t>
  </si>
  <si>
    <t>101</t>
  </si>
  <si>
    <t>959941122.S</t>
  </si>
  <si>
    <t>Chemická kotva s kotevným svorníkom tesnená chemickou ampulkou do betónu, ŽB, kameňa, s vyvŕtaním otvoru M12/35/160 mm</t>
  </si>
  <si>
    <t>-1580338445</t>
  </si>
  <si>
    <t>"M09 kotvenie atiky"</t>
  </si>
  <si>
    <t>pr20/0,2/0,25*4+0,24</t>
  </si>
  <si>
    <t>102</t>
  </si>
  <si>
    <t>961055111.S</t>
  </si>
  <si>
    <t>Búranie základov alebo vybúranie otvorov plochy nad 4 m2 v základoch železobetónových,  -2,40000t</t>
  </si>
  <si>
    <t>-1620168818</t>
  </si>
  <si>
    <t>"jimka 01.26 B25"</t>
  </si>
  <si>
    <t>0,2*0,6*0,6</t>
  </si>
  <si>
    <t>"pod komin základ B26"</t>
  </si>
  <si>
    <t>1,0*1,0*1,0*2</t>
  </si>
  <si>
    <t>103</t>
  </si>
  <si>
    <t>962031132.S</t>
  </si>
  <si>
    <t>Búranie priečok alebo vybúranie otvorov plochy nad 4 m2 z tehál pálených, plných alebo dutých hr. do 150 mm,  -0,19600t</t>
  </si>
  <si>
    <t>-1095648838</t>
  </si>
  <si>
    <t>"1NP 01.50"</t>
  </si>
  <si>
    <t>4,35*(1,578+4,868)</t>
  </si>
  <si>
    <t>"vstup 01.02"</t>
  </si>
  <si>
    <t>2,52*(0,87+0,18)</t>
  </si>
  <si>
    <t>104</t>
  </si>
  <si>
    <t>962032231.S</t>
  </si>
  <si>
    <t>Búranie muriva alebo vybúranie otvorov plochy nad 4 m2 nadzákladového z tehál pálených, vápenopieskových, cementových na maltu,  -1,90500t</t>
  </si>
  <si>
    <t>936257611</t>
  </si>
  <si>
    <t>0,44*2,5*2,65*2</t>
  </si>
  <si>
    <t>"STENA 01.72"</t>
  </si>
  <si>
    <t>0,18*3,94*(0,63+2,41+2,0)</t>
  </si>
  <si>
    <t>0,27*3,94*(1,722+0,35+0,18)-0,27*0,6*2,0</t>
  </si>
  <si>
    <t>105</t>
  </si>
  <si>
    <t>962032631.S</t>
  </si>
  <si>
    <t>Búranie komínov. muriva z tehál nad strechou na akúkoľvek maltu,  -1,63300t</t>
  </si>
  <si>
    <t>-2139607696</t>
  </si>
  <si>
    <t>"B26"</t>
  </si>
  <si>
    <t>1,035*1,035*9,45</t>
  </si>
  <si>
    <t>106</t>
  </si>
  <si>
    <t>962081131.S</t>
  </si>
  <si>
    <t>Búranie muriva priečok zo sklenených tvárnic, hr. do 100 mm,  -0,05500t</t>
  </si>
  <si>
    <t>-1877608827</t>
  </si>
  <si>
    <t>107</t>
  </si>
  <si>
    <t>963051110.S</t>
  </si>
  <si>
    <t>Búranie železobetónových stropov doskových hr.do 80 mm,  -2,40000t</t>
  </si>
  <si>
    <t>1586728390</t>
  </si>
  <si>
    <t>"SS1"</t>
  </si>
  <si>
    <t>0,08*ss1</t>
  </si>
  <si>
    <t>"SS4"</t>
  </si>
  <si>
    <t>0,09*ss4</t>
  </si>
  <si>
    <t>108</t>
  </si>
  <si>
    <t>965041341.S</t>
  </si>
  <si>
    <t>Búranie podkladov pod dlažby, liatych dlažieb a mazanín, škvarobetón hr. do 100 mm, plochy nad 4 m2 -1,60000t</t>
  </si>
  <si>
    <t>-1337040997</t>
  </si>
  <si>
    <t>109</t>
  </si>
  <si>
    <t>965041441.S</t>
  </si>
  <si>
    <t>Búranie podkladov pod dlažby, liatych dlažieb a mazanín, škvarobetón hr. nad 100 mm, plochy nad 4 m2 -1,60000t</t>
  </si>
  <si>
    <t>-179476816</t>
  </si>
  <si>
    <t>"strecha SS2"</t>
  </si>
  <si>
    <t>(0,1+0,2)/2*ss2</t>
  </si>
  <si>
    <t>"strecha SS3"</t>
  </si>
  <si>
    <t>(0,1+0,2)/2*ss3</t>
  </si>
  <si>
    <t>"strecha SS4"</t>
  </si>
  <si>
    <t>0,05*ss4</t>
  </si>
  <si>
    <t>"strecha SS5"</t>
  </si>
  <si>
    <t>0,25*ss5</t>
  </si>
  <si>
    <t>110</t>
  </si>
  <si>
    <t>965044121.S</t>
  </si>
  <si>
    <t>Búranie podkladov pod dlažby hr.do 40 mm, s rabicovým pletivom v strešných konštr.,  - 0,09000t</t>
  </si>
  <si>
    <t>-68800297</t>
  </si>
  <si>
    <t>"SS5"</t>
  </si>
  <si>
    <t>111</t>
  </si>
  <si>
    <t>965082920.S</t>
  </si>
  <si>
    <t>Odstránenie násypu pod podlahami alebo na strechách, hr.do 100 mm,  -1,40000t</t>
  </si>
  <si>
    <t>-603943801</t>
  </si>
  <si>
    <t>"strecha skaldba SS2"</t>
  </si>
  <si>
    <t>0,02*ss2</t>
  </si>
  <si>
    <t>"strecha skaldba SS3"</t>
  </si>
  <si>
    <t>0,02*ss3</t>
  </si>
  <si>
    <t>112</t>
  </si>
  <si>
    <t>968061113.S</t>
  </si>
  <si>
    <t>Vyvesenie dreveného okenného krídla do suti plochy nad 1,5 m2, -0,01600t</t>
  </si>
  <si>
    <t>-129457827</t>
  </si>
  <si>
    <t>6+2+1+1+1+3</t>
  </si>
  <si>
    <t>113</t>
  </si>
  <si>
    <t>968061115.S</t>
  </si>
  <si>
    <t>Demontáž okien drevených, 1 bm obvodu - 0,008t</t>
  </si>
  <si>
    <t>9868222</t>
  </si>
  <si>
    <t>"An"</t>
  </si>
  <si>
    <t>2*(1,22+1,3)*6</t>
  </si>
  <si>
    <t>2*(1,25+1,3)*2</t>
  </si>
  <si>
    <t>2*(2,64+0,65)</t>
  </si>
  <si>
    <t>2*(1,75+0,6)</t>
  </si>
  <si>
    <t>2*(1,44+1,1)</t>
  </si>
  <si>
    <t>2*(1,35+1,24)*3</t>
  </si>
  <si>
    <t>114</t>
  </si>
  <si>
    <t>968061116.S</t>
  </si>
  <si>
    <t>Demontáž dverí drevených vchodových, 1 bm obvodu - 0,012t</t>
  </si>
  <si>
    <t>234611440</t>
  </si>
  <si>
    <t>"SZ"</t>
  </si>
  <si>
    <t>2*(2,36+2,36)</t>
  </si>
  <si>
    <t>2*(2,493+1,49)</t>
  </si>
  <si>
    <t>2*(1,313+2,63)</t>
  </si>
  <si>
    <t>"JV"</t>
  </si>
  <si>
    <t>2*(1,4+2,1)</t>
  </si>
  <si>
    <t>2*(2,13+2,2)</t>
  </si>
  <si>
    <t>2*(3,8+3,0)*2</t>
  </si>
  <si>
    <t>2*(1,0+2,14)</t>
  </si>
  <si>
    <t>115</t>
  </si>
  <si>
    <t>968062355.S</t>
  </si>
  <si>
    <t>Vybúranie drevených rámov okien dvojitých alebo zdvojených, plochy do 2 m2,  -0,06200t</t>
  </si>
  <si>
    <t>-516609460</t>
  </si>
  <si>
    <t>(1,22*1,3)*6</t>
  </si>
  <si>
    <t>(1,25*1,3)*2</t>
  </si>
  <si>
    <t>(2,64*0,65)</t>
  </si>
  <si>
    <t>(1,75*0,6)</t>
  </si>
  <si>
    <t>(1,44*1,1)</t>
  </si>
  <si>
    <t>(1,35*1,24)*3</t>
  </si>
  <si>
    <t>116</t>
  </si>
  <si>
    <t>968071116.S</t>
  </si>
  <si>
    <t>Demontáž dverí kovových vchodových, 1 bm obvodu - 0,005t</t>
  </si>
  <si>
    <t>-1680049290</t>
  </si>
  <si>
    <t>"1NP" "</t>
  </si>
  <si>
    <t>2*(2,47+2,37)*5</t>
  </si>
  <si>
    <t>2*(2,4+1,98)</t>
  </si>
  <si>
    <t>117</t>
  </si>
  <si>
    <t>968081113.S</t>
  </si>
  <si>
    <t>Vyvesenie plastového okenného krídla do suti plochy nad 1, 5 m2, -0,02000t</t>
  </si>
  <si>
    <t>950698920</t>
  </si>
  <si>
    <t>(42+46+46+6+4)+6+1+3+10+9+12+2+4+10+7</t>
  </si>
  <si>
    <t>118</t>
  </si>
  <si>
    <t>968081115.S</t>
  </si>
  <si>
    <t>Demontáž okien plastových, 1 bm obvodu - 0,007t</t>
  </si>
  <si>
    <t>900904310</t>
  </si>
  <si>
    <t>2*(1,26+1,94)*(42+46+46+6+4)</t>
  </si>
  <si>
    <t>2*(2,4+2,04)</t>
  </si>
  <si>
    <t>2*(2,42+1,5)*3</t>
  </si>
  <si>
    <t>2*(1,226+3,04)*10</t>
  </si>
  <si>
    <t>2*(2,41+2,04)*(9)</t>
  </si>
  <si>
    <t>2*(1,25+3,05)*12</t>
  </si>
  <si>
    <t>2*(2,4+1,44)*2</t>
  </si>
  <si>
    <t>2*(2,36+0,54)*4</t>
  </si>
  <si>
    <t>2*(2,4+1,24)*10</t>
  </si>
  <si>
    <t>2*(1,3+1,34)*7</t>
  </si>
  <si>
    <t>119</t>
  </si>
  <si>
    <t>968081116.S</t>
  </si>
  <si>
    <t>Demontáž dverí plastových vchodových, 1 bm obvodu - 0,012t</t>
  </si>
  <si>
    <t>1237318167</t>
  </si>
  <si>
    <t>"SV"</t>
  </si>
  <si>
    <t>2*(0,8+1,97)</t>
  </si>
  <si>
    <t>2*(1,15+2,03)</t>
  </si>
  <si>
    <t>"JV 3NP"</t>
  </si>
  <si>
    <t>2*(1,15+2,11)</t>
  </si>
  <si>
    <t>120</t>
  </si>
  <si>
    <t>968082355.S</t>
  </si>
  <si>
    <t>Vybúranie plastových rámov okien dvojitých, plochy cez 1 do 2 m2,  -0,06000t</t>
  </si>
  <si>
    <t>-1393657983</t>
  </si>
  <si>
    <t>(2,36*0,54)*4</t>
  </si>
  <si>
    <t>(1,3*1,34)*7</t>
  </si>
  <si>
    <t>121</t>
  </si>
  <si>
    <t>968082356.S</t>
  </si>
  <si>
    <t>Vybúranie plastových rámov okien dvojitých, plochy cez 2 do 4 m2,  -0,05200t</t>
  </si>
  <si>
    <t>621086576</t>
  </si>
  <si>
    <t>(1,26*1,94)*(42+46+46+6+4)</t>
  </si>
  <si>
    <t>(2,42*1,5)*3</t>
  </si>
  <si>
    <t>(1,226*3,04)*10</t>
  </si>
  <si>
    <t>(1,25*3,05)*12</t>
  </si>
  <si>
    <t>(2,4*1,44)*2</t>
  </si>
  <si>
    <t>(2,4*1,24)*10</t>
  </si>
  <si>
    <t>122</t>
  </si>
  <si>
    <t>968082357.S</t>
  </si>
  <si>
    <t>Vybúranie plastových rámov okien dvojitých, plochy cez 4 m2,  -0,04400t</t>
  </si>
  <si>
    <t>724591775</t>
  </si>
  <si>
    <t>(2,4*2,04)</t>
  </si>
  <si>
    <t>(2,41*2,04)*(9)</t>
  </si>
  <si>
    <t>123</t>
  </si>
  <si>
    <t>968082455.S</t>
  </si>
  <si>
    <t>Vybúranie plastových dverových zárubní plochy do 2 m2,  -0,08400t</t>
  </si>
  <si>
    <t>-1576642378</t>
  </si>
  <si>
    <t>0,8*1,97</t>
  </si>
  <si>
    <t>1,15*2,11</t>
  </si>
  <si>
    <t>124</t>
  </si>
  <si>
    <t>968082456.S</t>
  </si>
  <si>
    <t>Vybúranie plastových dverových zárubní plochy nad 2 m2,  -0,06200t</t>
  </si>
  <si>
    <t>889028775</t>
  </si>
  <si>
    <t>1,15*2,03</t>
  </si>
  <si>
    <t>125</t>
  </si>
  <si>
    <t>974083113.S</t>
  </si>
  <si>
    <t>Rezanie betónových mazanín existujúcich vystužených hĺbky nad 100 do 150 mm</t>
  </si>
  <si>
    <t>-489348593</t>
  </si>
  <si>
    <t>"01.26 jimka B25"</t>
  </si>
  <si>
    <t>4*0,6</t>
  </si>
  <si>
    <t>126</t>
  </si>
  <si>
    <t>976074121.S</t>
  </si>
  <si>
    <t>Vybúranie kotvového železa zapusteného do 300 mm, v murive z akýchkoľvek tehál,  -0,00700t</t>
  </si>
  <si>
    <t>-1860776252</t>
  </si>
  <si>
    <t>127</t>
  </si>
  <si>
    <t>976074141.S</t>
  </si>
  <si>
    <t>Vybúranie kotvového železa zapusteného do 300 mm, v murive alebo v dlažbe z betónu,  -0,00900t</t>
  </si>
  <si>
    <t>78369511</t>
  </si>
  <si>
    <t>128</t>
  </si>
  <si>
    <t>976075211.S</t>
  </si>
  <si>
    <t>Vybúranie oceľových konzol pre pavlače, transmisie a pod. hmotnosti do 20 kg,  -1,0000t</t>
  </si>
  <si>
    <t>305123911</t>
  </si>
  <si>
    <t>6*20*0,001</t>
  </si>
  <si>
    <t>129</t>
  </si>
  <si>
    <t>976083131.S</t>
  </si>
  <si>
    <t>Vybúranie nožového škrabáka, stúpacieho železa, komínovej konzoly a pod. z muriva tehlového,  -0,00900t</t>
  </si>
  <si>
    <t>-2081195007</t>
  </si>
  <si>
    <t>130</t>
  </si>
  <si>
    <t>978011191.S</t>
  </si>
  <si>
    <t>Otlčenie omietok stropov vnútorných vápenných alebo vápennocementových v rozsahu do 100 %,  -0,05000t</t>
  </si>
  <si>
    <t>1237292528</t>
  </si>
  <si>
    <t>103,4+28,12+51,91</t>
  </si>
  <si>
    <t>oostrop</t>
  </si>
  <si>
    <t>131</t>
  </si>
  <si>
    <t>978013191.S</t>
  </si>
  <si>
    <t>Otlčenie omietok stien vnútorných vápenných alebo vápennocementových v rozsahu do 100 %,  -0,04600t</t>
  </si>
  <si>
    <t>-1114532562</t>
  </si>
  <si>
    <t>"B25"</t>
  </si>
  <si>
    <t>0,1*(1,794*2+4,055*2-0,944)</t>
  </si>
  <si>
    <t>"1PP zavlhnuta a degradovaná omietka"</t>
  </si>
  <si>
    <t>2,13*2*(4,32+2,932+0,31)</t>
  </si>
  <si>
    <t>2,34*2*(9,52+1,445)</t>
  </si>
  <si>
    <t>2,86*2*(6,7+17,98+0,475*2+0,715*2)</t>
  </si>
  <si>
    <t>4,66*2*(3,079+9,011+16,96+5,099+0,15*3)</t>
  </si>
  <si>
    <t>3,04*2*(1,331+10,77)</t>
  </si>
  <si>
    <t>3,09*2*(1,773+16,2)</t>
  </si>
  <si>
    <t>3,07*2*(4,74*3+4,87+2,91+2,88+2,642+2,711+5,61+2,02)</t>
  </si>
  <si>
    <t>2,98*(1,92+4,289+1,93+4,38+3,07+5,63)</t>
  </si>
  <si>
    <t>-(0,8*2,022+0,9*2,0*4+1,6*2,0*2)</t>
  </si>
  <si>
    <t>132</t>
  </si>
  <si>
    <t>978036131.S</t>
  </si>
  <si>
    <t>Otlčenie omietok šľachtených a pod., vonkajších brizolitových, v rozsahu do 20 %,  -0,01000t</t>
  </si>
  <si>
    <t>1313196555</t>
  </si>
  <si>
    <t>"nesudržne časti"</t>
  </si>
  <si>
    <t>"zapad"</t>
  </si>
  <si>
    <t>10,4*7,97</t>
  </si>
  <si>
    <t>10,63*(0,73+0,57)*2*6</t>
  </si>
  <si>
    <t>3,735*2,7+1,9*0,715+(11,538-10,39)*3,55</t>
  </si>
  <si>
    <t>8,5*22,1+0,16*(5,02*6+5,52*2+10,3+2,75*3)</t>
  </si>
  <si>
    <t>8,25*13,34</t>
  </si>
  <si>
    <t>(21,272-7,69)*11,12+(21,272-8,45)*5,78</t>
  </si>
  <si>
    <t>"sever"</t>
  </si>
  <si>
    <t>5,06*2,76</t>
  </si>
  <si>
    <t>10,34*32,775</t>
  </si>
  <si>
    <t>11,085*22,09</t>
  </si>
  <si>
    <t>10,34*32,95</t>
  </si>
  <si>
    <t>8,53*25,13</t>
  </si>
  <si>
    <t>(11,538-10,39)*(6,198+5,956)</t>
  </si>
  <si>
    <t>(22,073-8,45)*21,95-6,3*3,7/2*3</t>
  </si>
  <si>
    <t>"čelá pilových svetlíkov"</t>
  </si>
  <si>
    <t>6,3*3,7/2*14+1,72*1,02/2*5</t>
  </si>
  <si>
    <t>"juh"</t>
  </si>
  <si>
    <t>9,23*9,12</t>
  </si>
  <si>
    <t>8,2*49,18+(8,78-7,69)*48,74</t>
  </si>
  <si>
    <t>(20,89+21,57)/2*22,25</t>
  </si>
  <si>
    <t>(11,4-8,45)*22,53-6,3*3,7/2*3</t>
  </si>
  <si>
    <t>(12,44-11,4)*(6,198+5,956)</t>
  </si>
  <si>
    <t>5,14*35,28</t>
  </si>
  <si>
    <t>(10,542-5,196)*32,816-6,3*3,7/2*3</t>
  </si>
  <si>
    <t>"východ"</t>
  </si>
  <si>
    <t>20,99*16,58</t>
  </si>
  <si>
    <t>5,08*16,14</t>
  </si>
  <si>
    <t>10,16*7,9</t>
  </si>
  <si>
    <t>2,15*0,4*2</t>
  </si>
  <si>
    <t>7,2*2,38+2,259*3,4</t>
  </si>
  <si>
    <t>(8,45-5,17)*13,76</t>
  </si>
  <si>
    <t>0,7*2,86*4</t>
  </si>
  <si>
    <t>"odpočet okná a dvere"</t>
  </si>
  <si>
    <t>-okno</t>
  </si>
  <si>
    <t>-ocem</t>
  </si>
  <si>
    <t>133</t>
  </si>
  <si>
    <t>978036191.S</t>
  </si>
  <si>
    <t>Otlčenie omietok šľachtených a pod., vonkajších brizolitových, v rozsahu do 100 %,  -0,05000t</t>
  </si>
  <si>
    <t>570332677</t>
  </si>
  <si>
    <t>134</t>
  </si>
  <si>
    <t>978059631.S</t>
  </si>
  <si>
    <t>Odsekanie a odobratie obkladov stien z obkladačiek vonkajších vrátane podkladovej omietky nad 2 m2,  -0,08900t</t>
  </si>
  <si>
    <t>-868549599</t>
  </si>
  <si>
    <t>0,6*30,18</t>
  </si>
  <si>
    <t>"S"</t>
  </si>
  <si>
    <t>0,6*(113,34-4,852)</t>
  </si>
  <si>
    <t>"J"</t>
  </si>
  <si>
    <t>0,6*(35,4-0,9-2,46*2)</t>
  </si>
  <si>
    <t>"V"</t>
  </si>
  <si>
    <t>0,6*(40,89-1,19)</t>
  </si>
  <si>
    <t>135</t>
  </si>
  <si>
    <t>979011111.S</t>
  </si>
  <si>
    <t>Zvislá doprava sutiny a vybúraných hmôt za prvé podlažie nad alebo pod základným podlažím</t>
  </si>
  <si>
    <t>-1935639760</t>
  </si>
  <si>
    <t>136</t>
  </si>
  <si>
    <t>979011121.S</t>
  </si>
  <si>
    <t>Zvislá doprava sutiny a vybúraných hmôt za každé ďalšie podlažie</t>
  </si>
  <si>
    <t>1757307693</t>
  </si>
  <si>
    <t>1956,192*1,5 'Prepočítané koeficientom množstva</t>
  </si>
  <si>
    <t>137</t>
  </si>
  <si>
    <t>979011201.S</t>
  </si>
  <si>
    <t>Plastový sklz na stavebnú sutinu výšky do 10 m</t>
  </si>
  <si>
    <t>-1465532372</t>
  </si>
  <si>
    <t>138</t>
  </si>
  <si>
    <t>979011202.S</t>
  </si>
  <si>
    <t>Príplatok k cene za každý ďalší meter výšky</t>
  </si>
  <si>
    <t>-399413960</t>
  </si>
  <si>
    <t>139</t>
  </si>
  <si>
    <t>979011231.S</t>
  </si>
  <si>
    <t>Demontáž sklzu na stavebnú sutinu výšky do 10 m</t>
  </si>
  <si>
    <t>809437179</t>
  </si>
  <si>
    <t>140</t>
  </si>
  <si>
    <t>979011232.S</t>
  </si>
  <si>
    <t>Demontáž sklzu na stavebnú sutinu výšky do 20 m</t>
  </si>
  <si>
    <t>176574777</t>
  </si>
  <si>
    <t>141</t>
  </si>
  <si>
    <t>979081111.S</t>
  </si>
  <si>
    <t>Odvoz sutiny a vybúraných hmôt na skládku do 1 km</t>
  </si>
  <si>
    <t>1601316157</t>
  </si>
  <si>
    <t>142</t>
  </si>
  <si>
    <t>979081121.S</t>
  </si>
  <si>
    <t>Odvoz sutiny a vybúraných hmôt na skládku za každý ďalší 1 km</t>
  </si>
  <si>
    <t>1658561603</t>
  </si>
  <si>
    <t>1956,192*24 'Prepočítané koeficientom množstva</t>
  </si>
  <si>
    <t>143</t>
  </si>
  <si>
    <t>979082111.S</t>
  </si>
  <si>
    <t>Vnútrostavenisková doprava sutiny a vybúraných hmôt do 10 m</t>
  </si>
  <si>
    <t>926610289</t>
  </si>
  <si>
    <t>1956,192*3 'Prepočítané koeficientom množstva</t>
  </si>
  <si>
    <t>144</t>
  </si>
  <si>
    <t>979082121.S</t>
  </si>
  <si>
    <t>Vnútrostavenisková doprava sutiny a vybúraných hmôt za každých ďalších 5 m</t>
  </si>
  <si>
    <t>1301428705</t>
  </si>
  <si>
    <t>145</t>
  </si>
  <si>
    <t>979089012.S</t>
  </si>
  <si>
    <t>Poplatok za skládku - betón, tehly, dlaždice (17 01) ostatné</t>
  </si>
  <si>
    <t>300638799</t>
  </si>
  <si>
    <t>1956,192*0,8783 'Prepočítané koeficientom množstva</t>
  </si>
  <si>
    <t>146</t>
  </si>
  <si>
    <t>979089112.S</t>
  </si>
  <si>
    <t>Poplatok za skládku - drevo, sklo, plasty (17 02 ), ostatné</t>
  </si>
  <si>
    <t>-1324378969</t>
  </si>
  <si>
    <t>1956,192*0,042 'Prepočítané koeficientom množstva</t>
  </si>
  <si>
    <t>147</t>
  </si>
  <si>
    <t>979089212.S</t>
  </si>
  <si>
    <t>Poplatok za skládku - bitúmenové zmesi, uholný decht, dechtové výrobky (17 03 ), ostatné</t>
  </si>
  <si>
    <t>2143250108</t>
  </si>
  <si>
    <t>1956,192*0,04 'Prepočítané koeficientom množstva</t>
  </si>
  <si>
    <t>148</t>
  </si>
  <si>
    <t>979089312.S</t>
  </si>
  <si>
    <t>Poplatok za skládku - kovy (meď, bronz, mosadz atď.) (17 04 ), ostatné</t>
  </si>
  <si>
    <t>467022112</t>
  </si>
  <si>
    <t>1956,192*0,02 'Prepočítané koeficientom množstva</t>
  </si>
  <si>
    <t>149</t>
  </si>
  <si>
    <t>979089411.S</t>
  </si>
  <si>
    <t>Poplatok za skládku - izolačné materiály a materiály obsahujúce azbest (17 06 ), nebezpečné</t>
  </si>
  <si>
    <t>1191627028</t>
  </si>
  <si>
    <t>ss4*0,022</t>
  </si>
  <si>
    <t>150</t>
  </si>
  <si>
    <t>979089712.S</t>
  </si>
  <si>
    <t>Prenájom kontajneru 5 m3</t>
  </si>
  <si>
    <t>306843332</t>
  </si>
  <si>
    <t>1956,192*0,2 'Prepočítané koeficientom množstva</t>
  </si>
  <si>
    <t>Presun hmôt HSV</t>
  </si>
  <si>
    <t>151</t>
  </si>
  <si>
    <t>999281111.S</t>
  </si>
  <si>
    <t>Presun hmôt pre opravy a údržbu objektov vrátane vonkajších plášťov výšky do 25 m</t>
  </si>
  <si>
    <t>-2060140823</t>
  </si>
  <si>
    <t>152</t>
  </si>
  <si>
    <t>999281193.S</t>
  </si>
  <si>
    <t>Príplatok za zväčšený presun pre opravy a údržbu objektov vrátane vonkajších plášťov v odb. 801, 803, 811, 812, nad vymedzenú najväčšiu dopravnú vzdialenosť do 1000 m</t>
  </si>
  <si>
    <t>1862951369</t>
  </si>
  <si>
    <t>PSV</t>
  </si>
  <si>
    <t>Práce a dodávky PSV</t>
  </si>
  <si>
    <t>711</t>
  </si>
  <si>
    <t>Izolácie proti vode a vlhkosti</t>
  </si>
  <si>
    <t>153</t>
  </si>
  <si>
    <t>711111001.S</t>
  </si>
  <si>
    <t>Zhotovenie izolácie proti zemnej vlhkosti vodorovná náterom penetračným za studena</t>
  </si>
  <si>
    <t>-162987965</t>
  </si>
  <si>
    <t>0,6*0,6</t>
  </si>
  <si>
    <t>11,97</t>
  </si>
  <si>
    <t>154</t>
  </si>
  <si>
    <t>711112001.S</t>
  </si>
  <si>
    <t>Zhotovenie  izolácie proti zemnej vlhkosti zvislá penetračným náterom za studena</t>
  </si>
  <si>
    <t>1518857758</t>
  </si>
  <si>
    <t>4*0,5*0,6</t>
  </si>
  <si>
    <t>0,1*4*(1,796+7,055)</t>
  </si>
  <si>
    <t>fn5+xps18</t>
  </si>
  <si>
    <t>155</t>
  </si>
  <si>
    <t>246170000900.S</t>
  </si>
  <si>
    <t>Lak asfaltový penetračný</t>
  </si>
  <si>
    <t>1141030618</t>
  </si>
  <si>
    <t>0,00035*(vi+zi)</t>
  </si>
  <si>
    <t>0,00035*fn5</t>
  </si>
  <si>
    <t>0,00035*xps18</t>
  </si>
  <si>
    <t>156</t>
  </si>
  <si>
    <t>711132107.S</t>
  </si>
  <si>
    <t>Zhotovenie izolácie proti zemnej vlhkosti nopovou fóloiu položenou voľne na ploche zvislej</t>
  </si>
  <si>
    <t>1087141438</t>
  </si>
  <si>
    <t>157</t>
  </si>
  <si>
    <t>283230002700.S</t>
  </si>
  <si>
    <t>Nopová HDPE fólia hrúbky 0,5 mm, výška nopu 8 mm, proti zemnej vlhkosti s radónovou ochranou, pre spodnú stavbu</t>
  </si>
  <si>
    <t>762302073</t>
  </si>
  <si>
    <t>fn5*1,15</t>
  </si>
  <si>
    <t>158</t>
  </si>
  <si>
    <t>711141559.S</t>
  </si>
  <si>
    <t>Zhotovenie  izolácie proti zemnej vlhkosti a tlakovej vode vodorovná NAIP pritavením</t>
  </si>
  <si>
    <t>-897204999</t>
  </si>
  <si>
    <t>159</t>
  </si>
  <si>
    <t>711142559.S</t>
  </si>
  <si>
    <t>Zhotovenie  izolácie proti zemnej vlhkosti a tlakovej vode zvislá NAIP pritavením</t>
  </si>
  <si>
    <t>-295186530</t>
  </si>
  <si>
    <t>160</t>
  </si>
  <si>
    <t>628310001000.S</t>
  </si>
  <si>
    <t>Pás asfaltový s posypom hr. 3,5 mm vystužený sklenenou rohožou</t>
  </si>
  <si>
    <t>-1303942797</t>
  </si>
  <si>
    <t>(vi+zi)*1,2</t>
  </si>
  <si>
    <t>161</t>
  </si>
  <si>
    <t>711190010.S</t>
  </si>
  <si>
    <t>Ukončujúci profil profilovaných fólií</t>
  </si>
  <si>
    <t>1078056749</t>
  </si>
  <si>
    <t>fn5/0,6</t>
  </si>
  <si>
    <t>162</t>
  </si>
  <si>
    <t>998711202.S</t>
  </si>
  <si>
    <t>Presun hmôt pre izoláciu proti vode v objektoch výšky nad 6 do 12 m</t>
  </si>
  <si>
    <t>%</t>
  </si>
  <si>
    <t>-269527714</t>
  </si>
  <si>
    <t>712</t>
  </si>
  <si>
    <t>Izolácie striech, povlakové krytiny</t>
  </si>
  <si>
    <t>163</t>
  </si>
  <si>
    <t>712300831.S</t>
  </si>
  <si>
    <t>Odstránenie povlakovej krytiny na strechách plochých 10° jednovrstvovej,  -0,00600t</t>
  </si>
  <si>
    <t>1181257693</t>
  </si>
  <si>
    <t>164</t>
  </si>
  <si>
    <t>712300832.S</t>
  </si>
  <si>
    <t>Odstránenie povlakovej krytiny na strechách plochých 10° dvojvrstvovej,  -0,01000t</t>
  </si>
  <si>
    <t>-499594018</t>
  </si>
  <si>
    <t>ss9v+ss9z</t>
  </si>
  <si>
    <t>165</t>
  </si>
  <si>
    <t>712300833.S</t>
  </si>
  <si>
    <t>Odstránenie povlakovej krytiny na strechách plochých 10° trojvrstvovej,  -0,01400t</t>
  </si>
  <si>
    <t>-1757182935</t>
  </si>
  <si>
    <t>11,22*2*16,855</t>
  </si>
  <si>
    <t>"SS2"</t>
  </si>
  <si>
    <t>6,198*3,556</t>
  </si>
  <si>
    <t>5,956*3,41</t>
  </si>
  <si>
    <t>21,499*10,94-5,3576*3,156-5,49*3,1</t>
  </si>
  <si>
    <t>32,524*7,517</t>
  </si>
  <si>
    <t>32,616*7,649</t>
  </si>
  <si>
    <t>"zvislá časť k SS2"</t>
  </si>
  <si>
    <t>0,4*(21,499*2+10,94*2+35,524*2+7,52*2+32,616*2+7,65*2)</t>
  </si>
  <si>
    <t>"SS3"</t>
  </si>
  <si>
    <t>10,67*21,97+7,297*32,15+2,671*3,8</t>
  </si>
  <si>
    <t>"zvislá časž k SS3"</t>
  </si>
  <si>
    <t>0,4*(7,297+32,148+21,86+21,97+10,7+29,27+2,67*2)</t>
  </si>
  <si>
    <t>"zvislá časž k SS4"</t>
  </si>
  <si>
    <t>0,4*(3,55+6,23)*3*2</t>
  </si>
  <si>
    <t>0,4*(3,55+6,3)*3*2</t>
  </si>
  <si>
    <t>0,4*(3,55+6,3)*8*2-0,4*(1,06+1,08)*4*2-0,4*(3,18+5,38)*4*2</t>
  </si>
  <si>
    <t>ss4z</t>
  </si>
  <si>
    <t>3,448*39,467+8,854*9,177+9,177*39,467</t>
  </si>
  <si>
    <t>"zvislá časť k SS5"</t>
  </si>
  <si>
    <t>0,4*(39,467*2+8,854*2+3,448*2+9,177*2+1,0*4*9+0,5*4*13)</t>
  </si>
  <si>
    <t>"SS6"</t>
  </si>
  <si>
    <t>3,15*8,47</t>
  </si>
  <si>
    <t>3,108*9,12</t>
  </si>
  <si>
    <t>"zvisla k SS6"</t>
  </si>
  <si>
    <t>0,4*2*(3,15+8,47)</t>
  </si>
  <si>
    <t>0,4*(3,108+9,12)</t>
  </si>
  <si>
    <t>"SS9"</t>
  </si>
  <si>
    <t>22,162*2,93</t>
  </si>
  <si>
    <t>3,08*0,6</t>
  </si>
  <si>
    <t>0,25*(22,162+2,93+3,08+0,3)</t>
  </si>
  <si>
    <t>166</t>
  </si>
  <si>
    <t>998712203.S</t>
  </si>
  <si>
    <t>Presun hmôt pre izoláciu povlakovej krytiny v objektoch výšky nad 12 do 24 m</t>
  </si>
  <si>
    <t>-713038948</t>
  </si>
  <si>
    <t>712_SN1</t>
  </si>
  <si>
    <t>Izolácie striech, povlakové krytiny_skladba SN1</t>
  </si>
  <si>
    <t>167</t>
  </si>
  <si>
    <t>767392112.S</t>
  </si>
  <si>
    <t>Montáž krytiny striech plechom tvarovaným skrutkovaním</t>
  </si>
  <si>
    <t>1588912664</t>
  </si>
  <si>
    <t>168</t>
  </si>
  <si>
    <t>138310005203</t>
  </si>
  <si>
    <t xml:space="preserve">Plech trapézový pozinkovaný T92P  S320 hr. 0,75 mm, </t>
  </si>
  <si>
    <t>1419680151</t>
  </si>
  <si>
    <t>sn1*1,05</t>
  </si>
  <si>
    <t>169</t>
  </si>
  <si>
    <t>712321132.S</t>
  </si>
  <si>
    <t>Zhotovenie povlakovej krytiny striech plochých do 10° za tepla náterom asfaltovým</t>
  </si>
  <si>
    <t>2106020691</t>
  </si>
  <si>
    <t>170</t>
  </si>
  <si>
    <t>111620000500.S</t>
  </si>
  <si>
    <t>Asfalt polofúkaný</t>
  </si>
  <si>
    <t>-1371740553</t>
  </si>
  <si>
    <t>0,005*sn1</t>
  </si>
  <si>
    <t>171</t>
  </si>
  <si>
    <t>712331105.S</t>
  </si>
  <si>
    <t>Zhotovenie povlak. krytiny striech plochých do 10° samolepiacim asfaltovým pásom</t>
  </si>
  <si>
    <t>-1644976135</t>
  </si>
  <si>
    <t>172</t>
  </si>
  <si>
    <t>628420000500.S</t>
  </si>
  <si>
    <t>Pás asfaltový SBS samolepiaci, hr. 0,45 mm vystužený hliníkovou fóliou znižujúcou požiarne zaťaženie</t>
  </si>
  <si>
    <t>-398026628</t>
  </si>
  <si>
    <t>sn1*1,2</t>
  </si>
  <si>
    <t>173</t>
  </si>
  <si>
    <t>712370030.S</t>
  </si>
  <si>
    <t>Zhotovenie povlakovej krytiny striech plochých do 10° PVC-P fóliou prikotvením s lepením spoju</t>
  </si>
  <si>
    <t>2003683303</t>
  </si>
  <si>
    <t>"SN1"</t>
  </si>
  <si>
    <t>174</t>
  </si>
  <si>
    <t>283220002600</t>
  </si>
  <si>
    <t>Hydroizolačný pás z fólie PVC UV odolná, hr.1,8 mm, š. 2,05m s UV ochranou, sivá,</t>
  </si>
  <si>
    <t>-1866168628</t>
  </si>
  <si>
    <t>sn1*1,15</t>
  </si>
  <si>
    <t>175</t>
  </si>
  <si>
    <t>712990040.S</t>
  </si>
  <si>
    <t>Položenie geotextílie vodorovne alebo zvislo na strechy ploché do 10°</t>
  </si>
  <si>
    <t>1120425896</t>
  </si>
  <si>
    <t>176</t>
  </si>
  <si>
    <t>693110004500.S</t>
  </si>
  <si>
    <t>Geotextília polypropylénová netkaná 300 g/m2</t>
  </si>
  <si>
    <t>-645690452</t>
  </si>
  <si>
    <t>177</t>
  </si>
  <si>
    <t>712990400.S</t>
  </si>
  <si>
    <t>Vykonanie iskrovej skúšky striech z povlakových krytín, nevodivých fólií</t>
  </si>
  <si>
    <t>-2053137408</t>
  </si>
  <si>
    <t>178</t>
  </si>
  <si>
    <t>712973610.S</t>
  </si>
  <si>
    <t>Detaily k termoplastom všeobecne, nárožný uholník z hrubopoplast. plechu RŠ 80 mm, ohyb 90-135°</t>
  </si>
  <si>
    <t>259462617</t>
  </si>
  <si>
    <t>11,22*2*2</t>
  </si>
  <si>
    <t>16,77*2</t>
  </si>
  <si>
    <t>179</t>
  </si>
  <si>
    <t>553430004702</t>
  </si>
  <si>
    <t xml:space="preserve">Lišta nárožná z poplastovaného plechu , PVC š. 70 mm, dĺ. 2 m, </t>
  </si>
  <si>
    <t>769510497</t>
  </si>
  <si>
    <t>180</t>
  </si>
  <si>
    <t>712973895.S</t>
  </si>
  <si>
    <t>Detaily k termoplastom všeobecne, oplechovanie okraja odkvapovou lištou z hrubopolpast. plechu RŠ 330 mm</t>
  </si>
  <si>
    <t>687269119</t>
  </si>
  <si>
    <t>22,14*2+17,6*2</t>
  </si>
  <si>
    <t>181</t>
  </si>
  <si>
    <t>712973850.S</t>
  </si>
  <si>
    <t>Detaily k termoplastom všeobecne, oplechovanie okraja odkvapovou záveternou lištou z hrubopolpast. plechu RŠ 330 mm</t>
  </si>
  <si>
    <t>-1090507205</t>
  </si>
  <si>
    <t>182</t>
  </si>
  <si>
    <t>138810000103</t>
  </si>
  <si>
    <t>Plech poplastovaný  PVC šedý, tabuľa - dxš 2x1 m, hr. 0,6 mm</t>
  </si>
  <si>
    <t>-1581572407</t>
  </si>
  <si>
    <t>olsn1*0,35</t>
  </si>
  <si>
    <t>oksn1*0,33</t>
  </si>
  <si>
    <t>183</t>
  </si>
  <si>
    <t>713141255.S</t>
  </si>
  <si>
    <t>Montáž tepelnej izolácie striech plochých do 10° minerálnou vlnou, rozloženej v dvoch vrstvách, prikotvením</t>
  </si>
  <si>
    <t>814356243</t>
  </si>
  <si>
    <t>184</t>
  </si>
  <si>
    <t>631440025300.S</t>
  </si>
  <si>
    <t>Doska z minerálnej vlny hr. 80 mm, izolácia pre zateplenie plochých striech, lambda= 0,037W/m2K</t>
  </si>
  <si>
    <t>1211242871</t>
  </si>
  <si>
    <t>sn1*1,02</t>
  </si>
  <si>
    <t>185</t>
  </si>
  <si>
    <t>631440033700.S</t>
  </si>
  <si>
    <t>Doska z minerálnej vlny hr. 200 mm, izolácia pre zateplenie plochých striech,  lambda= 0,037W/m2K</t>
  </si>
  <si>
    <t>396529530</t>
  </si>
  <si>
    <t>186</t>
  </si>
  <si>
    <t>764353401.S</t>
  </si>
  <si>
    <t>Žľaby z pozinkovaného farbeného PZf plechu, nadrímsové, štvorhranné, uložené v hákoch, r.š. 500 mm</t>
  </si>
  <si>
    <t>-538127175</t>
  </si>
  <si>
    <t>16,83*2</t>
  </si>
  <si>
    <t>187</t>
  </si>
  <si>
    <t>764359432.S</t>
  </si>
  <si>
    <t>Kotlík štvorhranný z pozinkovaného farbeného PZf plechu, pre pododkvapové žľaby rozmerov 200x300x400 mm</t>
  </si>
  <si>
    <t>339504360</t>
  </si>
  <si>
    <t>188</t>
  </si>
  <si>
    <t>764451403.S</t>
  </si>
  <si>
    <t>Zvodové rúry z pozinkovaného farbeného PZf plechu, štvorcové s dĺžkou strany 120 mm</t>
  </si>
  <si>
    <t>427276687</t>
  </si>
  <si>
    <t>16,6*2</t>
  </si>
  <si>
    <t>13,25*2</t>
  </si>
  <si>
    <t>189</t>
  </si>
  <si>
    <t>764331440.S</t>
  </si>
  <si>
    <t>Lemovanie z pozinkovaného farbeného PZf plechu, múrov na strechách s tvrdou krytinou r.š. 400 mm</t>
  </si>
  <si>
    <t>-1849253704</t>
  </si>
  <si>
    <t>"komin"</t>
  </si>
  <si>
    <t>2,45+2,06</t>
  </si>
  <si>
    <t>190</t>
  </si>
  <si>
    <t>764326230.S</t>
  </si>
  <si>
    <t>Oplechovanie z pozinkovaného farbeného PZf plechu, ríms pod nadrímsovým žľabom vrátane podkladového plechu r.š. 660 mm</t>
  </si>
  <si>
    <t>1204368808</t>
  </si>
  <si>
    <t>2*(17,73+22,15)</t>
  </si>
  <si>
    <t>712_SN2</t>
  </si>
  <si>
    <t>Izolácie striech, povlakové krytiny_skladba SN2</t>
  </si>
  <si>
    <t>191</t>
  </si>
  <si>
    <t>712311102.S</t>
  </si>
  <si>
    <t>Zhotovenie povlakovej krytiny striech plochých do 10° za studena asfaltovým lakom</t>
  </si>
  <si>
    <t>-638089841</t>
  </si>
  <si>
    <t>sn2v+sn2z</t>
  </si>
  <si>
    <t>192</t>
  </si>
  <si>
    <t>246170001000.S</t>
  </si>
  <si>
    <t>Lak asfaltový opravný</t>
  </si>
  <si>
    <t>-1145649608</t>
  </si>
  <si>
    <t>(sn2v+sn2z)*0,0005</t>
  </si>
  <si>
    <t>193</t>
  </si>
  <si>
    <t>712341559.S</t>
  </si>
  <si>
    <t>Zhotovenie povlak. krytiny striech plochých do 10° pásmi pritav. NAIP na celej ploche, oxidované pásy</t>
  </si>
  <si>
    <t>1766159294</t>
  </si>
  <si>
    <t>194</t>
  </si>
  <si>
    <t>628310001200.S</t>
  </si>
  <si>
    <t>Pás asfaltový s jemným posypom hr. 4,0 mm vystužený sklenenou rohožou a hliníkovou fóliou</t>
  </si>
  <si>
    <t>-2052200069</t>
  </si>
  <si>
    <t>(sn2v+sn2z)*1,2</t>
  </si>
  <si>
    <t>195</t>
  </si>
  <si>
    <t>1023007722</t>
  </si>
  <si>
    <t>"SN2"</t>
  </si>
  <si>
    <t>"vodorovná</t>
  </si>
  <si>
    <t>"zvislá"</t>
  </si>
  <si>
    <t>0,5*(21,499*2+10,94*2+35,524*2+7,52*2+32,616*2+7,65*2)</t>
  </si>
  <si>
    <t>196</t>
  </si>
  <si>
    <t>612462555</t>
  </si>
  <si>
    <t>(sn2v+sn2z)*1,15</t>
  </si>
  <si>
    <t>197</t>
  </si>
  <si>
    <t>712973220.S</t>
  </si>
  <si>
    <t>Detaily k PVC-P fóliam osadenie hotovej strešnej vpuste</t>
  </si>
  <si>
    <t>2049005965</t>
  </si>
  <si>
    <t>198</t>
  </si>
  <si>
    <t>283770003600.S</t>
  </si>
  <si>
    <t>Strešná vpusť pre PVC-P fólie, priemer 100 mm, dĺ. 250 mm</t>
  </si>
  <si>
    <t>1150973574</t>
  </si>
  <si>
    <t>199</t>
  </si>
  <si>
    <t>311690001000.S</t>
  </si>
  <si>
    <t>Rozperný nit 6x30 mm do betónu, hliníkový</t>
  </si>
  <si>
    <t>325288047</t>
  </si>
  <si>
    <t>200</t>
  </si>
  <si>
    <t>712973240.S</t>
  </si>
  <si>
    <t>Detaily k PVC-P fóliam osadenie vetracích komínkov</t>
  </si>
  <si>
    <t>1923763016</t>
  </si>
  <si>
    <t>201</t>
  </si>
  <si>
    <t>-809332963</t>
  </si>
  <si>
    <t>2*(6,198+3,556)</t>
  </si>
  <si>
    <t>2*(5,956+3,41)</t>
  </si>
  <si>
    <t>202</t>
  </si>
  <si>
    <t>-1676416321</t>
  </si>
  <si>
    <t>oksn2*0,33</t>
  </si>
  <si>
    <t>203</t>
  </si>
  <si>
    <t>712973410.S</t>
  </si>
  <si>
    <t>Detaily k termoplastom všeobecne, kútový uholník z hrubopoplastovaného plechu RŠ 80 mm, ohyb 90-135°</t>
  </si>
  <si>
    <t>-452960810</t>
  </si>
  <si>
    <t>(21,499*2+10,94*2+35,524*2+7,52*2+32,616*2+7,65*2)</t>
  </si>
  <si>
    <t>204</t>
  </si>
  <si>
    <t>553430004700</t>
  </si>
  <si>
    <t>Lišta kútová z poplastovaného plechu, PVC š. 70 mm, dĺ. 2 m,</t>
  </si>
  <si>
    <t>-1304592611</t>
  </si>
  <si>
    <t>205</t>
  </si>
  <si>
    <t>712973770.S</t>
  </si>
  <si>
    <t>Detaily k termoplastom všeobecne, ukončujúci profil na stene, dverách, z hrubopoplast. plechu RŠ 75 mm</t>
  </si>
  <si>
    <t>1464140218</t>
  </si>
  <si>
    <t>5,57+3,15+5,5+3,1+7,55+7,66</t>
  </si>
  <si>
    <t>206</t>
  </si>
  <si>
    <t>553430004500.S</t>
  </si>
  <si>
    <t>Lišta stenová z poplastovaného plechu PVC š. 70 mm, dĺ. 2 m</t>
  </si>
  <si>
    <t>1758106848</t>
  </si>
  <si>
    <t>207</t>
  </si>
  <si>
    <t>1179374697</t>
  </si>
  <si>
    <t>-stsn2</t>
  </si>
  <si>
    <t>208</t>
  </si>
  <si>
    <t>-1397312157</t>
  </si>
  <si>
    <t>209</t>
  </si>
  <si>
    <t>516684524</t>
  </si>
  <si>
    <t>210</t>
  </si>
  <si>
    <t>-1352332837</t>
  </si>
  <si>
    <t>211</t>
  </si>
  <si>
    <t>-1222902224</t>
  </si>
  <si>
    <t>212</t>
  </si>
  <si>
    <t>712991030.S</t>
  </si>
  <si>
    <t>Montáž podkladnej konštrukcie z OSB dosiek na atike šírky 311 - 410 mm pod klampiarske konštrukcie</t>
  </si>
  <si>
    <t>-1626065886</t>
  </si>
  <si>
    <t>5,4*2+32,3+32,57</t>
  </si>
  <si>
    <t>213</t>
  </si>
  <si>
    <t>712991060.S</t>
  </si>
  <si>
    <t>Montáž podkladnej konštrukcie z OSB dosiek na atike šírky 801 - 1000 mm pod klampiarske konštrukcie</t>
  </si>
  <si>
    <t>-173085106</t>
  </si>
  <si>
    <t>214</t>
  </si>
  <si>
    <t>607260000400.S</t>
  </si>
  <si>
    <t>Doska OSB nebrúsená hr. 22 mm</t>
  </si>
  <si>
    <t>1280537210</t>
  </si>
  <si>
    <t>osb1*0,9</t>
  </si>
  <si>
    <t>osb2*0,4</t>
  </si>
  <si>
    <t>215</t>
  </si>
  <si>
    <t>713141155.S</t>
  </si>
  <si>
    <t>Montáž tepelnej izolácie striech plochých do 10° minerálnou vlnou, rozloženej v jednej vrstve, prikotvením</t>
  </si>
  <si>
    <t>-1080617400</t>
  </si>
  <si>
    <t>216</t>
  </si>
  <si>
    <t>2066469104</t>
  </si>
  <si>
    <t>217</t>
  </si>
  <si>
    <t>1335362478</t>
  </si>
  <si>
    <t>sn2v*3*1,02</t>
  </si>
  <si>
    <t>218</t>
  </si>
  <si>
    <t>713141160.S</t>
  </si>
  <si>
    <t>Montáž tepelnej izolácie striech plochých do 10° spádovými doskami z minerálnej vlny v jednej vrstve</t>
  </si>
  <si>
    <t>-1121129434</t>
  </si>
  <si>
    <t>219</t>
  </si>
  <si>
    <t>631440028400.S</t>
  </si>
  <si>
    <t>Doska z minerálnej vlny jednostranne spádová 40/20x1000x1000 mm, izolácia pre ploché strechy</t>
  </si>
  <si>
    <t>-1532031825</t>
  </si>
  <si>
    <t>sn2v/3*1,02</t>
  </si>
  <si>
    <t>220</t>
  </si>
  <si>
    <t>631440028500.S</t>
  </si>
  <si>
    <t>Doska z minerálnej vlny jednostranne spádová 60/40x1000x1000 mm, izolácia pre ploché strechy</t>
  </si>
  <si>
    <t>1350835929</t>
  </si>
  <si>
    <t>221</t>
  </si>
  <si>
    <t>631440028600.S</t>
  </si>
  <si>
    <t>Doska z minerálnej vlny jednostranne spádová 80/60x1000x1000 mm, izolácia pre ploché strechy</t>
  </si>
  <si>
    <t>601511826</t>
  </si>
  <si>
    <t>222</t>
  </si>
  <si>
    <t>713144090.S</t>
  </si>
  <si>
    <t>Montáž tepelnej izolácie na atiku z XPS prikotvením</t>
  </si>
  <si>
    <t>-301605584</t>
  </si>
  <si>
    <t>"SN2 pod OSB dosku"</t>
  </si>
  <si>
    <t>"zvislo na atiku"</t>
  </si>
  <si>
    <t>223</t>
  </si>
  <si>
    <t>283750001800.S</t>
  </si>
  <si>
    <t>Doska XPS 300 hr. 50 mm, zakladanie stavieb, podlahy, obrátené ploché strechy</t>
  </si>
  <si>
    <t>-2142538195</t>
  </si>
  <si>
    <t>xps5*1,02</t>
  </si>
  <si>
    <t>224</t>
  </si>
  <si>
    <t>283750002100.S</t>
  </si>
  <si>
    <t>Doska XPS 300 hr. 100 mm, zakladanie stavieb, podlahy, obrátené ploché strechy</t>
  </si>
  <si>
    <t>-508694397</t>
  </si>
  <si>
    <t>xps10*1,02</t>
  </si>
  <si>
    <t>225</t>
  </si>
  <si>
    <t>764430520.S</t>
  </si>
  <si>
    <t>Oplechovanie muriva a atík z poplastovaného plechu, vrátane rohov r.š. 400 mm</t>
  </si>
  <si>
    <t>1467360015</t>
  </si>
  <si>
    <t>226</t>
  </si>
  <si>
    <t>764430560.S</t>
  </si>
  <si>
    <t>Oplechovanie muriva a atík z poplastovaného plechu, vrátane rohov r.š. 1000 mm</t>
  </si>
  <si>
    <t>1279728164</t>
  </si>
  <si>
    <t>712_SN3</t>
  </si>
  <si>
    <t>Izolácie striech, povlakové krytiny_skladba SN3</t>
  </si>
  <si>
    <t>227</t>
  </si>
  <si>
    <t>1945056988</t>
  </si>
  <si>
    <t>sn3v+sn3z</t>
  </si>
  <si>
    <t>228</t>
  </si>
  <si>
    <t>-477292405</t>
  </si>
  <si>
    <t>(sn3v+sn3z)*0,0005</t>
  </si>
  <si>
    <t>229</t>
  </si>
  <si>
    <t>-1190918558</t>
  </si>
  <si>
    <t>230</t>
  </si>
  <si>
    <t>134702880</t>
  </si>
  <si>
    <t>(sn3v+sn3z)*1,2</t>
  </si>
  <si>
    <t>231</t>
  </si>
  <si>
    <t>-1080713913</t>
  </si>
  <si>
    <t>"SN3"</t>
  </si>
  <si>
    <t>232</t>
  </si>
  <si>
    <t>2147119788</t>
  </si>
  <si>
    <t>(sn3v+sn3z)*1,15</t>
  </si>
  <si>
    <t>233</t>
  </si>
  <si>
    <t>1432784287</t>
  </si>
  <si>
    <t>sn3z/0,4</t>
  </si>
  <si>
    <t>234</t>
  </si>
  <si>
    <t>-217771696</t>
  </si>
  <si>
    <t>235</t>
  </si>
  <si>
    <t>499313195</t>
  </si>
  <si>
    <t>7,297+21,86+21,97+10,62</t>
  </si>
  <si>
    <t>236</t>
  </si>
  <si>
    <t>21602077</t>
  </si>
  <si>
    <t>237</t>
  </si>
  <si>
    <t>-224082963</t>
  </si>
  <si>
    <t>-lssn3</t>
  </si>
  <si>
    <t>238</t>
  </si>
  <si>
    <t>-1617984501</t>
  </si>
  <si>
    <t>239</t>
  </si>
  <si>
    <t>-530806022</t>
  </si>
  <si>
    <t>240</t>
  </si>
  <si>
    <t>283770003900.S</t>
  </si>
  <si>
    <t>Rohová vpusť pre PVC-P fólie 100x100 mm</t>
  </si>
  <si>
    <t>-99901437</t>
  </si>
  <si>
    <t>241</t>
  </si>
  <si>
    <t>712973540.S</t>
  </si>
  <si>
    <t>Osadenie odvetrávacích komínkov na povlakovú krytinu z TPO fólie</t>
  </si>
  <si>
    <t>729797182</t>
  </si>
  <si>
    <t>242</t>
  </si>
  <si>
    <t>1266205785</t>
  </si>
  <si>
    <t>243</t>
  </si>
  <si>
    <t>-640744296</t>
  </si>
  <si>
    <t>244</t>
  </si>
  <si>
    <t>712991040.S</t>
  </si>
  <si>
    <t>Montáž podkladnej konštrukcie z OSB dosiek na atike šírky 411 - 620 mm pod klampiarske konštrukcie</t>
  </si>
  <si>
    <t>255078793</t>
  </si>
  <si>
    <t>245</t>
  </si>
  <si>
    <t>2090434826</t>
  </si>
  <si>
    <t>0,6*osb3</t>
  </si>
  <si>
    <t>246</t>
  </si>
  <si>
    <t>2005996323</t>
  </si>
  <si>
    <t>247</t>
  </si>
  <si>
    <t>713142255.S</t>
  </si>
  <si>
    <t>Montáž tepelnej izolácie striech plochých do 10° polystyrénom, rozloženej v dvoch vrstvách, prikotvením</t>
  </si>
  <si>
    <t>-683641171</t>
  </si>
  <si>
    <t>248</t>
  </si>
  <si>
    <t>283720008900.S</t>
  </si>
  <si>
    <t>Doska EPS hr. 80 mm, pevnosť v tlaku 150 kPa, na zateplenie podláh a plochých striech</t>
  </si>
  <si>
    <t>1154643383</t>
  </si>
  <si>
    <t>sn3v*2*1,02</t>
  </si>
  <si>
    <t>249</t>
  </si>
  <si>
    <t>713142160.S</t>
  </si>
  <si>
    <t>Montáž tepelnej izolácie striech plochých do 10° spádovými doskami z polystyrénu v jednej vrstve</t>
  </si>
  <si>
    <t>-513869402</t>
  </si>
  <si>
    <t>250</t>
  </si>
  <si>
    <t>283760007500.S</t>
  </si>
  <si>
    <t>Doska spádová EPS, pevnosť v tlaku 150 kPa, šedý polystyrén pre vyspádovanie plochých striech</t>
  </si>
  <si>
    <t>-2127891331</t>
  </si>
  <si>
    <t>(0,04+0,24)/2*sn3v*1,02</t>
  </si>
  <si>
    <t>251</t>
  </si>
  <si>
    <t>-145803544</t>
  </si>
  <si>
    <t>"SN3 pod OSB dosku"</t>
  </si>
  <si>
    <t>osb3*0,6</t>
  </si>
  <si>
    <t>252</t>
  </si>
  <si>
    <t>1344302213</t>
  </si>
  <si>
    <t>x5sn3*1,02</t>
  </si>
  <si>
    <t>253</t>
  </si>
  <si>
    <t>558091059</t>
  </si>
  <si>
    <t>x10sn3*1,02</t>
  </si>
  <si>
    <t>254</t>
  </si>
  <si>
    <t>764430540.S</t>
  </si>
  <si>
    <t>Oplechovanie muriva a atík z poplastovaného plechu, vrátane rohov r.š. 600 mm</t>
  </si>
  <si>
    <t>1667828939</t>
  </si>
  <si>
    <t>712_SN4</t>
  </si>
  <si>
    <t>Izolácie striech, povlakové krytiny_skladba SN4</t>
  </si>
  <si>
    <t>255</t>
  </si>
  <si>
    <t>767397103.S</t>
  </si>
  <si>
    <t>Montáž strešných sendvičových panelov na OK, hrúbky nad 120 mm</t>
  </si>
  <si>
    <t>-263885711</t>
  </si>
  <si>
    <t>"SN4 svetliky"</t>
  </si>
  <si>
    <t>(0,82+6,56)*(22,03*3+13,16*3+21,467*8)</t>
  </si>
  <si>
    <t>256</t>
  </si>
  <si>
    <t>553260001903.S</t>
  </si>
  <si>
    <t>Panel sendvičový s polyuretánovým jadrom strešný oceľový plášť š. 1000 mm hr. panela 248mm ( 140mm pur pena + 108mm trapezový plech ), na hornom povrchu nakašírovaná hydroizolačná fólia PVC hr. min 1,5mm</t>
  </si>
  <si>
    <t>-1407818667</t>
  </si>
  <si>
    <t>257</t>
  </si>
  <si>
    <t>764171734</t>
  </si>
  <si>
    <t>Krytina trapézový systém - hrebene z hrebenáčov s vetracím pásom, sklon strechy od 30° od 45°</t>
  </si>
  <si>
    <t>-1486469293</t>
  </si>
  <si>
    <t>"SN4"</t>
  </si>
  <si>
    <t>21,95*3</t>
  </si>
  <si>
    <t>13,162*3</t>
  </si>
  <si>
    <t>21,467*8</t>
  </si>
  <si>
    <t>258</t>
  </si>
  <si>
    <t>764392450.S</t>
  </si>
  <si>
    <t>Úžľabie z pozinkovaného farbeného PZf plechu, r.š. 660 mm</t>
  </si>
  <si>
    <t>-1004559641</t>
  </si>
  <si>
    <t>(3,61+6,24)*2*14</t>
  </si>
  <si>
    <t>-zlss4</t>
  </si>
  <si>
    <t>259</t>
  </si>
  <si>
    <t>764391430.S</t>
  </si>
  <si>
    <t>Záveterná lišta z pozinkovaného farbeného PZf plechu, r.š. 400 mm</t>
  </si>
  <si>
    <t>1758039031</t>
  </si>
  <si>
    <t>(3,47+6,23)*3</t>
  </si>
  <si>
    <t>(1,2+2,12)*5</t>
  </si>
  <si>
    <t>(3,17+5,53)*3</t>
  </si>
  <si>
    <t>(3,3+5,44)*8</t>
  </si>
  <si>
    <t>260</t>
  </si>
  <si>
    <t>764359433.S</t>
  </si>
  <si>
    <t>Kotlík štvorhranný z pozinkovaného farbeného PZf plechu, pre pododkvapové žľaby rozmerov 300x500x700 mm</t>
  </si>
  <si>
    <t>1652901462</t>
  </si>
  <si>
    <t>261</t>
  </si>
  <si>
    <t>764357502.S</t>
  </si>
  <si>
    <t>Žľaby z pozinkovaného farbeného PZf plechu, medzistrešné alebo zaatikové bez hákov r.š. 1200 mm</t>
  </si>
  <si>
    <t>1649281477</t>
  </si>
  <si>
    <t>262</t>
  </si>
  <si>
    <t>764454454.S</t>
  </si>
  <si>
    <t>Zvodové rúry z pozinkovaného farbeného PZf plechu, kruhové priemer 120 mm</t>
  </si>
  <si>
    <t>442533208</t>
  </si>
  <si>
    <t>9,0*4+9,2+4,86+1,4*7</t>
  </si>
  <si>
    <t>712_SN5</t>
  </si>
  <si>
    <t>Izolácie striech, povlakové krytiny_skladba SN5</t>
  </si>
  <si>
    <t>263</t>
  </si>
  <si>
    <t>596961113.S1</t>
  </si>
  <si>
    <t>Kladenie plastovej zámkovej dlažby 600 x 600 mm na betónovú alebo asfaltovú podkladovú vrstvu hrúbky 30 mm</t>
  </si>
  <si>
    <t>-654412505</t>
  </si>
  <si>
    <t>"SN5 pochôdzny pás M08"</t>
  </si>
  <si>
    <t>0,6*(46,7+0,74*2+10,3)</t>
  </si>
  <si>
    <t>264</t>
  </si>
  <si>
    <t>284520000325.S</t>
  </si>
  <si>
    <t>Zámková dlažba plastová, 600x600 mm, hrúbka 30 mm, zmes mäkkého a tvrdého PVC</t>
  </si>
  <si>
    <t>-1336430710</t>
  </si>
  <si>
    <t>m08/0,6+0,52</t>
  </si>
  <si>
    <t>265</t>
  </si>
  <si>
    <t>986786673</t>
  </si>
  <si>
    <t>sn5v+sn5z</t>
  </si>
  <si>
    <t>266</t>
  </si>
  <si>
    <t>1660006212</t>
  </si>
  <si>
    <t>(sn5v+sn5z)*0,0005</t>
  </si>
  <si>
    <t>267</t>
  </si>
  <si>
    <t>778672527</t>
  </si>
  <si>
    <t>268</t>
  </si>
  <si>
    <t>2013064477</t>
  </si>
  <si>
    <t>(sn5v+sn5z)*1,2</t>
  </si>
  <si>
    <t>269</t>
  </si>
  <si>
    <t>-1914074598</t>
  </si>
  <si>
    <t>"SN5"</t>
  </si>
  <si>
    <t>270</t>
  </si>
  <si>
    <t>1094415670</t>
  </si>
  <si>
    <t>(sn5v+sn5z)*1,15</t>
  </si>
  <si>
    <t>271</t>
  </si>
  <si>
    <t>197299529</t>
  </si>
  <si>
    <t>sn5z/0,4</t>
  </si>
  <si>
    <t>272</t>
  </si>
  <si>
    <t>-1126583821</t>
  </si>
  <si>
    <t>273</t>
  </si>
  <si>
    <t>1962855742</t>
  </si>
  <si>
    <t>11,2+8,65</t>
  </si>
  <si>
    <t>274</t>
  </si>
  <si>
    <t>54099109</t>
  </si>
  <si>
    <t>275</t>
  </si>
  <si>
    <t>-1449216307</t>
  </si>
  <si>
    <t>-lssn5</t>
  </si>
  <si>
    <t>276</t>
  </si>
  <si>
    <t>604513611</t>
  </si>
  <si>
    <t>277</t>
  </si>
  <si>
    <t>-15759338</t>
  </si>
  <si>
    <t>278</t>
  </si>
  <si>
    <t>-1677569429</t>
  </si>
  <si>
    <t>279</t>
  </si>
  <si>
    <t>1851694437</t>
  </si>
  <si>
    <t>280</t>
  </si>
  <si>
    <t>1677999709</t>
  </si>
  <si>
    <t>281</t>
  </si>
  <si>
    <t>157058431</t>
  </si>
  <si>
    <t>282</t>
  </si>
  <si>
    <t>712991050.S</t>
  </si>
  <si>
    <t>Montáž podkladnej konštrukcie z OSB dosiek na atike šírky 621 - 800 mm pod klampiarske konštrukcie</t>
  </si>
  <si>
    <t>-565617540</t>
  </si>
  <si>
    <t>19,5+12,44+48,7</t>
  </si>
  <si>
    <t>283</t>
  </si>
  <si>
    <t>2112982225</t>
  </si>
  <si>
    <t>284</t>
  </si>
  <si>
    <t>-931728788</t>
  </si>
  <si>
    <t>osb4*0,9*1,1</t>
  </si>
  <si>
    <t>osb5*0,65*1,1</t>
  </si>
  <si>
    <t>285</t>
  </si>
  <si>
    <t>1197719851</t>
  </si>
  <si>
    <t>286</t>
  </si>
  <si>
    <t>537068270</t>
  </si>
  <si>
    <t>287</t>
  </si>
  <si>
    <t>-293964903</t>
  </si>
  <si>
    <t>sn5v*3*1,02</t>
  </si>
  <si>
    <t>288</t>
  </si>
  <si>
    <t>-1276290387</t>
  </si>
  <si>
    <t>289</t>
  </si>
  <si>
    <t>-1297591931</t>
  </si>
  <si>
    <t>sn5v/3*1,02</t>
  </si>
  <si>
    <t>290</t>
  </si>
  <si>
    <t>983763517</t>
  </si>
  <si>
    <t>291</t>
  </si>
  <si>
    <t>-1315852313</t>
  </si>
  <si>
    <t>292</t>
  </si>
  <si>
    <t>-249088764</t>
  </si>
  <si>
    <t>"SN5 pod OSB dosku"</t>
  </si>
  <si>
    <t>osb4*0,9+osb5*0,65</t>
  </si>
  <si>
    <t>293</t>
  </si>
  <si>
    <t>108046064</t>
  </si>
  <si>
    <t>xpssn5*1,02</t>
  </si>
  <si>
    <t>294</t>
  </si>
  <si>
    <t>1273543773</t>
  </si>
  <si>
    <t>x10sn5*1,02</t>
  </si>
  <si>
    <t>295</t>
  </si>
  <si>
    <t>764430550.S</t>
  </si>
  <si>
    <t>Oplechovanie muriva a atík z poplastovaného plechu, vrátane rohov r.š. 750 mm</t>
  </si>
  <si>
    <t>-1731307157</t>
  </si>
  <si>
    <t>296</t>
  </si>
  <si>
    <t>1082160235</t>
  </si>
  <si>
    <t>297</t>
  </si>
  <si>
    <t>764171913.S</t>
  </si>
  <si>
    <t>Strešný prestup - prechodka pre profilované krytiny, rúry s priemerom 75-160 mm, sklon strechy do 30°</t>
  </si>
  <si>
    <t>1328268313</t>
  </si>
  <si>
    <t>712_SN6</t>
  </si>
  <si>
    <t>Izolácie striech, povlakové krytiny_skladba SN6</t>
  </si>
  <si>
    <t>298</t>
  </si>
  <si>
    <t>390184133</t>
  </si>
  <si>
    <t>"SN6"</t>
  </si>
  <si>
    <t>2,957*8,33</t>
  </si>
  <si>
    <t>9,13*3,12</t>
  </si>
  <si>
    <t>299</t>
  </si>
  <si>
    <t>-11632715</t>
  </si>
  <si>
    <t>sn6v*1,05</t>
  </si>
  <si>
    <t>300</t>
  </si>
  <si>
    <t>-1664777486</t>
  </si>
  <si>
    <t>sn6v+sn6z</t>
  </si>
  <si>
    <t>301</t>
  </si>
  <si>
    <t>816427339</t>
  </si>
  <si>
    <t>(sn6v+sn6z)*0,0005</t>
  </si>
  <si>
    <t>302</t>
  </si>
  <si>
    <t>154610396</t>
  </si>
  <si>
    <t>303</t>
  </si>
  <si>
    <t>-2085016030</t>
  </si>
  <si>
    <t>(sn6v+sn6z)*1,2</t>
  </si>
  <si>
    <t>304</t>
  </si>
  <si>
    <t>110324710</t>
  </si>
  <si>
    <t>305</t>
  </si>
  <si>
    <t>625250888</t>
  </si>
  <si>
    <t>(sn6v+sn6z)*1,15</t>
  </si>
  <si>
    <t>306</t>
  </si>
  <si>
    <t>1556597003</t>
  </si>
  <si>
    <t>307</t>
  </si>
  <si>
    <t>-84020391</t>
  </si>
  <si>
    <t>308</t>
  </si>
  <si>
    <t>1064105587</t>
  </si>
  <si>
    <t>309</t>
  </si>
  <si>
    <t>712973880.S</t>
  </si>
  <si>
    <t>Detaily k termoplastom všeobecne, oplechovanie okraja odkvapovou lištou z hrubopolpast. plechu RŠ 165 mm</t>
  </si>
  <si>
    <t>1932250206</t>
  </si>
  <si>
    <t>310</t>
  </si>
  <si>
    <t>712973840.S</t>
  </si>
  <si>
    <t>Detaily k termoplastom všeobecne, oplechovanie okraja odkvapovou záveternou lištou z hrubopolpast. plechu RŠ 250 mm</t>
  </si>
  <si>
    <t>1734008533</t>
  </si>
  <si>
    <t>311</t>
  </si>
  <si>
    <t>138810000100</t>
  </si>
  <si>
    <t>-263195814</t>
  </si>
  <si>
    <t>0,165*okapsn6*1,1</t>
  </si>
  <si>
    <t>0,25*zavsn6*1,1</t>
  </si>
  <si>
    <t>312</t>
  </si>
  <si>
    <t>-790108636</t>
  </si>
  <si>
    <t>sn6z/0,4</t>
  </si>
  <si>
    <t>313</t>
  </si>
  <si>
    <t>677383017</t>
  </si>
  <si>
    <t>314</t>
  </si>
  <si>
    <t>1535330225</t>
  </si>
  <si>
    <t>3,1+9,13+3,15+8,5</t>
  </si>
  <si>
    <t>315</t>
  </si>
  <si>
    <t>-1338369300</t>
  </si>
  <si>
    <t>316</t>
  </si>
  <si>
    <t>61806047</t>
  </si>
  <si>
    <t>-lssn6</t>
  </si>
  <si>
    <t>317</t>
  </si>
  <si>
    <t>-1635681340</t>
  </si>
  <si>
    <t>318</t>
  </si>
  <si>
    <t>-483854534</t>
  </si>
  <si>
    <t>319</t>
  </si>
  <si>
    <t>-1586037153</t>
  </si>
  <si>
    <t>320</t>
  </si>
  <si>
    <t>-45817920</t>
  </si>
  <si>
    <t>3,448+8,47</t>
  </si>
  <si>
    <t>321</t>
  </si>
  <si>
    <t>-1534505291</t>
  </si>
  <si>
    <t>0,6*osb6*1,1</t>
  </si>
  <si>
    <t>322</t>
  </si>
  <si>
    <t>1745337208</t>
  </si>
  <si>
    <t>323</t>
  </si>
  <si>
    <t>703123761</t>
  </si>
  <si>
    <t>324</t>
  </si>
  <si>
    <t>1303547406</t>
  </si>
  <si>
    <t>sn6v*3*1,02</t>
  </si>
  <si>
    <t>325</t>
  </si>
  <si>
    <t>-1724841797</t>
  </si>
  <si>
    <t>326</t>
  </si>
  <si>
    <t>-201663639</t>
  </si>
  <si>
    <t>sn6v/3*1,02</t>
  </si>
  <si>
    <t>327</t>
  </si>
  <si>
    <t>-22175677</t>
  </si>
  <si>
    <t>328</t>
  </si>
  <si>
    <t>1095474435</t>
  </si>
  <si>
    <t>329</t>
  </si>
  <si>
    <t>1108167450</t>
  </si>
  <si>
    <t>"SN6 pod OSB dosku"</t>
  </si>
  <si>
    <t>osb6*0,6</t>
  </si>
  <si>
    <t>330</t>
  </si>
  <si>
    <t>1383241923</t>
  </si>
  <si>
    <t>x5sn6*1,02</t>
  </si>
  <si>
    <t>331</t>
  </si>
  <si>
    <t>1247267238</t>
  </si>
  <si>
    <t>x10sn6*1,02</t>
  </si>
  <si>
    <t>332</t>
  </si>
  <si>
    <t>469390187</t>
  </si>
  <si>
    <t>333</t>
  </si>
  <si>
    <t>764751351.S</t>
  </si>
  <si>
    <t>Žľaby z PVC-HI s hákmi, čelami,rohmi a hrdlami priemer 135 mm</t>
  </si>
  <si>
    <t>2081619543</t>
  </si>
  <si>
    <t>9,08</t>
  </si>
  <si>
    <t>334</t>
  </si>
  <si>
    <t>764951001.S</t>
  </si>
  <si>
    <t>Odpadové rúry z PVC-HI rovné priemer 100 mm</t>
  </si>
  <si>
    <t>-1655913512</t>
  </si>
  <si>
    <t>4,35</t>
  </si>
  <si>
    <t>335</t>
  </si>
  <si>
    <t>764761235.S</t>
  </si>
  <si>
    <t>Kotlík žľabový štvorhranný pozink farebný, kruhový vývod, rozmer (r.š./D) 330/100 mm</t>
  </si>
  <si>
    <t>-243410021</t>
  </si>
  <si>
    <t>712_SN7</t>
  </si>
  <si>
    <t>Izolácie striech, povlakové krytiny_skladba SN7</t>
  </si>
  <si>
    <t>336</t>
  </si>
  <si>
    <t>-1389924008</t>
  </si>
  <si>
    <t>0,4*(4,011+5,093)</t>
  </si>
  <si>
    <t>337</t>
  </si>
  <si>
    <t>1470039561</t>
  </si>
  <si>
    <t>(sn7v+sn7z)*0,0005</t>
  </si>
  <si>
    <t>338</t>
  </si>
  <si>
    <t>654465949</t>
  </si>
  <si>
    <t>sn7v+sn7z</t>
  </si>
  <si>
    <t>339</t>
  </si>
  <si>
    <t>-1919405829</t>
  </si>
  <si>
    <t>(sn7v+sn7z)*1,2</t>
  </si>
  <si>
    <t>340</t>
  </si>
  <si>
    <t>2090719002</t>
  </si>
  <si>
    <t>"SN7"</t>
  </si>
  <si>
    <t>341</t>
  </si>
  <si>
    <t>-654226594</t>
  </si>
  <si>
    <t>(sn7v+sn7z)*1,15</t>
  </si>
  <si>
    <t>342</t>
  </si>
  <si>
    <t>1702925701</t>
  </si>
  <si>
    <t>343</t>
  </si>
  <si>
    <t>-1670692959</t>
  </si>
  <si>
    <t>4,011</t>
  </si>
  <si>
    <t>344</t>
  </si>
  <si>
    <t>353011128</t>
  </si>
  <si>
    <t>5,093</t>
  </si>
  <si>
    <t>345</t>
  </si>
  <si>
    <t>-1459634097</t>
  </si>
  <si>
    <t>0,165*5,093*1,1</t>
  </si>
  <si>
    <t>0,25*4,011*1,1</t>
  </si>
  <si>
    <t>346</t>
  </si>
  <si>
    <t>-1097555859</t>
  </si>
  <si>
    <t>sn7z/0,4</t>
  </si>
  <si>
    <t>347</t>
  </si>
  <si>
    <t>-469086626</t>
  </si>
  <si>
    <t>348</t>
  </si>
  <si>
    <t>-1683329291</t>
  </si>
  <si>
    <t>349</t>
  </si>
  <si>
    <t>-1596763564</t>
  </si>
  <si>
    <t>350</t>
  </si>
  <si>
    <t>-559541080</t>
  </si>
  <si>
    <t>351</t>
  </si>
  <si>
    <t>249339802</t>
  </si>
  <si>
    <t>352</t>
  </si>
  <si>
    <t>582477482</t>
  </si>
  <si>
    <t>353</t>
  </si>
  <si>
    <t>773303965</t>
  </si>
  <si>
    <t>sn7v*1,02</t>
  </si>
  <si>
    <t>354</t>
  </si>
  <si>
    <t>631440033500.S</t>
  </si>
  <si>
    <t>Doska z minerálnej vlny hr. 160 mm, izolácia pre zateplenie plochých striech</t>
  </si>
  <si>
    <t>-726996073</t>
  </si>
  <si>
    <t>355</t>
  </si>
  <si>
    <t>769361821</t>
  </si>
  <si>
    <t>356</t>
  </si>
  <si>
    <t>1378028806</t>
  </si>
  <si>
    <t>sn7v/3*1,02</t>
  </si>
  <si>
    <t>357</t>
  </si>
  <si>
    <t>-1965504109</t>
  </si>
  <si>
    <t>358</t>
  </si>
  <si>
    <t>-913251632</t>
  </si>
  <si>
    <t>359</t>
  </si>
  <si>
    <t>-1422004365</t>
  </si>
  <si>
    <t>360</t>
  </si>
  <si>
    <t>-246015248</t>
  </si>
  <si>
    <t>361</t>
  </si>
  <si>
    <t>1947878522</t>
  </si>
  <si>
    <t>3,75</t>
  </si>
  <si>
    <t>712_SN8</t>
  </si>
  <si>
    <t>Izolácie striech, povlakové krytiny_skladba SN8</t>
  </si>
  <si>
    <t>362</t>
  </si>
  <si>
    <t>-568728189</t>
  </si>
  <si>
    <t>"SN8"</t>
  </si>
  <si>
    <t>363</t>
  </si>
  <si>
    <t>-507782073</t>
  </si>
  <si>
    <t>sn8v*1,05</t>
  </si>
  <si>
    <t>364</t>
  </si>
  <si>
    <t>-314332819</t>
  </si>
  <si>
    <t>0,25*4,84</t>
  </si>
  <si>
    <t>365</t>
  </si>
  <si>
    <t>-2123241869</t>
  </si>
  <si>
    <t>(sn8v+sn8z)*1,15</t>
  </si>
  <si>
    <t>366</t>
  </si>
  <si>
    <t>1351163191</t>
  </si>
  <si>
    <t>sn8z/0,25</t>
  </si>
  <si>
    <t>367</t>
  </si>
  <si>
    <t>-919465875</t>
  </si>
  <si>
    <t>368</t>
  </si>
  <si>
    <t>1158798343</t>
  </si>
  <si>
    <t>369</t>
  </si>
  <si>
    <t>-768273643</t>
  </si>
  <si>
    <t>370</t>
  </si>
  <si>
    <t>-627117197</t>
  </si>
  <si>
    <t>1,13*2</t>
  </si>
  <si>
    <t>371</t>
  </si>
  <si>
    <t>-742819835</t>
  </si>
  <si>
    <t>372</t>
  </si>
  <si>
    <t>-62578790</t>
  </si>
  <si>
    <t>0,165*4,84*1,1</t>
  </si>
  <si>
    <t>0,25*1,13*2*1,1</t>
  </si>
  <si>
    <t>373</t>
  </si>
  <si>
    <t>-2141581370</t>
  </si>
  <si>
    <t>sn8v+sn8z</t>
  </si>
  <si>
    <t>374</t>
  </si>
  <si>
    <t>-450944466</t>
  </si>
  <si>
    <t>(sn8v+sn8z)*1,2</t>
  </si>
  <si>
    <t>375</t>
  </si>
  <si>
    <t>1837178619</t>
  </si>
  <si>
    <t>376</t>
  </si>
  <si>
    <t>453896</t>
  </si>
  <si>
    <t>sn8v*1,02</t>
  </si>
  <si>
    <t>377</t>
  </si>
  <si>
    <t>762810111.S</t>
  </si>
  <si>
    <t>Záklop stropov z dosiek cementotrieskových jednovrstvových skrutkovaných na trámy na zraz hr. dosky 10 mm</t>
  </si>
  <si>
    <t>2004745393</t>
  </si>
  <si>
    <t>sn8v*2*1,05</t>
  </si>
  <si>
    <t>378</t>
  </si>
  <si>
    <t>621255041.S</t>
  </si>
  <si>
    <t>Montáž podhľadu prevetrávanej fasády z fasádnych dosiek, s hliníkovou konštrukcou, uchytenie na nity, bez tepelnej izolácie</t>
  </si>
  <si>
    <t>-233391751</t>
  </si>
  <si>
    <t>1,13*4,84</t>
  </si>
  <si>
    <t>0,23*(1,13*2+4,84)</t>
  </si>
  <si>
    <t>379</t>
  </si>
  <si>
    <t>194210001502.S</t>
  </si>
  <si>
    <t>Plech obkladový systémový na fasády hliníkový  lakovaný</t>
  </si>
  <si>
    <t>414690236</t>
  </si>
  <si>
    <t>712_SN9</t>
  </si>
  <si>
    <t>Izolácie striech, povlakové krytiny_skladba SN9</t>
  </si>
  <si>
    <t>380</t>
  </si>
  <si>
    <t>-492253439</t>
  </si>
  <si>
    <t>"SN9"</t>
  </si>
  <si>
    <t>0,25*(2,95+22,15+0,3+3,08)</t>
  </si>
  <si>
    <t>381</t>
  </si>
  <si>
    <t>504120668</t>
  </si>
  <si>
    <t>(sn9v+sn9z)*1,15</t>
  </si>
  <si>
    <t>382</t>
  </si>
  <si>
    <t>-1008815502</t>
  </si>
  <si>
    <t>sn9z/0,25</t>
  </si>
  <si>
    <t>383</t>
  </si>
  <si>
    <t>-2103336486</t>
  </si>
  <si>
    <t>384</t>
  </si>
  <si>
    <t>182042987</t>
  </si>
  <si>
    <t>385</t>
  </si>
  <si>
    <t>-1678627902</t>
  </si>
  <si>
    <t>386</t>
  </si>
  <si>
    <t>919714422</t>
  </si>
  <si>
    <t>2,93+0,6+0,3</t>
  </si>
  <si>
    <t>387</t>
  </si>
  <si>
    <t>251452854</t>
  </si>
  <si>
    <t>22,16+3,08</t>
  </si>
  <si>
    <t>388</t>
  </si>
  <si>
    <t>-694172298</t>
  </si>
  <si>
    <t>0,165*(2,93+0,6+0,3)*1,1</t>
  </si>
  <si>
    <t>0,25*(22,16+3,08)*1,1</t>
  </si>
  <si>
    <t>389</t>
  </si>
  <si>
    <t>-1077110252</t>
  </si>
  <si>
    <t>sn9v+sn9z</t>
  </si>
  <si>
    <t>390</t>
  </si>
  <si>
    <t>-110904564</t>
  </si>
  <si>
    <t>(sn9v+sn9z)*1,2</t>
  </si>
  <si>
    <t>391</t>
  </si>
  <si>
    <t>-2080904693</t>
  </si>
  <si>
    <t>392</t>
  </si>
  <si>
    <t>-342953515</t>
  </si>
  <si>
    <t>sn9v/3*1,02</t>
  </si>
  <si>
    <t>393</t>
  </si>
  <si>
    <t>389027205</t>
  </si>
  <si>
    <t>394</t>
  </si>
  <si>
    <t>1701356694</t>
  </si>
  <si>
    <t>713</t>
  </si>
  <si>
    <t>Izolácie tepelné</t>
  </si>
  <si>
    <t>395</t>
  </si>
  <si>
    <t>713000040.S</t>
  </si>
  <si>
    <t>Odstránenie nadstresnej tepelnej izolácie striech plochých kladenej voľne z vláknitých materiálov hr. do 10 cm -0,009t</t>
  </si>
  <si>
    <t>951076270</t>
  </si>
  <si>
    <t>"SS1 heraklit 2x25mm"</t>
  </si>
  <si>
    <t>ss1*2</t>
  </si>
  <si>
    <t>"SS2 hr. 50-65mm"</t>
  </si>
  <si>
    <t>"SS3 hr. 50-65mm"</t>
  </si>
  <si>
    <t>"SS5 hr 40mm heraklit"</t>
  </si>
  <si>
    <t>ss5/3</t>
  </si>
  <si>
    <t>"SS5 2x fibrex"</t>
  </si>
  <si>
    <t>ss5*2</t>
  </si>
  <si>
    <t>396</t>
  </si>
  <si>
    <t>713000041.S</t>
  </si>
  <si>
    <t>Odstránenie nadstresnej tepelnej izolácie striech plochých kladenej voľne z vláknitých materiálov hr. nad 10 cm -0,018t</t>
  </si>
  <si>
    <t>-1888039637</t>
  </si>
  <si>
    <t>397</t>
  </si>
  <si>
    <t>713120010.S</t>
  </si>
  <si>
    <t>Zakrývanie tepelnej izolácie podláh fóliou</t>
  </si>
  <si>
    <t>-1730387752</t>
  </si>
  <si>
    <t>398</t>
  </si>
  <si>
    <t>283230011400.S</t>
  </si>
  <si>
    <t>Krycia PE fólia hr. 0,12 mm, pre podlahové vykurovanie</t>
  </si>
  <si>
    <t>585839032</t>
  </si>
  <si>
    <t>xps7*1,15</t>
  </si>
  <si>
    <t>399</t>
  </si>
  <si>
    <t>713122111.S</t>
  </si>
  <si>
    <t>Montáž tepelnej izolácie podláh polystyrénom, kladeným voľne v jednej vrstve</t>
  </si>
  <si>
    <t>1669526907</t>
  </si>
  <si>
    <t>400</t>
  </si>
  <si>
    <t>283750002023.S</t>
  </si>
  <si>
    <t xml:space="preserve">Doska XPS 300 hr. 70 mm, zakladanie stavieb, podlahy, </t>
  </si>
  <si>
    <t>1732747359</t>
  </si>
  <si>
    <t>xps7*1,02</t>
  </si>
  <si>
    <t>401</t>
  </si>
  <si>
    <t>713132211.S</t>
  </si>
  <si>
    <t>Montáž tepelnej izolácie podzemných stien a základov xps celoplošným prilepením</t>
  </si>
  <si>
    <t>2094471943</t>
  </si>
  <si>
    <t>ok/0,65*0,6</t>
  </si>
  <si>
    <t>"sokel nad teren"</t>
  </si>
  <si>
    <t>402</t>
  </si>
  <si>
    <t>283750002300.S</t>
  </si>
  <si>
    <t>Doska XPS 300 hr. 180 mm, zakladanie stavieb, podlahy, obrátené ploché strechy</t>
  </si>
  <si>
    <t>1792834125</t>
  </si>
  <si>
    <t>fn5*1,02</t>
  </si>
  <si>
    <t>xps18*1,02</t>
  </si>
  <si>
    <t>403</t>
  </si>
  <si>
    <t>245620002800.S</t>
  </si>
  <si>
    <t>Lepidlo z bitúmenovej hmoty, na polystyrén</t>
  </si>
  <si>
    <t>kg</t>
  </si>
  <si>
    <t>733598169</t>
  </si>
  <si>
    <t>"RRR"</t>
  </si>
  <si>
    <t>5,5*fn5*2,2</t>
  </si>
  <si>
    <t>xps18*5,5*2,2</t>
  </si>
  <si>
    <t>404</t>
  </si>
  <si>
    <t>998713203.S</t>
  </si>
  <si>
    <t>Presun hmôt pre izolácie tepelné v objektoch výšky nad 12 m do 24 m</t>
  </si>
  <si>
    <t>1424855000</t>
  </si>
  <si>
    <t>762</t>
  </si>
  <si>
    <t>Konštrukcie tesárske</t>
  </si>
  <si>
    <t>405</t>
  </si>
  <si>
    <t>762811811.S</t>
  </si>
  <si>
    <t>Demontáž záklopov stropov vrchných, zapustených z hrubých dosiek hr. do 32 mm, -0,01400 t</t>
  </si>
  <si>
    <t>1928534567</t>
  </si>
  <si>
    <t>ss7*2</t>
  </si>
  <si>
    <t>406</t>
  </si>
  <si>
    <t>762822820.S</t>
  </si>
  <si>
    <t>Demontáž stropníc z reziva prierezovej plochy 144 - 288 cm2, -0,01700 t</t>
  </si>
  <si>
    <t>85239078</t>
  </si>
  <si>
    <t>4,2*11</t>
  </si>
  <si>
    <t>3,9*10</t>
  </si>
  <si>
    <t>764</t>
  </si>
  <si>
    <t>Konštrukcie klampiarske</t>
  </si>
  <si>
    <t>407</t>
  </si>
  <si>
    <t>764311822.S</t>
  </si>
  <si>
    <t>Demontáž krytiny hladkej strešnej z tabúľ 2000 x 1000 mm, so sklonom do 30st.,  -0,00732t</t>
  </si>
  <si>
    <t>823001931</t>
  </si>
  <si>
    <t>"SS7"</t>
  </si>
  <si>
    <t>5,093*4,011</t>
  </si>
  <si>
    <t>"SS8"</t>
  </si>
  <si>
    <t>1,12*4,84</t>
  </si>
  <si>
    <t>0,23*(1,12*2+4,84)</t>
  </si>
  <si>
    <t>ss8z</t>
  </si>
  <si>
    <t>408</t>
  </si>
  <si>
    <t>764313251.S</t>
  </si>
  <si>
    <t>Krytiny hladké z pozinkovaného farbeného PZf plechu, zo šablón veľ. do 0,2 m2, sklon do 30°</t>
  </si>
  <si>
    <t>458445335</t>
  </si>
  <si>
    <t>"rôzne drobne prvky na fasáde a detaily"</t>
  </si>
  <si>
    <t>1980*0,1</t>
  </si>
  <si>
    <t>409</t>
  </si>
  <si>
    <t>764313281.S</t>
  </si>
  <si>
    <t>Krytiny hladké z pozinkovaného farbeného PZf plechu, zo zvitkov šírky 670 mm, sklon do 30°</t>
  </si>
  <si>
    <t>-1794575394</t>
  </si>
  <si>
    <t>"komin na dzamočníckou"</t>
  </si>
  <si>
    <t>2,45*1,96</t>
  </si>
  <si>
    <t>410</t>
  </si>
  <si>
    <t>764323830.S</t>
  </si>
  <si>
    <t>Demontáž odkvapov na strechách s lepenkovou krytinou rš 330 mm,  -0,00320t</t>
  </si>
  <si>
    <t>1802280314</t>
  </si>
  <si>
    <t>"vyčnelky na fasade"</t>
  </si>
  <si>
    <t>10,5+22,14+22,12</t>
  </si>
  <si>
    <t>411</t>
  </si>
  <si>
    <t>764323840.S</t>
  </si>
  <si>
    <t>Demontáž odkvapov na strechách s lepenkovou krytinou rš 400 mm,  -0,00350t</t>
  </si>
  <si>
    <t>2058685611</t>
  </si>
  <si>
    <t>9,13</t>
  </si>
  <si>
    <t>412</t>
  </si>
  <si>
    <t>764331830.S</t>
  </si>
  <si>
    <t>Demontáž lemovania múrov na strechách s tvrdou krytinou, so sklonom do 30st. rš 250 a 330 mm,  -0,00205t</t>
  </si>
  <si>
    <t>-729961014</t>
  </si>
  <si>
    <t>4,011+5,093</t>
  </si>
  <si>
    <t>413</t>
  </si>
  <si>
    <t>764332860.S</t>
  </si>
  <si>
    <t>Demontáž lemovania múrov na strechách s tvrdou kryt. vrátane kryc. plechu do 30° rš 500, 660mm,  -0,00379t</t>
  </si>
  <si>
    <t>296397658</t>
  </si>
  <si>
    <t>16,9*2</t>
  </si>
  <si>
    <t>7,55*2</t>
  </si>
  <si>
    <t>7,297+21,86+21,97+10,7</t>
  </si>
  <si>
    <t>414</t>
  </si>
  <si>
    <t>764332880.S</t>
  </si>
  <si>
    <t>Demontáž lemovania múrov na strechách s tvrdou kryt. vrátane kryc. plechu do 30° rš 900 mm,  -0,00500t</t>
  </si>
  <si>
    <t>1862505045</t>
  </si>
  <si>
    <t>22,48*2</t>
  </si>
  <si>
    <t>415</t>
  </si>
  <si>
    <t>764334850.S</t>
  </si>
  <si>
    <t>Demontáž lemovania múrov na plochých strechách vrátane krycieho plechu nadmúroviek rš 500 mm,  -0,00320t</t>
  </si>
  <si>
    <t>-2045460926</t>
  </si>
  <si>
    <t>3,156+5,57+3,1+5,5</t>
  </si>
  <si>
    <t>416</t>
  </si>
  <si>
    <t>764339810.S</t>
  </si>
  <si>
    <t>Demontáž lemovania komínov na vlnitej alebo hladkej krytine v ploche, so sklonom do 30°  -0,00720t</t>
  </si>
  <si>
    <t>1509459882</t>
  </si>
  <si>
    <t>2,5+1,97</t>
  </si>
  <si>
    <t>417</t>
  </si>
  <si>
    <t>764341831.S</t>
  </si>
  <si>
    <t>Demontáž lemovania rúry na vlnitej, hladkej, drážkovej krytine do 30° D do 250 mm,  -0,00305t</t>
  </si>
  <si>
    <t>-1761653465</t>
  </si>
  <si>
    <t>5+6+10</t>
  </si>
  <si>
    <t>418</t>
  </si>
  <si>
    <t>764352810.S</t>
  </si>
  <si>
    <t>Demontáž žľabov pododkvapových polkruhových so sklonom do 30st. rš 330 mm,  -0,00330t</t>
  </si>
  <si>
    <t>630092685</t>
  </si>
  <si>
    <t>419</t>
  </si>
  <si>
    <t>764353840.S</t>
  </si>
  <si>
    <t>Demontáž žľabov nadrímsových štvorhranných v hákoch so sklonom do 30° rš 400 a 500 mm,  -0,00435t</t>
  </si>
  <si>
    <t>-478868211</t>
  </si>
  <si>
    <t>420</t>
  </si>
  <si>
    <t>764357802.S</t>
  </si>
  <si>
    <t>Demontáž žľabov medzistrešných a zaatikových rš 1200 mm,  -0,00897t</t>
  </si>
  <si>
    <t>-1103490555</t>
  </si>
  <si>
    <t>421</t>
  </si>
  <si>
    <t>764359820.S</t>
  </si>
  <si>
    <t>Demontáž kotlíka oválneho a štvorhranného, so sklonom žľabu do 30st.,  -0,00320t</t>
  </si>
  <si>
    <t>-329891014</t>
  </si>
  <si>
    <t>422</t>
  </si>
  <si>
    <t>764359841.S</t>
  </si>
  <si>
    <t>Demontáž kotlíka zberného na plochej streche,  -0,00516t</t>
  </si>
  <si>
    <t>150084767</t>
  </si>
  <si>
    <t>423</t>
  </si>
  <si>
    <t>1475759377</t>
  </si>
  <si>
    <t>424</t>
  </si>
  <si>
    <t>764391840.S</t>
  </si>
  <si>
    <t>Demontáž ostatných strešných prvkov záveterné lišty, so sklonom do 30° rš 400 a 500 mm,  -0,00250t</t>
  </si>
  <si>
    <t>126178979</t>
  </si>
  <si>
    <t>425</t>
  </si>
  <si>
    <t>764392850.S</t>
  </si>
  <si>
    <t>Demontáž úžľabia so sklonom do 30st. rš 500 mm rš 660 mm,  -0,00377t</t>
  </si>
  <si>
    <t>796832046</t>
  </si>
  <si>
    <t>426</t>
  </si>
  <si>
    <t>764393830.S</t>
  </si>
  <si>
    <t>Demontáž hrebeňa so sklonom do 30st. rš 250 a 400 mm,  -0,00197t</t>
  </si>
  <si>
    <t>1027715273</t>
  </si>
  <si>
    <t>427</t>
  </si>
  <si>
    <t>764410750.S</t>
  </si>
  <si>
    <t>Oplechovanie parapetov z hliníkového farebného Al plechu, vrátane rohov r.š. 330 mm</t>
  </si>
  <si>
    <t>541915812</t>
  </si>
  <si>
    <t>428</t>
  </si>
  <si>
    <t>764410850.S</t>
  </si>
  <si>
    <t>Demontáž oplechovania parapetov rš od 100 do 330 mm,  -0,00135t</t>
  </si>
  <si>
    <t>-1802914276</t>
  </si>
  <si>
    <t>"okna"</t>
  </si>
  <si>
    <t>"drevené"</t>
  </si>
  <si>
    <t>(1,22)*6</t>
  </si>
  <si>
    <t>(1,25)*2</t>
  </si>
  <si>
    <t>(2,64)</t>
  </si>
  <si>
    <t>(1,75)</t>
  </si>
  <si>
    <t>(1,44)</t>
  </si>
  <si>
    <t>(1,35)*3</t>
  </si>
  <si>
    <t>"plastové"</t>
  </si>
  <si>
    <t>"opravnene"</t>
  </si>
  <si>
    <t>(1,26)*(42+46+46+6+4)</t>
  </si>
  <si>
    <t>(2,4)</t>
  </si>
  <si>
    <t>(2,42)*3</t>
  </si>
  <si>
    <t>(1,226)*10</t>
  </si>
  <si>
    <t>(2,41)*(9)</t>
  </si>
  <si>
    <t>(1,25)*12</t>
  </si>
  <si>
    <t>(2,4)*2</t>
  </si>
  <si>
    <t>(2,36)*4</t>
  </si>
  <si>
    <t>(2,4)*10</t>
  </si>
  <si>
    <t>(1,3)*7</t>
  </si>
  <si>
    <t>429</t>
  </si>
  <si>
    <t>764421870.S</t>
  </si>
  <si>
    <t>Demontáž oplechovania ríms rš od 400 do 500 mm,  -0,00252t</t>
  </si>
  <si>
    <t>-1189625814</t>
  </si>
  <si>
    <t>430</t>
  </si>
  <si>
    <t>764430840.S</t>
  </si>
  <si>
    <t>Demontáž oplechovania múrov a nadmuroviek rš od 330 do 500 mm,  -0,00230t</t>
  </si>
  <si>
    <t>-10385261</t>
  </si>
  <si>
    <t>"Atika SS2"</t>
  </si>
  <si>
    <t>6,87*232,26+32,31+10,48</t>
  </si>
  <si>
    <t>431</t>
  </si>
  <si>
    <t>764430850.S</t>
  </si>
  <si>
    <t>Demontáž oplechovania múrov a nadmuroviek rš 600 mm,  -0,00337t</t>
  </si>
  <si>
    <t>1399480588</t>
  </si>
  <si>
    <t>22,672+1,7*2+32,836+7,78+32,927+7,7</t>
  </si>
  <si>
    <t>"SS3 atika"</t>
  </si>
  <si>
    <t>29,7+32,1448+2,67*2</t>
  </si>
  <si>
    <t>"SS6 atika"</t>
  </si>
  <si>
    <t>8,85+3,15</t>
  </si>
  <si>
    <t>432</t>
  </si>
  <si>
    <t>764451804.S</t>
  </si>
  <si>
    <t>Demontáž odpadových rúr štvorcových so stranou od 120 do 150 mm,  -0,00418t</t>
  </si>
  <si>
    <t>-1912344912</t>
  </si>
  <si>
    <t>433</t>
  </si>
  <si>
    <t>764453875.S</t>
  </si>
  <si>
    <t>Demontáž odpadového odskoku, so stranou alebo priem. 120,150 a 200 mm,  -0,00209t</t>
  </si>
  <si>
    <t>1218364640</t>
  </si>
  <si>
    <t>434</t>
  </si>
  <si>
    <t>764454801.S</t>
  </si>
  <si>
    <t>Demontáž odpadových rúr kruhových, s priemerom 75 a 100 mm,  -0,00226t</t>
  </si>
  <si>
    <t>2085048770</t>
  </si>
  <si>
    <t>3,7</t>
  </si>
  <si>
    <t>435</t>
  </si>
  <si>
    <t>764454802.S</t>
  </si>
  <si>
    <t>Demontáž odpadových rúr kruhových, s priemerom 120 mm,  -0,00285t</t>
  </si>
  <si>
    <t>1958353396</t>
  </si>
  <si>
    <t>5,11*5</t>
  </si>
  <si>
    <t>4,8</t>
  </si>
  <si>
    <t>436</t>
  </si>
  <si>
    <t>998764202.S</t>
  </si>
  <si>
    <t>Presun hmôt pre konštrukcie klampiarske v objektoch výšky nad 6 do 12 m</t>
  </si>
  <si>
    <t>1422337664</t>
  </si>
  <si>
    <t>765</t>
  </si>
  <si>
    <t>Konštrukcie - krytiny tvrdé</t>
  </si>
  <si>
    <t>437</t>
  </si>
  <si>
    <t>765323810.S</t>
  </si>
  <si>
    <t>Demontáž vlnoviek z azbestocementu do sute, na debnení s lepenkou, sklon do 45°, -0,02200 t</t>
  </si>
  <si>
    <t>2103815701</t>
  </si>
  <si>
    <t>6,26*21,95*3</t>
  </si>
  <si>
    <t>6,3*13,17*3</t>
  </si>
  <si>
    <t>6,32*21,608*8</t>
  </si>
  <si>
    <t>766</t>
  </si>
  <si>
    <t>Konštrukcie stolárske</t>
  </si>
  <si>
    <t>438</t>
  </si>
  <si>
    <t>7666214W01</t>
  </si>
  <si>
    <t>W01 D+M  Plastové okno jednokrídlové OS s plastovým priečnikom, 1260x1890mm, izoô. 3sklo 4-16-4-16-4, Ug=0,6W/m2.K, vnútorný dutinový PVC parapet š.330mm, s hydroizolačnými ISO páskami (exteriérová a interiérová)</t>
  </si>
  <si>
    <t>-501296625</t>
  </si>
  <si>
    <t>439</t>
  </si>
  <si>
    <t>7666214W02</t>
  </si>
  <si>
    <t>W02 D+M  Plastové okno jednokrídlové OS , 1220x1270mm, izol. 3sklo 4-16-4-16-4, Ug=0,6W/m2.K, vnútorný dutinový PVC parapet š.330mm, s hydroizolačnými ISO páskami (exteriérová a interiérová)</t>
  </si>
  <si>
    <t>-999346185</t>
  </si>
  <si>
    <t>440</t>
  </si>
  <si>
    <t>7666214W03</t>
  </si>
  <si>
    <t>W03 D+M  Plastové okno jednokrídlové OS , 1130x1180mm, izol. 3sklo 4-16-4-16-4, Ug=0,6W/m2.K, vnútorný dutinový PVC parapet š.330mm, s hydroizolačnými ISO páskami (exteriérová a interiérová)</t>
  </si>
  <si>
    <t>-1020178309</t>
  </si>
  <si>
    <t>441</t>
  </si>
  <si>
    <t>7666214W04</t>
  </si>
  <si>
    <t>W04 D+M  Plastové okno dvojkrídlové so stlpikom otváravé ,krídla s priečnikom 2390x2151mm, izol. 3sklo 4-16-4-16-4, Ug=0,6W/m2.K, vnútorný dutinový PVC parapet š.330mm, s hydroizolačnými ISO páskami (exteriérová a interiérová)</t>
  </si>
  <si>
    <t>-1346346520</t>
  </si>
  <si>
    <t>442</t>
  </si>
  <si>
    <t>7666214W05</t>
  </si>
  <si>
    <t>W05 D+M  Plastové okno dvojkrídlové so stlpikom otváravé , 2400x1565 mm, izol. 3sklo 4-16-4-16-4, Ug=0,6W/m2.K, vnútorný dutinový PVC parapet š.330mm, s hydroizolačnými ISO páskami (exteriérová a interiérová)</t>
  </si>
  <si>
    <t>-1622717488</t>
  </si>
  <si>
    <t>443</t>
  </si>
  <si>
    <t>7666214W06</t>
  </si>
  <si>
    <t>W06 D+M  Plastové okno dvojkrídlové so stlpikom otváravé , 2383x661 mm, izol. 3sklo 4-16-4-16-4, Ug=0,6W/m2.K, vnútorný dutinový PVC parapet š.330mm, s hydroizolačnými ISO páskami (exteriérová a interiérová)</t>
  </si>
  <si>
    <t>-559336007</t>
  </si>
  <si>
    <t>444</t>
  </si>
  <si>
    <t>7666214W07</t>
  </si>
  <si>
    <t>W07 D+M  Plastové okno trojkrídlové s 2 priečnikmi, 2x zhora otváravé otváravé +OS , 1227x2915 mm, izol. 3sklo 4-16-4-16-4, Ug=0,6W/m2.K, vnútorný dutinový PVC parapet š.330mm, s hydroizolačnými ISO páskami (exteriérová a interiérová)</t>
  </si>
  <si>
    <t>-1839461041</t>
  </si>
  <si>
    <t>445</t>
  </si>
  <si>
    <t>7666214W08</t>
  </si>
  <si>
    <t>W08 D+M  Plastové okno jednokrídlové OS , 1270x1183mm, izol. 3sklo 4-16-4-16-4, Ug=0,6W/m2.K, vnútorný dutinový PVC parapet š.330mm, s hydroizolačnými ISO páskami (exteriérová a interiérová)</t>
  </si>
  <si>
    <t>1599637815</t>
  </si>
  <si>
    <t>446</t>
  </si>
  <si>
    <t>7666214W09</t>
  </si>
  <si>
    <t>W09 D+M  Hliníkové sklafdacie dvere , 4000x3000mm,4 sekcie, zasklenie 2/3, bezpečnostný zámok, celoobvodové tesnenie</t>
  </si>
  <si>
    <t>-2076140963</t>
  </si>
  <si>
    <t>447</t>
  </si>
  <si>
    <t>7666214W10</t>
  </si>
  <si>
    <t>W10 D+M  Plastové okno trojkrídlové s 2 priečnikmi, 2x zhora otváravé otváravé +OS , 1220x2950 mm, izol. 3sklo 4-16-4-16-4, Ug=0,6W/m2.K, vnútorný dutinový PVC parapet š.330mm, s hydroizolačnými ISO páskami (exteriérová a interiérová)</t>
  </si>
  <si>
    <t>-1776395960</t>
  </si>
  <si>
    <t>448</t>
  </si>
  <si>
    <t>7666214W11</t>
  </si>
  <si>
    <t>W11 D+M  Plastové okno dvojkrídlové  otváravé +OS , 2410x1485 mm, izol. 3sklo 4-16-4-16-4, Ug=0,6W/m2.K, vnútorný dutinový PVC parapet š.330mm, s hydroizolačnými ISO páskami (exteriérová a interiérová)</t>
  </si>
  <si>
    <t>2100245502</t>
  </si>
  <si>
    <t>449</t>
  </si>
  <si>
    <t>7666214W12</t>
  </si>
  <si>
    <t>W12 D+M  Hliníkové protipožiarne okno jednokrídlové fixné, 1300x700mm , PO EI30-D1, izol. 3sklo 4-16-4-16-4, Ug=0,6W/m2.K,  vnútorný dutinový PVC parapet š.330mm, s hydroizolačnými ISO páskami (exteriérová a interiérová)</t>
  </si>
  <si>
    <t>754350380</t>
  </si>
  <si>
    <t>450</t>
  </si>
  <si>
    <t>7666214W13</t>
  </si>
  <si>
    <t>W13 D+M  Hliníkové protipožiarne okno jednokrídlové fixné, 1080x700mm , PO EI30-D1, izol. 3sklo 4-16-4-16-4, Ug=0,6W/m2.K,  vnútorný dutinový PVC parapet š.330mm, s hydroizolačnými ISO páskami (exteriérová a interiérová)</t>
  </si>
  <si>
    <t>-152708059</t>
  </si>
  <si>
    <t>451</t>
  </si>
  <si>
    <t>7666214W14</t>
  </si>
  <si>
    <t>W14 D+M  Plastové okno trojkrídlovéi, 2x otváravé +OS , 2615x642 mm, izol. 3sklo 4-16-4-16-4, Ug=0,6W/m2.K, vnútorný dutinový PVC parapet š.330mm, s hydroizolačnými ISO páskami (exteriérová a interiérová)</t>
  </si>
  <si>
    <t>912257249</t>
  </si>
  <si>
    <t>452</t>
  </si>
  <si>
    <t>7666214W15</t>
  </si>
  <si>
    <t>W15 D+M  Plastové okno dvojkrídlové rozdelené priečnikmi otváravé +OS , 2218x2040 mm, izol. 3sklo 4-16-4-16-4, Ug=0,6W/m2.K, vnútorný dutinový PVC parapet š.330mm, s hydroizolačnými ISO páskami (exteriérová a interiérová)</t>
  </si>
  <si>
    <t>81834055</t>
  </si>
  <si>
    <t>453</t>
  </si>
  <si>
    <t>7666214W16</t>
  </si>
  <si>
    <t>W16 D+M  Plastové okno dvojkrídlové  otváravé +OS , 1760x605 mm, izol. 3sklo 4-16-4-16-4, Ug=0,6W/m2.K, vnútorný dutinový PVC parapet š.330mm, s hydroizolačnými ISO páskami (exteriérová a interiérová)</t>
  </si>
  <si>
    <t>146248261</t>
  </si>
  <si>
    <t>454</t>
  </si>
  <si>
    <t>7666214W17</t>
  </si>
  <si>
    <t>W17 D+M  Hliníkové protipožiarne okno jednokrídlové fixné, 1155x763mm , PO EI30-D1, izol. 3sklo 4-16-4-16-4, Ug=0,6W/m2.K,  vnútorný dutinový PVC parapet š.330mm, s hydroizolačnými ISO páskami (exteriérová a interiérová)</t>
  </si>
  <si>
    <t>-1225766113</t>
  </si>
  <si>
    <t>455</t>
  </si>
  <si>
    <t>7666214W18</t>
  </si>
  <si>
    <t>W18 D+M  Hliníkové protipožiarne okno štvorkrídlové fixné, 4788x850mm , PO EI30-D1, izol. 3sklo 4-16-4-16-4, Ug=0,6W/m2.K,  vnútorný dutinový PVC parapet š.330mm, s hydroizolačnými ISO páskami (exteriérová a interiérová)</t>
  </si>
  <si>
    <t>-1075903492</t>
  </si>
  <si>
    <t>456</t>
  </si>
  <si>
    <t>7666214W19</t>
  </si>
  <si>
    <t>W19 D+M  Hliníkové protipožiarne okno jednokrídlové fixné, 1305x1329mm , PO EI30-D1, izol. 3sklo 4-16-4-16-4, Ug=0,6W/m2.K,  vnútorný dutinový PVC parapet š.330mm, s hydroizolačnými ISO páskami (exteriérová a interiérová)</t>
  </si>
  <si>
    <t>1737831243</t>
  </si>
  <si>
    <t>457</t>
  </si>
  <si>
    <t>7666214W20</t>
  </si>
  <si>
    <t>W20 D+M  Hliníkové protipožiarne dvere s balkon. profilom s nadsvetlíkom 1krídlové , 1265x2153+643mm , PO EI30-D1, izol. 3sklo 4-16-4-16-4, Ug=0,6W/m2.K, , s hydroizolačnými ISO páskami (exteriérová a interiérová)</t>
  </si>
  <si>
    <t>1254954539</t>
  </si>
  <si>
    <t>458</t>
  </si>
  <si>
    <t>7666214W21</t>
  </si>
  <si>
    <t>W21 D+M  Plastové dvere s balkon. profilov,  otváravé  , 1256x2053 mm, izol. 3sklo 4-16-4-16-4, Ug=0,6W/m2.K, klučka/klučka, uzamykatelné, s hydroizolačnými ISO páskami (exteriérová a interiérová)</t>
  </si>
  <si>
    <t>2008243778</t>
  </si>
  <si>
    <t>459</t>
  </si>
  <si>
    <t>7666214W22</t>
  </si>
  <si>
    <t>W22 D+M  Plastové dvere s balkon. profilov, + dvojkrídlové okno O+OS   , 1031x2236+1375x1041 mm, izol. 3sklo 4-16-4-16-4, Ug=0,6W/m2.K, klučka/klučka, uzamykatelné,vnútorný dutinový PVC parapet š.330,  s HI ISO páskami (exteriérová a interiérová)</t>
  </si>
  <si>
    <t>1522435806</t>
  </si>
  <si>
    <t>460</t>
  </si>
  <si>
    <t>7666214W23</t>
  </si>
  <si>
    <t>W23 D+M  Hliníkové dvojkrídlové dvere  ,  2494x2219mm, klučka/klučka, uzamykatelné, s hydroizolačnými ISO páskami (exteriérová a interiérová)</t>
  </si>
  <si>
    <t>-169739253</t>
  </si>
  <si>
    <t>461</t>
  </si>
  <si>
    <t>7666214W24</t>
  </si>
  <si>
    <t>W24 D+M  Plastové dvojkrídlové okno,  otváravé + OS , 2227x2200 mm, izol. 3sklo 4-16-4-16-4, Ug=0,6W/m2.K, klučka/klučka, uzamykatelné,vnútorný dutinový PVC parapet š.330mm,  s hydroizolačnými ISO páskami (exteriérová a interiérová)</t>
  </si>
  <si>
    <t>-632318176</t>
  </si>
  <si>
    <t>462</t>
  </si>
  <si>
    <t>7666214W25</t>
  </si>
  <si>
    <t>W25 D+M  Hliníková zasklená stena s 2krídlovými únikovými dverami ,900+500x2050 mm, izol. 3sklo 4-16-4-16-4, Ug=0,6W/m2.K, panikové kovanie vodorovné madlo, uzamykatelné,,  s hydroizolačnými ISO páskami (exteriérová a interiérová)</t>
  </si>
  <si>
    <t>833213672</t>
  </si>
  <si>
    <t>463</t>
  </si>
  <si>
    <t>7666214W26</t>
  </si>
  <si>
    <t>W26 D+M  Hliníková  dvojkrídlové dvere 2368x2451 mm, uzamykatelné bezpečn. zámok,  s hydroizolačnými ISO páskami (exteriérová a interiérová)</t>
  </si>
  <si>
    <t>1481842728</t>
  </si>
  <si>
    <t>464</t>
  </si>
  <si>
    <t>7666214W28</t>
  </si>
  <si>
    <t>W28 D+M  Hliníková zasklená stena s únikovými dvojkrídlovými dverami stena 4410+1400x2735 mm, dvere 900+500x2050mm, izol. 3sklo 4-16-4-16-4, Ug=0,6W/m2.K,  v, s hydroizolačnými ISO páskami (exteriérová a interiérová)</t>
  </si>
  <si>
    <t>-473032716</t>
  </si>
  <si>
    <t>465</t>
  </si>
  <si>
    <t>7666214W32</t>
  </si>
  <si>
    <t>W32 D+M  Hliníkové protipožiarne okno jednokrídlové fixné, 2350x1480mm , PO EI60-D1, izol. 3sklo 4-16-4-16-4, Ug=0,6W/m2.K,  vnútorný dutinový PVC parapet š.330mm, s hydroizolačnými ISO páskami (exteriérová a interiérová)</t>
  </si>
  <si>
    <t>-1446339985</t>
  </si>
  <si>
    <t>466</t>
  </si>
  <si>
    <t>7666214W40</t>
  </si>
  <si>
    <t xml:space="preserve"> D+M  Hliníkové presvetlovacie pásy svetlíkov pílovej strechy , izol. 3sklo 4-16-4-16-4, Ug=0,6W/m2.K,  Uotvor=0,85W/m2.K,  s hydroizolačnými ISO páskami (exteriérová a interiérová)</t>
  </si>
  <si>
    <t>689243612</t>
  </si>
  <si>
    <t>2,4*(21,6*3+13,0*3+21,6*8)</t>
  </si>
  <si>
    <t>467</t>
  </si>
  <si>
    <t>766694980.S</t>
  </si>
  <si>
    <t>Demontáž parapetnej dosky drevenej šírky do 300 mm, dĺžky do 1600 mm, -0,003t</t>
  </si>
  <si>
    <t>-1706500005</t>
  </si>
  <si>
    <t>6+2+1+3+6+10+12+7+42+46+46+6+4</t>
  </si>
  <si>
    <t>468</t>
  </si>
  <si>
    <t>766694981.S</t>
  </si>
  <si>
    <t>Demontáž parapetnej dosky drevenej šírky do 300 mm, dĺžky nad 1600 mm, -0,006t</t>
  </si>
  <si>
    <t>2051149240</t>
  </si>
  <si>
    <t>1+1+1+3+9+2+4+10</t>
  </si>
  <si>
    <t>469</t>
  </si>
  <si>
    <t>998766203.S</t>
  </si>
  <si>
    <t>Presun hmot pre konštrukcie stolárske v objektoch výšky nad 12 do 24 m</t>
  </si>
  <si>
    <t>-175651117</t>
  </si>
  <si>
    <t>767</t>
  </si>
  <si>
    <t>Konštrukcie doplnkové kovové</t>
  </si>
  <si>
    <t>470</t>
  </si>
  <si>
    <t>767112811.S</t>
  </si>
  <si>
    <t>Demontáž stien a priečok pre zasklenie skrutkovaných,  -0,03300t</t>
  </si>
  <si>
    <t>2050730487</t>
  </si>
  <si>
    <t>"1NP vstup 01.01 - 01.03"</t>
  </si>
  <si>
    <t>2,84*(3,55+3,45+4,7+1,54+3,01+2,346+2,263+0,83)</t>
  </si>
  <si>
    <t>471</t>
  </si>
  <si>
    <t>767112812.S</t>
  </si>
  <si>
    <t>Demontáž stien a priečok pre zasklenie zváraných,  -0,03300t</t>
  </si>
  <si>
    <t>-1062234077</t>
  </si>
  <si>
    <t>"presklená stena svetlíkov SS4"</t>
  </si>
  <si>
    <t>2,4*21,95*3</t>
  </si>
  <si>
    <t>2,4*13,162*3</t>
  </si>
  <si>
    <t>2,4*21,467*8</t>
  </si>
  <si>
    <t>472</t>
  </si>
  <si>
    <t>767251123.S1</t>
  </si>
  <si>
    <t>Z4 D+M Plošina výlezu na strechu, pozinkovaný rošt 930x960mm, schody ocelové v. 1340mm, obostranné zábradlie v. 900 a dlžky 960mm, vrátane kotvenia a povrchovej úpravy</t>
  </si>
  <si>
    <t>-859269484</t>
  </si>
  <si>
    <t>473</t>
  </si>
  <si>
    <t>767310100.S</t>
  </si>
  <si>
    <t>Montáž výlezu do plochej strechy</t>
  </si>
  <si>
    <t>-552571426</t>
  </si>
  <si>
    <t>474</t>
  </si>
  <si>
    <t>611330000513.S</t>
  </si>
  <si>
    <t>W30 Strešný výlez hliníkový s rebríkom RWA 1000x1400mm, vrch polykarbonát, vrátane tesnenia</t>
  </si>
  <si>
    <t>948336299</t>
  </si>
  <si>
    <t>475</t>
  </si>
  <si>
    <t>767311810.S</t>
  </si>
  <si>
    <t>Demontáž svetlíkov všetkých typov, vrátane zasklenia,  -0,21000t</t>
  </si>
  <si>
    <t>1127775031</t>
  </si>
  <si>
    <t>"B11"</t>
  </si>
  <si>
    <t>1,017*1,01*4</t>
  </si>
  <si>
    <t>476</t>
  </si>
  <si>
    <t>767316302.S</t>
  </si>
  <si>
    <t>Montáž svetlíka polykarbonátového bodového, štvorhranného alebo obdĺžnikového, stavebný otvor nad 0,5 do 1 m2</t>
  </si>
  <si>
    <t>1187217458</t>
  </si>
  <si>
    <t>477</t>
  </si>
  <si>
    <t>611340008603.S</t>
  </si>
  <si>
    <t>W31 Bodový strešný svetlík hliníkový,  strešný otvor 1000x1000 mm, štvorcový tvar,  zateplená podstava výšky 150 mm</t>
  </si>
  <si>
    <t>-2065308975</t>
  </si>
  <si>
    <t>478</t>
  </si>
  <si>
    <t>767590110.S</t>
  </si>
  <si>
    <t>Montáž podlahových konštrukcií podlahových roštov zváraním</t>
  </si>
  <si>
    <t>-245474806</t>
  </si>
  <si>
    <t>"rošty na strechE"</t>
  </si>
  <si>
    <t>1,05*(27,82*2+6,4*2+10,7*2+8,5*2*3)*49</t>
  </si>
  <si>
    <t>479</t>
  </si>
  <si>
    <t>553430010110.S</t>
  </si>
  <si>
    <t>Rošt podlahový lisovaný žiarozink - pororošt, rozmer oka 30x30 mm, nosná páska 30x3 mm</t>
  </si>
  <si>
    <t>1484062546</t>
  </si>
  <si>
    <t>rošt/49</t>
  </si>
  <si>
    <t>480</t>
  </si>
  <si>
    <t>7676601Za1</t>
  </si>
  <si>
    <t>Za1 D+M Vonkajšia hliníková žalúzia na elektrický pohon, do systémového ocelového kastlíka v zateplení</t>
  </si>
  <si>
    <t>682265768</t>
  </si>
  <si>
    <t>1,37*2,0*144</t>
  </si>
  <si>
    <t>1,223*1,27*8</t>
  </si>
  <si>
    <t>1,13*1,18*2</t>
  </si>
  <si>
    <t>2,39*2,15*9</t>
  </si>
  <si>
    <t>2,41*1,6*12</t>
  </si>
  <si>
    <t>2,4*0,7*4</t>
  </si>
  <si>
    <t>1,23*2,935*12</t>
  </si>
  <si>
    <t>1,27*1,2*3</t>
  </si>
  <si>
    <t>1,22*3,0*10</t>
  </si>
  <si>
    <t>2,61*0,65*1</t>
  </si>
  <si>
    <t>1,76*0,6*1</t>
  </si>
  <si>
    <t>2,41*1,48*3</t>
  </si>
  <si>
    <t>1,08*0,7*1</t>
  </si>
  <si>
    <t>1,305*1,33*7</t>
  </si>
  <si>
    <t>1,265*2,78*1</t>
  </si>
  <si>
    <t>1,03*2,23</t>
  </si>
  <si>
    <t>1,375*1,05</t>
  </si>
  <si>
    <t>481</t>
  </si>
  <si>
    <t>767833100.S</t>
  </si>
  <si>
    <t>Montáž rebríkov do muriva s bočnicami z profilovej ocele, z rúrok alebo z tenkostenných profilov</t>
  </si>
  <si>
    <t>-139875794</t>
  </si>
  <si>
    <t>"Z1"</t>
  </si>
  <si>
    <t>2,389+5,965+6,093+2,103</t>
  </si>
  <si>
    <t>"Z2"</t>
  </si>
  <si>
    <t>9,332</t>
  </si>
  <si>
    <t>"Z3"</t>
  </si>
  <si>
    <t>4,458</t>
  </si>
  <si>
    <t>"Z5"</t>
  </si>
  <si>
    <t>3,96</t>
  </si>
  <si>
    <t>482</t>
  </si>
  <si>
    <t>631260001135.S</t>
  </si>
  <si>
    <t>Rebrík kompozitný vrátane kotvenia z kompozitných úchytov</t>
  </si>
  <si>
    <t>-1074827973</t>
  </si>
  <si>
    <t>483</t>
  </si>
  <si>
    <t>767834102.S</t>
  </si>
  <si>
    <t>Montáž ochranného koša zváraním</t>
  </si>
  <si>
    <t>-796887117</t>
  </si>
  <si>
    <t>5,965+6,093+2,103</t>
  </si>
  <si>
    <t>6,592</t>
  </si>
  <si>
    <t>484</t>
  </si>
  <si>
    <t>631260001145.S</t>
  </si>
  <si>
    <t>Ochranná klietka pre rebrík kompozitný</t>
  </si>
  <si>
    <t>829619996</t>
  </si>
  <si>
    <t>485</t>
  </si>
  <si>
    <t>767995101.S1</t>
  </si>
  <si>
    <t>Z02 Montáž  a dodávka  ochranné kryty na rohy v uhle 90 st. , 70x70x1500mm, kryt na báze PVC</t>
  </si>
  <si>
    <t>1403031647</t>
  </si>
  <si>
    <t>486</t>
  </si>
  <si>
    <t>767995102.S</t>
  </si>
  <si>
    <t>Montáž ostatných atypických kovových stavebných doplnkových konštrukcií nad 5 do 10 kg</t>
  </si>
  <si>
    <t>652448161</t>
  </si>
  <si>
    <t>"podperná KCA pod pororošt na streche"</t>
  </si>
  <si>
    <t>rošt/49*15</t>
  </si>
  <si>
    <t>pkca</t>
  </si>
  <si>
    <t>487</t>
  </si>
  <si>
    <t>145540000900.S</t>
  </si>
  <si>
    <t>Profil oceľový 60x3 mm zváraný tenkostenný uzavretý štvorcový</t>
  </si>
  <si>
    <t>2040702134</t>
  </si>
  <si>
    <t>rošt/49*15*0,001*1,1</t>
  </si>
  <si>
    <t>488</t>
  </si>
  <si>
    <t>767995103.S</t>
  </si>
  <si>
    <t>Montáž ostatných atypických kovových stavebných doplnkových konštrukcií nad 10 do 20 kg</t>
  </si>
  <si>
    <t>211192753</t>
  </si>
  <si>
    <t>"spevneneie ocelových konštrukcií"</t>
  </si>
  <si>
    <t>"N1  SHS 40x40"</t>
  </si>
  <si>
    <t>(12*13,5+44*21,6)*4,323</t>
  </si>
  <si>
    <t>"N2 SHS 100x100x5"</t>
  </si>
  <si>
    <t>(3*13,5+11*21,6)*13,969</t>
  </si>
  <si>
    <t>"B3 HEB200"</t>
  </si>
  <si>
    <t>(4*3,392+4*3,43)*61,3</t>
  </si>
  <si>
    <t>"N4 HEB220"</t>
  </si>
  <si>
    <t>(2*4,55+2*11,0)*71,5</t>
  </si>
  <si>
    <t>"N5 IPE200"</t>
  </si>
  <si>
    <t>(8*0,805+8*1,388+14*3,392)*22,4</t>
  </si>
  <si>
    <t>"N6 IPE 220""</t>
  </si>
  <si>
    <t>2*1,4*26,2</t>
  </si>
  <si>
    <t>489</t>
  </si>
  <si>
    <t>145640000703.S</t>
  </si>
  <si>
    <t>Profil oceľový 40x4 mm 1x ťahaný tenkostenný uzavretý štvorcový</t>
  </si>
  <si>
    <t>228422746</t>
  </si>
  <si>
    <t>(12*13,5+44*21,6)*4,323*0,001</t>
  </si>
  <si>
    <t>490</t>
  </si>
  <si>
    <t>145640001205.S</t>
  </si>
  <si>
    <t>Profil oceľový 100x5 mm 1x ťahaný tenkostenný uzavretý štvorcový</t>
  </si>
  <si>
    <t>-639029619</t>
  </si>
  <si>
    <t>(3*13,5+11*21,6)*13,969*0,001</t>
  </si>
  <si>
    <t>491</t>
  </si>
  <si>
    <t>134830000300.S</t>
  </si>
  <si>
    <t>Tyč oceľová prierezu IPE 200 mm, ozn. 11 373, podľa EN ISO S235JRG1</t>
  </si>
  <si>
    <t>-562214931</t>
  </si>
  <si>
    <t>(8*0,805+8*1,388+14*3,392)*22,4*0,001*1,1</t>
  </si>
  <si>
    <t>492</t>
  </si>
  <si>
    <t>134830000400.S</t>
  </si>
  <si>
    <t>Tyč oceľová prierezu IPE 220 mm, ozn. 11 373, podľa EN ISO S235JRG1</t>
  </si>
  <si>
    <t>884982688</t>
  </si>
  <si>
    <t>2*1,4*26,2*0,001</t>
  </si>
  <si>
    <t>493</t>
  </si>
  <si>
    <t>134870001150.S</t>
  </si>
  <si>
    <t>Oceľový nosník HEB 200, z valcovanej ocele S235JR</t>
  </si>
  <si>
    <t>205912131</t>
  </si>
  <si>
    <t>(4*3,392+4*3,43)</t>
  </si>
  <si>
    <t>494</t>
  </si>
  <si>
    <t>134870001160.S</t>
  </si>
  <si>
    <t>Oceľový nosník HEB 220, z valcovanej ocele S235JR</t>
  </si>
  <si>
    <t>-512410338</t>
  </si>
  <si>
    <t>(2*4,55+2*11,0)</t>
  </si>
  <si>
    <t>495</t>
  </si>
  <si>
    <t>312110001700.S</t>
  </si>
  <si>
    <t>Elektróda zváracia E-B 123 D 3,2 mm x dĺ. 450 mm nelegovaná s bázickým obalom</t>
  </si>
  <si>
    <t>tks</t>
  </si>
  <si>
    <t>-1543481033</t>
  </si>
  <si>
    <t>ocel*0,001*0,01/0,039</t>
  </si>
  <si>
    <t>496</t>
  </si>
  <si>
    <t>767995104.S1</t>
  </si>
  <si>
    <t>Z01 Montáž  a dodávka ostatných atypických kovových stavebných doplnkových konštrukcií nad 20 do 50 kg - ochranný prvok fasády, slzičkový plech hr. 1mm, 4200x1800mm</t>
  </si>
  <si>
    <t>-1227818196</t>
  </si>
  <si>
    <t>0,001*4,2*1,8*7868</t>
  </si>
  <si>
    <t>497</t>
  </si>
  <si>
    <t>767995153.S2</t>
  </si>
  <si>
    <t>D+M Certifikovaný záchytný systém proti pádu osôb, nerezové kotviace body a nerezové laná</t>
  </si>
  <si>
    <t>945540443</t>
  </si>
  <si>
    <t>2*(19+13,4)</t>
  </si>
  <si>
    <t>498</t>
  </si>
  <si>
    <t>767996801.S</t>
  </si>
  <si>
    <t>Demontáž ostatných doplnkov stavieb s hmotnosťou jednotlivých dielov konštrukcií do 50 kg,  -0,00100t</t>
  </si>
  <si>
    <t>986216073</t>
  </si>
  <si>
    <t>"C3 mreže na oknach"</t>
  </si>
  <si>
    <t>"JZ"</t>
  </si>
  <si>
    <t>2,4*2,04*25</t>
  </si>
  <si>
    <t>2,4*1,5*3*25</t>
  </si>
  <si>
    <t>2,2*2,9*25</t>
  </si>
  <si>
    <t>2,2*2,42*25</t>
  </si>
  <si>
    <t>"C5 exterierové schodisko"</t>
  </si>
  <si>
    <t>1,25*2,1*45</t>
  </si>
  <si>
    <t>0,1*2,03*2*15</t>
  </si>
  <si>
    <t>"C2  výlez na strechu, rebrík s ochranným košom"</t>
  </si>
  <si>
    <t>14,45*48</t>
  </si>
  <si>
    <t>9,11*48</t>
  </si>
  <si>
    <t>"C2 výlez na strechu bez ochranného koša"</t>
  </si>
  <si>
    <t>4,46*43</t>
  </si>
  <si>
    <t>"C12 zaplechovanie otvoru"</t>
  </si>
  <si>
    <t>pi*0,9*0,9/4*0,01*7868*10</t>
  </si>
  <si>
    <t>499</t>
  </si>
  <si>
    <t>998767203.S</t>
  </si>
  <si>
    <t>Presun hmôt pre kovové stavebné doplnkové konštrukcie v objektoch výšky nad 12 do 24 m</t>
  </si>
  <si>
    <t>-790938803</t>
  </si>
  <si>
    <t>769</t>
  </si>
  <si>
    <t>Montáže vzduchotechnických zariadení</t>
  </si>
  <si>
    <t>500</t>
  </si>
  <si>
    <t>769081615.S</t>
  </si>
  <si>
    <t>Demontáž ventilátora axiálneho na stenu veľkosť: 800,  -0,04800 t</t>
  </si>
  <si>
    <t>-1598919964</t>
  </si>
  <si>
    <t>"C13"</t>
  </si>
  <si>
    <t>501</t>
  </si>
  <si>
    <t>769082880.S</t>
  </si>
  <si>
    <t>Demontáž protidažďovej žalúzie prierezu 0.625-0.700 m2,  -0,0189 t</t>
  </si>
  <si>
    <t>-202587692</t>
  </si>
  <si>
    <t>"svetliky"</t>
  </si>
  <si>
    <t>777</t>
  </si>
  <si>
    <t>Podlahy syntetické</t>
  </si>
  <si>
    <t>502</t>
  </si>
  <si>
    <t>777511021.S</t>
  </si>
  <si>
    <t>Epoxidová samonivelačná stierka hr. 3 mm, penetrácia, 1x náter s kremičitým pieskom</t>
  </si>
  <si>
    <t>-1869305955</t>
  </si>
  <si>
    <t>ep</t>
  </si>
  <si>
    <t>0,1*2*(7,055+1,796+0,4)-0,1*0,7</t>
  </si>
  <si>
    <t>503</t>
  </si>
  <si>
    <t>777990010.S</t>
  </si>
  <si>
    <t>Hliníková ukončovacia lišta - lepená</t>
  </si>
  <si>
    <t>-1817572578</t>
  </si>
  <si>
    <t>sokep/0,1</t>
  </si>
  <si>
    <t>504</t>
  </si>
  <si>
    <t>998777202.S</t>
  </si>
  <si>
    <t>Presun hmôt pre podlahy syntetické v objektoch výšky nad 6 do 12 m</t>
  </si>
  <si>
    <t>-1363135106</t>
  </si>
  <si>
    <t>783</t>
  </si>
  <si>
    <t>Nátery</t>
  </si>
  <si>
    <t>505</t>
  </si>
  <si>
    <t>783122952.S</t>
  </si>
  <si>
    <t>Oprava náterov oceľ.konštr. syntetické na vzduchu schnúce železn. mostov dvojnásobné - 70μm</t>
  </si>
  <si>
    <t>-1381533838</t>
  </si>
  <si>
    <t>1,13*0,5*5</t>
  </si>
  <si>
    <t>2,95*0,6*27</t>
  </si>
  <si>
    <t>0,6*0,4*4</t>
  </si>
  <si>
    <t>506</t>
  </si>
  <si>
    <t>783122959.S</t>
  </si>
  <si>
    <t>Oprava náterov oceľ.konštr. syntetické na vzduchu schnúce železničných mostov základné</t>
  </si>
  <si>
    <t>1312096325</t>
  </si>
  <si>
    <t>507</t>
  </si>
  <si>
    <t>783124520.S</t>
  </si>
  <si>
    <t>Nátery oceľ.konštr. stredných B a plnostenných D syntetické dvojnásobné, 1x s emailovaním - 105μm</t>
  </si>
  <si>
    <t>-154029941</t>
  </si>
  <si>
    <t>"doplňujúca ocelovka"</t>
  </si>
  <si>
    <t>508</t>
  </si>
  <si>
    <t>783180165.S1</t>
  </si>
  <si>
    <t>Nátery oceľových konštrukcií protipožiarne  R45/D1 vypeňovacie stredných B a plnostenných D</t>
  </si>
  <si>
    <t>-1301044598</t>
  </si>
  <si>
    <t>"R45"</t>
  </si>
  <si>
    <t>"nové pridané"</t>
  </si>
  <si>
    <t>np3</t>
  </si>
  <si>
    <t>784</t>
  </si>
  <si>
    <t>Maľby</t>
  </si>
  <si>
    <t>509</t>
  </si>
  <si>
    <t>784411301.S</t>
  </si>
  <si>
    <t>Pačokovanie vápenným mliekom jednonásobné jemnozrnných podkladov výšky do 3,80 m</t>
  </si>
  <si>
    <t>-2000328030</t>
  </si>
  <si>
    <t>510</t>
  </si>
  <si>
    <t>784418011.S</t>
  </si>
  <si>
    <t>Zakrývanie otvorov, podláh a zariadení fóliou v miestnostiach alebo na schodisku</t>
  </si>
  <si>
    <t>1669784335</t>
  </si>
  <si>
    <t>"zvnutra aj zvonku"</t>
  </si>
  <si>
    <t>"W09"</t>
  </si>
  <si>
    <t>4,0*3,0*2</t>
  </si>
  <si>
    <t>2,41*1,485*3</t>
  </si>
  <si>
    <t>"W12"</t>
  </si>
  <si>
    <t>1,3*0,7*1</t>
  </si>
  <si>
    <t>1,08*0,7</t>
  </si>
  <si>
    <t>"W16"</t>
  </si>
  <si>
    <t>1,76*0,605</t>
  </si>
  <si>
    <t>"W17"</t>
  </si>
  <si>
    <t>1,15*0,763</t>
  </si>
  <si>
    <t>"W18"</t>
  </si>
  <si>
    <t>4,788*0,85</t>
  </si>
  <si>
    <t>"W21"</t>
  </si>
  <si>
    <t>1,256*2,033</t>
  </si>
  <si>
    <t>"W24"</t>
  </si>
  <si>
    <t>2,227*2,2</t>
  </si>
  <si>
    <t>"W25"</t>
  </si>
  <si>
    <t>2,321*2,663</t>
  </si>
  <si>
    <t>"W26"</t>
  </si>
  <si>
    <t>2,368*2,451*5</t>
  </si>
  <si>
    <t>"W28"</t>
  </si>
  <si>
    <t>2,753*(2,445+2,275+1,5+1,0)</t>
  </si>
  <si>
    <t>"W32"</t>
  </si>
  <si>
    <t>1,223*1,27*3</t>
  </si>
  <si>
    <t>-1450,302</t>
  </si>
  <si>
    <t>511</t>
  </si>
  <si>
    <t>784422271.S</t>
  </si>
  <si>
    <t>Maľby vápenné základné dvojnásobné, ručne nanášané na jemnozrnný podklad výšky do 3,80 m</t>
  </si>
  <si>
    <t>1109839061</t>
  </si>
  <si>
    <t>Práce a dodávky M</t>
  </si>
  <si>
    <t>25-M</t>
  </si>
  <si>
    <t>Povrchová úprava strojov a zariadení</t>
  </si>
  <si>
    <t>512</t>
  </si>
  <si>
    <t>250020001.S</t>
  </si>
  <si>
    <t>Čistenie oceľovou kefou pred povrchovou úpravou (stupeň očistenia Cr 3) technolog. konštrukcie tr.II.</t>
  </si>
  <si>
    <t>-111277340</t>
  </si>
  <si>
    <t>(12*13,5+44*21,6)*0,15</t>
  </si>
  <si>
    <t>(3*13,5+11*21,6)*0,387</t>
  </si>
  <si>
    <t>(4*3,392+4*3,43)*1,15</t>
  </si>
  <si>
    <t>(2*4,55+2*11,0)*1,27</t>
  </si>
  <si>
    <t>(8*0,805+8*1,388+14*3,392)*0,77</t>
  </si>
  <si>
    <t>2*1,4*0,85</t>
  </si>
  <si>
    <t>"pozink"</t>
  </si>
  <si>
    <t>rošt/49*15/17</t>
  </si>
  <si>
    <t>513</t>
  </si>
  <si>
    <t>250020011.S</t>
  </si>
  <si>
    <t>Oklepanie pred povrchovou úpravou, technolog. konštrukcie tr. II.</t>
  </si>
  <si>
    <t>-1009153191</t>
  </si>
  <si>
    <t>514</t>
  </si>
  <si>
    <t>250020051.S</t>
  </si>
  <si>
    <t>Oprašovanie pred povrchovou úpravou technolog. konštrukcie tr. II.</t>
  </si>
  <si>
    <t>1441506613</t>
  </si>
  <si>
    <t>515</t>
  </si>
  <si>
    <t>250020071.S</t>
  </si>
  <si>
    <t>Odmasťovanie pred povrchovou úpravou technolog. konštrukcie tr. II.</t>
  </si>
  <si>
    <t>1509391669</t>
  </si>
  <si>
    <t>516</t>
  </si>
  <si>
    <t>250040101.S</t>
  </si>
  <si>
    <t>Metalizácia zinkom /Zn/ 100 mikrometrov tr.I. spotreba kovu 1.85 kg/m2, výška do 1,9 m</t>
  </si>
  <si>
    <t>-1839851945</t>
  </si>
  <si>
    <t>VP</t>
  </si>
  <si>
    <t xml:space="preserve">  Práce naviac</t>
  </si>
  <si>
    <t>PN</t>
  </si>
  <si>
    <t>SO01.2 - Hlavný objekt dielní + administratíva, učilište - Ústredné kúrenie</t>
  </si>
  <si>
    <t xml:space="preserve">PSV - Práce a dodávky PSV   </t>
  </si>
  <si>
    <t xml:space="preserve">    713 - Izolácie tepelné   </t>
  </si>
  <si>
    <t xml:space="preserve">    722 - Zdravotechnika - vnútorný vodovod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</si>
  <si>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</si>
  <si>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</si>
  <si>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</si>
  <si>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    767 - Konštrukcie doplnkové kovové   </t>
  </si>
  <si>
    <t xml:space="preserve">    783 - Nátery   </t>
  </si>
  <si>
    <t xml:space="preserve">HZS - Hodinové zúčtovacie sadzby   </t>
  </si>
  <si>
    <t xml:space="preserve">VRN - Investičné náklady neobsiahnuté v cenách   </t>
  </si>
  <si>
    <t xml:space="preserve">Práce a dodávky PSV   </t>
  </si>
  <si>
    <t xml:space="preserve">Izolácie tepelné   </t>
  </si>
  <si>
    <t>713300811.S</t>
  </si>
  <si>
    <t>Odstránenie tepelnej izolácie telies oplechovania plôch rovných,  -0,00700t</t>
  </si>
  <si>
    <t>713300812.S</t>
  </si>
  <si>
    <t>Odstránenie tepelnej izolácie telies oplechovania plôch tvarovaných,  -0,00800t</t>
  </si>
  <si>
    <t>713482121.S</t>
  </si>
  <si>
    <t>Montáž trubíc z PE, hr.15-20 mm,vnút.priemer do 38 mm</t>
  </si>
  <si>
    <t>713482131.S</t>
  </si>
  <si>
    <t>Montáž trubíc z PE, hr.30 mm,vnút.priemer do 38 mm</t>
  </si>
  <si>
    <t>713482132.S</t>
  </si>
  <si>
    <t>Montáž trubíc z PE, hr.30 mm,vnút.priemer 39-70 mm</t>
  </si>
  <si>
    <t>283310002600.S</t>
  </si>
  <si>
    <t>Izolačná PE trubica dxhr. 15x13 mm, nadrezaná, na izolovanie rozvodov vody, kúrenia, zdravotechniky</t>
  </si>
  <si>
    <t>283310002700.S</t>
  </si>
  <si>
    <t>Izolačná PE trubica dxhr. 18x13 mm, nadrezaná, na izolovanie rozvodov vody, kúrenia, zdravotechniky</t>
  </si>
  <si>
    <t>283310004700.S</t>
  </si>
  <si>
    <t>Izolačná PE trubica dxhr. 22x20 mm, nadrezaná, na izolovanie rozvodov vody, kúrenia, zdravotechniky</t>
  </si>
  <si>
    <t>283310004800.S</t>
  </si>
  <si>
    <t>Izolačná PE trubica dxhr. 28x25 mm, nadrezaná, na izolovanie rozvodov vody, kúrenia, zdravotechniky</t>
  </si>
  <si>
    <t>283310004900.S</t>
  </si>
  <si>
    <t>Izolačná PE trubica dxhr. 35x30 mm, nadrezaná, na izolovanie rozvodov vody, kúrenia, zdravotechniky</t>
  </si>
  <si>
    <t>283310005800.S</t>
  </si>
  <si>
    <t>Izolačná PE trubica dxhr. 42x30 mm, rozrezaná, na izolovanie rozvodov vody, kúrenia, zdravotechniky</t>
  </si>
  <si>
    <t>283310006700.S</t>
  </si>
  <si>
    <t>Izolačná PE trubica dxhr. 54x50 mm, rozrezaná, na izolovanie rozvodov vody, kúrenia, zdravotechniky</t>
  </si>
  <si>
    <t>283310006900.S</t>
  </si>
  <si>
    <t>Izolačná PE trubica dxhr. 76x50 mm, rozrezaná, na izolovanie rozvodov vody, kúrenia, zdravotechniky</t>
  </si>
  <si>
    <t>283310039900.S</t>
  </si>
  <si>
    <t>Izolačné skruže z minerálnej vlny s hliníkovou fóliou AL, vnútorný priemer d 108 mm, hr. 50 mm</t>
  </si>
  <si>
    <t>283310039980.S</t>
  </si>
  <si>
    <t>Izolačné skruže z minerálnej vlny s hliníkovou fóliou AL, vnútorný priemer d 89 mm, hr. 50 mm</t>
  </si>
  <si>
    <t>713482152.S</t>
  </si>
  <si>
    <t>Montáž trubíc z EPDM, hr.38-50,vnút.priemer 39-73 mm</t>
  </si>
  <si>
    <t>713482154.S</t>
  </si>
  <si>
    <t>Montáž trubíc z EPDM, hr.38-50,vnút.priemer 99-130 mm</t>
  </si>
  <si>
    <t>713550220.S</t>
  </si>
  <si>
    <t>Montáž protipožiarnej technickej izolácie pre chránenú únikovú cestu potrubia vykurovania materiálom EI60</t>
  </si>
  <si>
    <t>631470005500.S</t>
  </si>
  <si>
    <t>Protipožiarná izolácia potrubia vykurovania prechadzajúca cez chránenú únikovú cestu z kamennej vlny hr. 60 mm, protipožiarna ochrana EI60</t>
  </si>
  <si>
    <t>998713201.S</t>
  </si>
  <si>
    <t>Presun hmôt pre izolácie tepelné v objektoch výšky do 6 m</t>
  </si>
  <si>
    <t>998713292.S</t>
  </si>
  <si>
    <t>Izolácie tepelné, prípl.za presun nad vymedz. najväčšiu dopravnú vzdial. do 100 m</t>
  </si>
  <si>
    <t>722</t>
  </si>
  <si>
    <t xml:space="preserve">Zdravotechnika - vnútorný vodovod   </t>
  </si>
  <si>
    <t>722130216.S</t>
  </si>
  <si>
    <t>Potrubie z oceľových rúr pozink. bezšvíkových bežných-11 353.0, 10 004.0 zvarov. bežných-11 343.00 DN 50</t>
  </si>
  <si>
    <t>722130217.S</t>
  </si>
  <si>
    <t>Potrubie z oceľových rúr pozink. bezšvíkových bežných-11 353.0, 10 004.0 zvarov. bežných-11 343.00 DN 65</t>
  </si>
  <si>
    <t>733</t>
  </si>
  <si>
    <t xml:space="preserve">Ústredné kúrenie - rozvodné potrubie   </t>
  </si>
  <si>
    <t>733110806.S</t>
  </si>
  <si>
    <t>Demontáž potrubia z oceľových rúrok závitových nad 15 do DN 32,  -0,00320t</t>
  </si>
  <si>
    <t>733110808.S</t>
  </si>
  <si>
    <t>Demontáž potrubia z oceľových rúrok závitových nad 32 do DN 50,  -0,00532t</t>
  </si>
  <si>
    <t>733120832.S</t>
  </si>
  <si>
    <t>Demontáž potrubia z oceľových rúrok hladkých nad 89 do D 133,  -0,01384t</t>
  </si>
  <si>
    <t>733111105.S</t>
  </si>
  <si>
    <t>Potrubie z rúrok závitových oceľových bezšvových bežných nízkotlakových DN 25</t>
  </si>
  <si>
    <t>733111107.S</t>
  </si>
  <si>
    <t>Potrubie z rúrok závitových oceľových bezšvových bežných nízkotlakových DN 40 - chránička</t>
  </si>
  <si>
    <t>733111108.S</t>
  </si>
  <si>
    <t>Potrubie z rúrok závitových oceľových bezšvových bežných nízkotlakových DN 50 - chránička</t>
  </si>
  <si>
    <t>733121128.S</t>
  </si>
  <si>
    <t>Potrubie z rúrok hladkých bezšvových nízkotlakových priemer 108/4,0 - chránička</t>
  </si>
  <si>
    <t>449180000800.S</t>
  </si>
  <si>
    <t>Protipožiarne prestupy potrubia DN25 vnútorný, včítane dopravy, pomoc. materiálu a certifikátov</t>
  </si>
  <si>
    <t>449180001000.S</t>
  </si>
  <si>
    <t>Protipožiarne prestupy potrubia, DN40 vnútorný, včítane dopravy, pomoc. materiálu a certifikátov</t>
  </si>
  <si>
    <t>449180001008.S</t>
  </si>
  <si>
    <t>Protipožiarne prestupy potrubia, DN50 vnútorný, včítane dopravy, pomoc. materiálu a certifikátov</t>
  </si>
  <si>
    <t>4491800010019.S</t>
  </si>
  <si>
    <t>Protipožiarne prestupy potrubia, DN80 vnútorný, včítane dopravy, pomoc. materiálu a certifikátov</t>
  </si>
  <si>
    <t>449180000900.S</t>
  </si>
  <si>
    <t>Protipožiarne prestupy potrubia, DN100 - vnútorný, včítane dopravy, pomoc. materiálu a certifikátov</t>
  </si>
  <si>
    <t>449180000900.S22</t>
  </si>
  <si>
    <t>Ohybná pripojovacia hadica DN 20, na pripojenie vykurovacích súprav</t>
  </si>
  <si>
    <t>733125003.S</t>
  </si>
  <si>
    <t>Potrubie z uhlíkovej ocele spájané lisovaním 15x1,2</t>
  </si>
  <si>
    <t>733125006.S</t>
  </si>
  <si>
    <t>Potrubie z uhlíkovej ocele spájané lisovaním 18x1,2</t>
  </si>
  <si>
    <t>733125009.S</t>
  </si>
  <si>
    <t>Potrubie z uhlíkovej ocele spájané lisovaním 22x1,5</t>
  </si>
  <si>
    <t>733125012.S</t>
  </si>
  <si>
    <t>Potrubie z uhlíkovej ocele spájané lisovaním 28x1,5</t>
  </si>
  <si>
    <t>733125015.S</t>
  </si>
  <si>
    <t>Potrubie z uhlíkovej ocele spájané lisovaním 35x1,5</t>
  </si>
  <si>
    <t>733125018.S</t>
  </si>
  <si>
    <t>Potrubie z uhlíkovej ocele spájané lisovaním 42x1,5</t>
  </si>
  <si>
    <t>733125021.S</t>
  </si>
  <si>
    <t>Potrubie z uhlíkovej ocele spájané lisovaním 54x1,5</t>
  </si>
  <si>
    <t>733125024.S</t>
  </si>
  <si>
    <t>Potrubie z uhlíkovej ocele spájané lisovaním 76x2,0</t>
  </si>
  <si>
    <t>733125027</t>
  </si>
  <si>
    <t>Potrubie z uhlíkovej ocele spájané lisovaním 88.9x2,0 mm</t>
  </si>
  <si>
    <t>733190107.S</t>
  </si>
  <si>
    <t>Tlaková skúška potrubia z oceľových rúrok závitových</t>
  </si>
  <si>
    <t>733190217.S</t>
  </si>
  <si>
    <t>Tlaková skúška potrubia z oceľových rúrok do priemeru 89/5</t>
  </si>
  <si>
    <t>733190232.S</t>
  </si>
  <si>
    <t>Tlaková skúška potrubia z oceľových rúrok nad 89/5 do priemeru 133/5,0</t>
  </si>
  <si>
    <t>998733201.S</t>
  </si>
  <si>
    <t>Presun hmôt pre rozvody potrubia v objektoch výšky do 6 m</t>
  </si>
  <si>
    <t>998733293.S</t>
  </si>
  <si>
    <t>Rozvody potrubia, prípl.za presun nad vymedz. najväčšiu dopravnú vzdial. do 500 m</t>
  </si>
  <si>
    <t>734</t>
  </si>
  <si>
    <t xml:space="preserve">Ústredné kúrenie - armatúry   </t>
  </si>
  <si>
    <t>388320004400.S</t>
  </si>
  <si>
    <t>Návarok na snímanie teploty pre MaR, dĺžka 50mm, vnútorný závit G 1“</t>
  </si>
  <si>
    <t>734100811.S</t>
  </si>
  <si>
    <t>Demontáž armatúry prírubovej s dvomi prírubami do DN 50,  -0,01400t</t>
  </si>
  <si>
    <t>734100812.S</t>
  </si>
  <si>
    <t>Demontáž armatúry prírubovej s dvomi prírubami nad 50 do DN 100,  -0,03900t</t>
  </si>
  <si>
    <t>734100813.S</t>
  </si>
  <si>
    <t>Demontáž armatúry prírubovej s dvomi prírubami nad 100 do DN 150,  -0,08300t</t>
  </si>
  <si>
    <t>734100814.S</t>
  </si>
  <si>
    <t>Demontáž armatúry prírubovej s dvomi prírubami nad 150 do DN 200,  -0,13800t</t>
  </si>
  <si>
    <t>734109114.S</t>
  </si>
  <si>
    <t>Montáž armatúry prírubovej s dvomi prírubami PN 0,6 DN 50</t>
  </si>
  <si>
    <t>súb.</t>
  </si>
  <si>
    <t>734109115.S</t>
  </si>
  <si>
    <t>Montáž armatúry prírubovej s dvomi prírubami PN 0,6 DN 65</t>
  </si>
  <si>
    <t>734190818.S</t>
  </si>
  <si>
    <t>Demontáž príruby rozpojenie prírubového spoja nad 50 do DN 100</t>
  </si>
  <si>
    <t>734190822.S</t>
  </si>
  <si>
    <t>Demontáž príruby rozpojenie prírubového spoja nad 100 do DN 150</t>
  </si>
  <si>
    <t>734200812.S</t>
  </si>
  <si>
    <t>Demontáž armatúry závitovej s jedným závitom nad 1/2 do G 1,  -0,00110t</t>
  </si>
  <si>
    <t>734200822.S</t>
  </si>
  <si>
    <t>Demontáž armatúry závitovej s dvomi závitmi nad 1/2 do G 1,  -0,00110t</t>
  </si>
  <si>
    <t>734200823.S</t>
  </si>
  <si>
    <t>Demontáž armatúry závitovej s dvomi závitmi nad 1 do G 6/4,  -0,00200t</t>
  </si>
  <si>
    <t>1210001</t>
  </si>
  <si>
    <t>Označenie: GK, Guľový uzáver závitový (ručne ovládanie), PN 16, DN 25, teplota do 110°C</t>
  </si>
  <si>
    <t>1210006</t>
  </si>
  <si>
    <t>Označenie: GK, Guľový uzáver závitový (ručne ovládanie), PN 16, DN 50, teplota do 110°C</t>
  </si>
  <si>
    <t>734209101.S</t>
  </si>
  <si>
    <t>Montáž závitovej armatúry s 1 závitom do G 1/2</t>
  </si>
  <si>
    <t>734209112.S</t>
  </si>
  <si>
    <t>Montáž závitovej armatúry s 2 závitmi do G 1/2</t>
  </si>
  <si>
    <t>734209114.S</t>
  </si>
  <si>
    <t>Montáž závitovej armatúry s 2 závitmi G 3/4</t>
  </si>
  <si>
    <t>734224012.S</t>
  </si>
  <si>
    <t>Montáž guľového kohúta závitového G 1</t>
  </si>
  <si>
    <t>734224021.S</t>
  </si>
  <si>
    <t>Montáž guľového kohúta závitového G 2</t>
  </si>
  <si>
    <t>734109116.S</t>
  </si>
  <si>
    <t>Montáž armatúry prírubovej s dvomi prírubami PN 0,6 DN 80</t>
  </si>
  <si>
    <t>734109117.S</t>
  </si>
  <si>
    <t>Montáž armatúry prírubovej s dvomi prírubami PN 0,6 DN 100</t>
  </si>
  <si>
    <t>319440027700.S</t>
  </si>
  <si>
    <t>Príruba krková DN 50, PN16, D 60,3 mm</t>
  </si>
  <si>
    <t>319440027800.S</t>
  </si>
  <si>
    <t>Príruba krková DN 65, PN16, D 76,1 mm</t>
  </si>
  <si>
    <t>319440027000.S</t>
  </si>
  <si>
    <t>Príruba krková DN 80, PN6, D 88,9 mm</t>
  </si>
  <si>
    <t>319440027100.S</t>
  </si>
  <si>
    <t>Príruba krková DN 100, PN6, D 108 mm</t>
  </si>
  <si>
    <t>1421903</t>
  </si>
  <si>
    <t>Označenie: KL50, Medzi-prírubová klapka DN 50, uzatváracia, s pákou, montáž medzi dve príruby, BA manuálny pohon PN 6</t>
  </si>
  <si>
    <t>14219035</t>
  </si>
  <si>
    <t>Označenie: KL65, Medzi-prírubová klapka DN 65, uzatváracia, s pákou, montáž medzi dve príruby, BA manuálny pohon PN 6</t>
  </si>
  <si>
    <t>1421903542</t>
  </si>
  <si>
    <t>Označenie: KL80, Medzi-prírubová klapka DN 80, uzatváracia, s pákou, montáž medzi dve príruby, BA manuálny pohon PN 6</t>
  </si>
  <si>
    <t>1421904</t>
  </si>
  <si>
    <t>Označenie: KL100, Medzi-prírubová klapka DN 100, uzatváracia, s pákou, montáž medzi dve príruby, BA manuálny pohon PN 6</t>
  </si>
  <si>
    <t>5005621</t>
  </si>
  <si>
    <t>Označenie: RV 15, Radiátorový ventil s prednastavením - priamy, DN 15</t>
  </si>
  <si>
    <t>500564</t>
  </si>
  <si>
    <t>Označenie: RV 20, Radiátorový ventil s prednastavením - priamy, DN 20</t>
  </si>
  <si>
    <t>501451</t>
  </si>
  <si>
    <t>Označenie: RŠ 15, Radiátorové šrúbenie s uzatvaraním, DN 15 - priame vyhotovenie</t>
  </si>
  <si>
    <t>5014542</t>
  </si>
  <si>
    <t>Označenie: RŠ 20, Radiátorové šrúbenie s uzatvaraním, DN 20 - priame vyhotovenie</t>
  </si>
  <si>
    <t>734213270.S</t>
  </si>
  <si>
    <t>Montáž ventilu odvzdušňovacieho závitového automatického G 1/2 so spätnou klapkou</t>
  </si>
  <si>
    <t>551210009300.S</t>
  </si>
  <si>
    <t>Označenie zar.: AOV15, Ventil odvzdušňovací automatický 1/2” so spätnou klapkou</t>
  </si>
  <si>
    <t>734223020.S</t>
  </si>
  <si>
    <t>Montáž ventilu závitového regulatora tlakovej diferenicie DN40, DN50</t>
  </si>
  <si>
    <t>551210047700.S</t>
  </si>
  <si>
    <t>Označenie zar.: RTD-40, Regulátor tlakovej diferencie DN 40, nastavenie 10-60kPa, PN 10</t>
  </si>
  <si>
    <t>551210047750.S</t>
  </si>
  <si>
    <t>Označenie zar.: RTD-50, Regulátor tlakovej diferencie DN 50, nastavenie 10-60kPa, PN 10</t>
  </si>
  <si>
    <t>734223150.S</t>
  </si>
  <si>
    <t>Montáž vyvažovacieho ventilu priameho pre kúrenie DN 25</t>
  </si>
  <si>
    <t>551210044302.S</t>
  </si>
  <si>
    <t>Označenie zar.: BV25, Ventil vyvažovací DN 25, priamy 2 vrty 1/4 uzatvorené uzávermi</t>
  </si>
  <si>
    <t>551210044306.S</t>
  </si>
  <si>
    <t>Označenie zar.: BV40, Ventil vyvažovací DN 40, priamy 2 vrty 1/4 uzatvorené uzávermi</t>
  </si>
  <si>
    <t>551210044307.S</t>
  </si>
  <si>
    <t>Označenie zar.: BV50, Ventil vyvažovací DN 50, priamy 2 vrty 1/4 uzatvorené uzávermi</t>
  </si>
  <si>
    <t>734223158.S</t>
  </si>
  <si>
    <t>Montáž vyvažovacieho ventilu priameho pre kúrenie DN 40</t>
  </si>
  <si>
    <t>734223160.S</t>
  </si>
  <si>
    <t>Montáž vyvažovacieho ventilu priameho pre kúrenie DN 50</t>
  </si>
  <si>
    <t>734223208.S</t>
  </si>
  <si>
    <t>Montáž termostatickej hlavice kvapalinovej jednoduchej</t>
  </si>
  <si>
    <t>551280002000.S</t>
  </si>
  <si>
    <t>Termostatická hlavica kvapalinová jednoduchá rozsah regulácie + 6,5 až +28° C</t>
  </si>
  <si>
    <t>734291113.S</t>
  </si>
  <si>
    <t>Ostané armatúry, kohútik plniaci a vypúšťací normy 13 7061, PN 1,0/100st. C G 1/2</t>
  </si>
  <si>
    <t>734410811.S</t>
  </si>
  <si>
    <t>Demontáž teplomera s ochranným puzdrom, priameho, rohového a dvojkovového tlakového indikačného -0,00080t</t>
  </si>
  <si>
    <t>734411111.S</t>
  </si>
  <si>
    <t>Označenie TI , Teplomer ukazovací, rozsah 0 – 120°C, s ochranným púzdrom</t>
  </si>
  <si>
    <t>734411130.S</t>
  </si>
  <si>
    <t>Teplomer technický dvojkovový príložný DTP II</t>
  </si>
  <si>
    <t>388410000200.S</t>
  </si>
  <si>
    <t>Tlakomer deformačný kruhový d 100 mm</t>
  </si>
  <si>
    <t>388430002400.S</t>
  </si>
  <si>
    <t>Ventil uzatvárací pre manometer, pripojenie 1/2"x1/4"</t>
  </si>
  <si>
    <t>734420811.S</t>
  </si>
  <si>
    <t>Demontáž tlakomera so spodným pripojením,  -0,01900t</t>
  </si>
  <si>
    <t>734421160.S</t>
  </si>
  <si>
    <t>Montáž tlakomeru deformačného kruhového 0-10 MPa priemer 100</t>
  </si>
  <si>
    <t>734499212.S</t>
  </si>
  <si>
    <t>Návarok na snímanie tlaku pre MaR, dĺžka 50mm, vnútorný závit M 12x1,5 kužel</t>
  </si>
  <si>
    <t>998734201.S</t>
  </si>
  <si>
    <t>Presun hmôt pre armatúry v objektoch výšky do 6 m</t>
  </si>
  <si>
    <t>998734293.S</t>
  </si>
  <si>
    <t>Armatúry, prípl.za presun nad vymedz. najväčšiu dopravnú vzdialenosť do 500 m</t>
  </si>
  <si>
    <t>735</t>
  </si>
  <si>
    <t xml:space="preserve">Ústredné kúrenie - vykurovacie telesá   </t>
  </si>
  <si>
    <t>735121810.S</t>
  </si>
  <si>
    <t>Demontáž vykurovacích telies oceľových článkových,  -0,01057t</t>
  </si>
  <si>
    <t>735151821.S</t>
  </si>
  <si>
    <t>Demontáž vykurovacieho telesa panelového dvojradového stavebnej dĺžky do 1500 mm,  -0,02493t</t>
  </si>
  <si>
    <t>735154140.S</t>
  </si>
  <si>
    <t>Montáž vykurovacieho telesa panelového dvojradového výšky 600 mm/ dĺžky 400-600 mm</t>
  </si>
  <si>
    <t>484530015959</t>
  </si>
  <si>
    <t>Teleso vykurovacie doskové dvojradové oceľové 21K 600/400, vxlxhĺ 600x400x66 mm, s bočným pripojením, závit G 1/2" vnútorný</t>
  </si>
  <si>
    <t>484530015963</t>
  </si>
  <si>
    <t>Teleso vykurovacie doskové dvojradové oceľové 21K 600/600, vxlxhĺ 600x600x66 mm, s bočným pripojením, závit G 1/2" vnútorný</t>
  </si>
  <si>
    <t>484530021100</t>
  </si>
  <si>
    <t>Teleso vykurovacie doskové dvojradové oceľové 22K 600/400, vxlxhĺ 600x400x100 mm, s bočným pripojením, závit G 1/2" vnútorný</t>
  </si>
  <si>
    <t>484530021105</t>
  </si>
  <si>
    <t>Teleso vykurovacie doskové dvojradové oceľové 22K 600/600, vxlxhĺ 600x400x100 mm, s bočným pripojením, závit G 1/2" vnútorný</t>
  </si>
  <si>
    <t>735154141.S</t>
  </si>
  <si>
    <t>Montáž vykurovacieho telesa panelového dvojradového výšky 600 mm/ dĺžky 700-900 mm</t>
  </si>
  <si>
    <t>484530015967</t>
  </si>
  <si>
    <t>Teleso vykurovacie doskové dvojradové oceľové 21K 600/800, vxlxhĺ 600x800x66 mm, s bočným pripojením, závit G 1/2" vnútorný</t>
  </si>
  <si>
    <t>484530021200</t>
  </si>
  <si>
    <t>Teleso vykurovacie doskové dvojradové oceľové 22K 600/800, vxlxhĺ 600x800x100 mm, s bočným pripojením, závit G 1/2" vnútorný</t>
  </si>
  <si>
    <t>484530021300</t>
  </si>
  <si>
    <t>Teleso vykurovacie doskové dvojradové oceľové 22K 600/900, vxlxhĺ 600x900x100 mm, s bočným pripojením, závit G 1/2" vnútorný</t>
  </si>
  <si>
    <t>735154142.S</t>
  </si>
  <si>
    <t>Montáž vykurovacieho telesa panelového dvojradového výšky 600 mm/ dĺžky 1000-1200 mm</t>
  </si>
  <si>
    <t>484530066100</t>
  </si>
  <si>
    <t>Teleso vykurovacie doskové dvojradové oceľové 22K 600/1000, vxlxhĺ 600x1000x100 mm, s bočným pripojením, závit G 1/2" vnútorný</t>
  </si>
  <si>
    <t>484530066300</t>
  </si>
  <si>
    <t>Teleso vykurovacie doskové dvojradové oceľové 22K 600/1200, vxlxhĺ 600x1200x100 mm, s bočným pripojením, závit G 1/2" vnútorný</t>
  </si>
  <si>
    <t>735154143.S</t>
  </si>
  <si>
    <t>Montáž vykurovacieho telesa panelového dvojradového výšky 600 mm/ dĺžky 1400-1800 mm</t>
  </si>
  <si>
    <t>4845300663012</t>
  </si>
  <si>
    <t>Teleso vykurovacie doskové dvojradové oceľové 22K 600/1800, vxlxhĺ 600x1800x100 mm, s bočným pripojením, závit G 1/2" vnútorný</t>
  </si>
  <si>
    <t>735154150.S</t>
  </si>
  <si>
    <t>Montáž vykurovacieho telesa panelového dvojradového výšky 900 mm/ dĺžky 400-600 mm</t>
  </si>
  <si>
    <t>4845300663011</t>
  </si>
  <si>
    <t>Teleso vykurovacie doskové dvojradové oceľové 22K 900/400, vxlxhĺ 900x400x100 mm, s bočným pripojením, závit G 1/2" vnútorný</t>
  </si>
  <si>
    <t>48453006630181</t>
  </si>
  <si>
    <t>Teleso vykurovacie doskové dvojradové oceľové 22K 900/600, vxlxhĺ 900x600x100 mm, s bočným pripojením, závit G 1/2" vnútorný</t>
  </si>
  <si>
    <t>735154152.S</t>
  </si>
  <si>
    <t>Montáž vykurovacieho telesa panelového dvojradového výšky 900 mm/ dĺžky 1000-1200 mm</t>
  </si>
  <si>
    <t>484530068400.S</t>
  </si>
  <si>
    <t>Teleso vykurovacie doskové dvojradové oceľové 22K 900/1000, vxlxhĺ 900x1000x100 mm, s bočným pripojením, závit G 1/2" vnútorný</t>
  </si>
  <si>
    <t>484530068600.S</t>
  </si>
  <si>
    <t>Teleso vykurovacie doskové dvojradové oceľové 22K 900/1200, vxlxhĺ 900x1200x100 mm, s bočným pripojením, závit G 1/2" vnútorný</t>
  </si>
  <si>
    <t>735154153.S</t>
  </si>
  <si>
    <t>Montáž vykurovacieho telesa panelového dvojradového výšky 900 mm/ dĺžky 1400-1800 mm</t>
  </si>
  <si>
    <t>484530068800.S</t>
  </si>
  <si>
    <t>Teleso vykurovacie doskové dvojradové oceľové 22K 900/1600, vxlxhĺ 900x1600x100 mm, s bočným pripojením, závit G 1/2" vnútorný</t>
  </si>
  <si>
    <t>484530068900.S</t>
  </si>
  <si>
    <t>Teleso vykurovacie doskové dvojradové oceľové 22K 900/1800, vxlxhĺ 900x1800x100 mm, s bočným pripojením, závit G 1/2" vnútorný</t>
  </si>
  <si>
    <t>735158120.S</t>
  </si>
  <si>
    <t>Vykurovacie telesá panelové dvojradové, tlaková skúška telesa vodou</t>
  </si>
  <si>
    <t>484530068912.S</t>
  </si>
  <si>
    <t>Pozícia číslo : Z-S1, Teplovzdušná vykurovacia súprava, mn. vzduchu 2660m3/h, rozmer 811x380mm výška 685mm, 32kg, 2xDN20, vyk. Výkon 14kW, voda 70/50°C, el. príkon 0,135kW, 230V, 50Hz, termostat, ovládanie</t>
  </si>
  <si>
    <t>735162120.S</t>
  </si>
  <si>
    <t>Montáž teplovzdušnej vykurovacej súpravy Z-S1</t>
  </si>
  <si>
    <t>735211343.S</t>
  </si>
  <si>
    <t>Register do rámu priemer 76x3/156 mm päťpramenný dĺžky 2000 mm</t>
  </si>
  <si>
    <t>735211814.S</t>
  </si>
  <si>
    <t>Demontáž registra z oceľových rúrok rebrového 76/3/156 do 3m s počtom prameňov 4,  -0,10216t</t>
  </si>
  <si>
    <t>735211824.S</t>
  </si>
  <si>
    <t>Demontáž registra z oceľových rúrok rebrového 76/3/156 do 6m s počtom prameňov 4,  -0,25684t</t>
  </si>
  <si>
    <t>735211830.S</t>
  </si>
  <si>
    <t>Rozrezanie registra z oceľových rúrok rebrového priemeru 76/3/156,  -0,01140t</t>
  </si>
  <si>
    <t>735218160.S</t>
  </si>
  <si>
    <t>Tlaková skúška registra vody prameňov priem. 76x3/256 mm</t>
  </si>
  <si>
    <t>735291800.S</t>
  </si>
  <si>
    <t>Demontáž konzol alebo držiakov vykurovacieho telesa, registra, konvektora do odpadu,  0,00075t</t>
  </si>
  <si>
    <t>735494811.S</t>
  </si>
  <si>
    <t>Vypúšťanie vody z vykurovacích sústav o v. pl. vykurovacích telies</t>
  </si>
  <si>
    <t>998735201.S</t>
  </si>
  <si>
    <t>Presun hmôt pre vykurovacie telesá v objektoch výšky do 6 m</t>
  </si>
  <si>
    <t>998735293.S</t>
  </si>
  <si>
    <t>Vykurovacie telesá, prípl.za presun nad vymedz. najväčšiu dopr. vzdial. do 500 m</t>
  </si>
  <si>
    <t xml:space="preserve">Konštrukcie doplnkové kovové   </t>
  </si>
  <si>
    <t>U154-1.5</t>
  </si>
  <si>
    <t>Kovový doplnový materiál oceľový, hr. plechu 1,5 mm</t>
  </si>
  <si>
    <t>484620007800</t>
  </si>
  <si>
    <t>Uloženie potrubia - stavebnicovy system, jednoduchý záves, záves s výkyvným elementom + osový kompenzátor DN 80-2ks</t>
  </si>
  <si>
    <t>767995107.S</t>
  </si>
  <si>
    <t>Montáž ostatných atypických kovových stavebných doplnkových konštrukcií nad 250 do 500 kg</t>
  </si>
  <si>
    <t>767996803.S</t>
  </si>
  <si>
    <t>Demontáž ostatných doplnkov stavieb s hmotnosťou jednotlivých dielov konšt. nad 100 do 250 kg,  -0,00100t</t>
  </si>
  <si>
    <t>998767201.S</t>
  </si>
  <si>
    <t>Presun hmôt pre kovové stavebné doplnkové konštrukcie v objektoch výšky do 6 m</t>
  </si>
  <si>
    <t>998767292.S</t>
  </si>
  <si>
    <t>Kovové stav.dopln.konštr., prípl.za presun nad najväčšiu dopr. vzdial. do 100 m</t>
  </si>
  <si>
    <t xml:space="preserve">Nátery   </t>
  </si>
  <si>
    <t>783225100.S</t>
  </si>
  <si>
    <t>Nátery kov.stav.doplnk.konštr. syntetické na vzduchu schnúce dvojnás. 1x s emailov. - 105µm</t>
  </si>
  <si>
    <t>783425150.S</t>
  </si>
  <si>
    <t>Nátery kov.potr.a armatúr syntetické potrubie do DN 100 mm dvojnásobné so základným náterom - 105µm</t>
  </si>
  <si>
    <t>HZS</t>
  </si>
  <si>
    <t xml:space="preserve">Hodinové zúčtovacie sadzby   </t>
  </si>
  <si>
    <t>HZS000112.S</t>
  </si>
  <si>
    <t>Hydraulické vyregulovanie, vykurovacia skúška, prvá úradná skúška, funkčná skúška zariadení, revizie</t>
  </si>
  <si>
    <t>262144</t>
  </si>
  <si>
    <t>HZS000213.S</t>
  </si>
  <si>
    <t>Uvedenie do prevádzky, zaškolenie obsluhy</t>
  </si>
  <si>
    <t>VRN</t>
  </si>
  <si>
    <t xml:space="preserve">Investičné náklady neobsiahnuté v cenách   </t>
  </si>
  <si>
    <t>000700011.S</t>
  </si>
  <si>
    <t>Dopravné náklady - mimostavenisková doprava objektivizácia dopravných nákladov materiálov</t>
  </si>
  <si>
    <t>eur</t>
  </si>
  <si>
    <t xml:space="preserve">SO01.3 A - Hlavný objekt dielní - Vnútorné silnoprúdové a slaboprúdové rozvody </t>
  </si>
  <si>
    <t xml:space="preserve">    21-M - Elektromontáže</t>
  </si>
  <si>
    <t xml:space="preserve">    46-M - Zemné práce vykonávané pri externých montážnych prácach</t>
  </si>
  <si>
    <t xml:space="preserve">    95-M - Revízie</t>
  </si>
  <si>
    <t>VRN - Investičné náklady neobsiahnuté v cenách</t>
  </si>
  <si>
    <t>1196807934</t>
  </si>
  <si>
    <t>566902132.S</t>
  </si>
  <si>
    <t>Vyspravenie podkladu po prekopoch inžinierskych sietí plochy do 15 m2 kamenivom hrubým drveným, po zhutnení hr. 150 mm</t>
  </si>
  <si>
    <t>1747103080</t>
  </si>
  <si>
    <t>566902162.S</t>
  </si>
  <si>
    <t>Vyspravenie podkladu po prekopoch inžinierskych sietí plochy do 15 m2 podkladovým betónom PB I tr. C 20/25 hr. 150 mm</t>
  </si>
  <si>
    <t>1678617161</t>
  </si>
  <si>
    <t>919735113.S</t>
  </si>
  <si>
    <t>Rezanie existujúceho asfaltového krytu alebo podkladu hĺbky nad 100 do 150 mm</t>
  </si>
  <si>
    <t>-1710696098</t>
  </si>
  <si>
    <t>971033131.S</t>
  </si>
  <si>
    <t>Vybúranie otvoru v murive tehl. priemeru profilu do 60 mm hr. do 150 mm,  -0,00100t</t>
  </si>
  <si>
    <t>1289631631</t>
  </si>
  <si>
    <t>971033141.S</t>
  </si>
  <si>
    <t>Vybúranie otvoru v murive tehl. priemeru profilu do 60 mm hr. do 300 mm,  -0,00100t</t>
  </si>
  <si>
    <t>455489539</t>
  </si>
  <si>
    <t>971042441.S</t>
  </si>
  <si>
    <t>Vybúranie otvoru v betónových priečkach a stenách plochy do 0,25 m2, hr. do 300 mm,  -0,16500t</t>
  </si>
  <si>
    <t>1263618888</t>
  </si>
  <si>
    <t>973026161.S</t>
  </si>
  <si>
    <t>Vysekanie v murive z kameňa, kapsy pre klátiky a krabice, veľ. do 100x100x50 mm,  -0,00100t</t>
  </si>
  <si>
    <t>568529821</t>
  </si>
  <si>
    <t>974031132.S</t>
  </si>
  <si>
    <t>Vysekanie rýh v akomkoľvek murive tehlovom na akúkoľvek maltu do hĺbky 50 mm a š. do 70 mm,  -0,00600t</t>
  </si>
  <si>
    <t>-42783350</t>
  </si>
  <si>
    <t>974031134.S</t>
  </si>
  <si>
    <t>Vysekanie rýh v akomkoľvek murive tehlovom na akúkoľvek maltu do hĺbky 50 mm a š. do 150 mm,  -0,01300t</t>
  </si>
  <si>
    <t>1874160124</t>
  </si>
  <si>
    <t>974031188.S</t>
  </si>
  <si>
    <t>Vysekávanie rýh v akomkoľvek murive tehlovom na akúkoľvek maltu do hĺbky 300 mm a š. nad 300mm,  -0,14100t</t>
  </si>
  <si>
    <t>212811056</t>
  </si>
  <si>
    <t>-2078525455</t>
  </si>
  <si>
    <t>509508632</t>
  </si>
  <si>
    <t>998225311.S</t>
  </si>
  <si>
    <t>Presun hmôt pre opravy a údržbu komunikácií a letísk s krytom asfaltovým alebo betónovým</t>
  </si>
  <si>
    <t>-1096789213</t>
  </si>
  <si>
    <t>21-M</t>
  </si>
  <si>
    <t>Elektromontáže</t>
  </si>
  <si>
    <t>210010003.S</t>
  </si>
  <si>
    <t>Rúrka ohybná elektroinštalačná typ 23-25, uložená pod omietkou</t>
  </si>
  <si>
    <t>-253377311</t>
  </si>
  <si>
    <t>345710005430.S</t>
  </si>
  <si>
    <t>Rúrka ohybná 2325 s nízkou mechanickou odolnosťou z PE, bezhalogénová, D 25 mm</t>
  </si>
  <si>
    <t>1327804555</t>
  </si>
  <si>
    <t>210010089.S</t>
  </si>
  <si>
    <t>Rúrka ohybná elektroinštalačná z HDPE, D 110 uložená pod omietkou</t>
  </si>
  <si>
    <t>-412987353</t>
  </si>
  <si>
    <t>345710006000.S</t>
  </si>
  <si>
    <t>Rúrka ohybná 09110 dvojplášťová korugovaná z HDPE, bezhalogénová, D 110 mm</t>
  </si>
  <si>
    <t>-653247526</t>
  </si>
  <si>
    <t>210010166.S</t>
  </si>
  <si>
    <t>Rúrka tuhá elektroinštalačná z HDPE, D 160 uložená voľne</t>
  </si>
  <si>
    <t>-1980145358</t>
  </si>
  <si>
    <t>345710006200.S</t>
  </si>
  <si>
    <t>Rúrka ohybná 09160 dvojplášťová korugovaná z HDPE, bezhalogénová, D 160 mm</t>
  </si>
  <si>
    <t>397344968</t>
  </si>
  <si>
    <t>210010301.S</t>
  </si>
  <si>
    <t>Krabica prístrojová bez zapojenia (1901, KP 68, KZ 3)</t>
  </si>
  <si>
    <t>784267035</t>
  </si>
  <si>
    <t>345410008700.S</t>
  </si>
  <si>
    <t>Krabica univerzálna bezhalogénová KU 68-1901HF</t>
  </si>
  <si>
    <t>541583212</t>
  </si>
  <si>
    <t>210010448.S</t>
  </si>
  <si>
    <t>Krabica prístrojová do betónu rozbočovacia</t>
  </si>
  <si>
    <t>-809131537</t>
  </si>
  <si>
    <t>345410004000.S</t>
  </si>
  <si>
    <t>Krabica zberná z PE do betónu KBS-120</t>
  </si>
  <si>
    <t>1621358707</t>
  </si>
  <si>
    <t>210020332.S</t>
  </si>
  <si>
    <t>Káblový žľab 25 x 150 x 25 mm, lakovaný alebo poolovený</t>
  </si>
  <si>
    <t>-1280414249</t>
  </si>
  <si>
    <t>345750055800.Sa</t>
  </si>
  <si>
    <t>Žľab 150/50, 2000mm/ks, montovaný priamo na strop</t>
  </si>
  <si>
    <t>-924447201</t>
  </si>
  <si>
    <t>210020801.S</t>
  </si>
  <si>
    <t>Protipožiarna prepážka a predel, vedľajší protipožiarny obal káblov, veľkosť 0,20 m2</t>
  </si>
  <si>
    <t>-939147554</t>
  </si>
  <si>
    <t>449410002600</t>
  </si>
  <si>
    <t>Protipožiarny akrylátový tmel HILTI CFS-S ACR, objem 310 ml</t>
  </si>
  <si>
    <t>-1838770469</t>
  </si>
  <si>
    <t>449410002810</t>
  </si>
  <si>
    <t>Speňujúci protipožiarny tmel CFS-IS</t>
  </si>
  <si>
    <t>-77820216</t>
  </si>
  <si>
    <t>585650014020.S</t>
  </si>
  <si>
    <t>Omietka protipožiarna sadrová pre oceľové, betónové a spriahnuté konštrukcie (suchá zmes)</t>
  </si>
  <si>
    <t>-1832563706</t>
  </si>
  <si>
    <t>631440028800.S</t>
  </si>
  <si>
    <t>Doska z minerálnej vlny protipožiarna hr. 60 mm, izolácia bez povrchovej úpravy, do 550°C</t>
  </si>
  <si>
    <t>-1584687179</t>
  </si>
  <si>
    <t>210110003.S</t>
  </si>
  <si>
    <t>Sériový spínač -  radenie 5, nástenný IP 44 vrátane zapojenia</t>
  </si>
  <si>
    <t>-1178905969</t>
  </si>
  <si>
    <t>345330002935.S</t>
  </si>
  <si>
    <t>Prepínač komplet polozapustený a zapustený, radenie 5</t>
  </si>
  <si>
    <t>-976716184</t>
  </si>
  <si>
    <t>210110004.S</t>
  </si>
  <si>
    <t>Striedavý prepínač - radenie 6, nástenný, IP 44, vrátane zapojenia</t>
  </si>
  <si>
    <t>-401840003</t>
  </si>
  <si>
    <t>345330002940.S</t>
  </si>
  <si>
    <t>Prepínač komplet polozapustený a zapustený, radenie 6</t>
  </si>
  <si>
    <t>1700855869</t>
  </si>
  <si>
    <t>210110005.S</t>
  </si>
  <si>
    <t>Krížový prepínač - radenie 7, nástenný IP 44, vrátane zapojenia</t>
  </si>
  <si>
    <t>1331296419</t>
  </si>
  <si>
    <t>345330002950.S</t>
  </si>
  <si>
    <t>Prepínač komplet polozapustený a zapustený, radenie 7</t>
  </si>
  <si>
    <t>495013224</t>
  </si>
  <si>
    <t>210110008.S</t>
  </si>
  <si>
    <t>Dvojitý striedavý prepínač - radenie 6+6, nástenný IP 44, vrátane zapojenia</t>
  </si>
  <si>
    <t>-1934670375</t>
  </si>
  <si>
    <t>345330002960.S</t>
  </si>
  <si>
    <t>Prepínač dvojitý striedavý komplet pre zapustenú montáž, radenie 6+6, IP44</t>
  </si>
  <si>
    <t>-79853238</t>
  </si>
  <si>
    <t>210110041.S</t>
  </si>
  <si>
    <t>Spínač polozapustený a zapustený vrátane zapojenia jednopólový - radenie 1</t>
  </si>
  <si>
    <t>-1573727025</t>
  </si>
  <si>
    <t>345340004500.S</t>
  </si>
  <si>
    <t>Prístroj spínača, radenie 1,1So</t>
  </si>
  <si>
    <t>620099823</t>
  </si>
  <si>
    <t>345350001500.S</t>
  </si>
  <si>
    <t>Kryt spínača</t>
  </si>
  <si>
    <t>-926467709</t>
  </si>
  <si>
    <t>345350002300.S</t>
  </si>
  <si>
    <t>Rámček 1-násobný</t>
  </si>
  <si>
    <t>-26652629</t>
  </si>
  <si>
    <t>210190005.S</t>
  </si>
  <si>
    <t>Montáž oceľoplechovej rozvodnice do váhy 200 kg</t>
  </si>
  <si>
    <t>-642510648</t>
  </si>
  <si>
    <t>357130000800.Sxx</t>
  </si>
  <si>
    <t>Rozvádzač skriňový oceľoplechový RH</t>
  </si>
  <si>
    <t>-1524651652</t>
  </si>
  <si>
    <t>210193073.S</t>
  </si>
  <si>
    <t>Domova rozvodnica do 56 M pre zapustenú montáž bez sekacích prác</t>
  </si>
  <si>
    <t>-1289284357</t>
  </si>
  <si>
    <t>357150000330.S</t>
  </si>
  <si>
    <t>Rozvodnicová skriňa plastová zapustená, počet radov 4, modulov v rade 14, modulov celkom 56, PE+N, IP40</t>
  </si>
  <si>
    <t>-220909751</t>
  </si>
  <si>
    <t>210193274.Sx</t>
  </si>
  <si>
    <t>Rozvádzač oceľoplechový voľne stojaci</t>
  </si>
  <si>
    <t>1853128224</t>
  </si>
  <si>
    <t>357130000500.Sxx</t>
  </si>
  <si>
    <t>Rozvádzač skriňový oceľoplechový RM - podľa špecifikácie</t>
  </si>
  <si>
    <t>499637518</t>
  </si>
  <si>
    <t>210201345.S</t>
  </si>
  <si>
    <t>Zapojenie LED svietidla IP66, priemyselné stropné - nástenné</t>
  </si>
  <si>
    <t>-1968098514</t>
  </si>
  <si>
    <t>348320001200.X</t>
  </si>
  <si>
    <t>LED svietidlo priemyselné stropné IP65 58, IP65, 6500 lm, 4000K</t>
  </si>
  <si>
    <t>1532141875</t>
  </si>
  <si>
    <t>210201512.S</t>
  </si>
  <si>
    <t>Zapojenie núdzového svietidla IP40, 1x svetelný LED zdroj - núdzový režim</t>
  </si>
  <si>
    <t>631380832</t>
  </si>
  <si>
    <t>348150001202.S</t>
  </si>
  <si>
    <t>LED svietidlo núdzové 2W, IP40, 1h stály/núdzový režim, 200 lm</t>
  </si>
  <si>
    <t>-400432095</t>
  </si>
  <si>
    <t>210203040.S</t>
  </si>
  <si>
    <t>Montáž a zapojenie stropného LED svietidla 3-18 W</t>
  </si>
  <si>
    <t>1807843536</t>
  </si>
  <si>
    <t>348120000500.Sx</t>
  </si>
  <si>
    <t>LED svietidlo 230V, 4000K, 1250lm, 16W</t>
  </si>
  <si>
    <t>-1271268076</t>
  </si>
  <si>
    <t>210203051.S</t>
  </si>
  <si>
    <t>Montáž a zapojenie LED panelu 600x600 mm do kazetového stropu</t>
  </si>
  <si>
    <t>1457563090</t>
  </si>
  <si>
    <t>348130002418.S</t>
  </si>
  <si>
    <t>LED svietidlo interiérové zabudovateľné pohľadové 1x40W, IP40, 4000 K, 3600 lm, 595x595 mm</t>
  </si>
  <si>
    <t>-488441223</t>
  </si>
  <si>
    <t>210220301.S1</t>
  </si>
  <si>
    <t>Ochranné pospájanie v práčovniach, kúpeľniach, kotolni, pevné uloženie CY 4-6 mm2</t>
  </si>
  <si>
    <t>843557691</t>
  </si>
  <si>
    <t>341110012300.S</t>
  </si>
  <si>
    <t>Vodič medený H07V-U 6 mm2</t>
  </si>
  <si>
    <t>1274296435</t>
  </si>
  <si>
    <t>210501005.S</t>
  </si>
  <si>
    <t>Prípravné práce pred zahájením montáže fotovoltických systémov</t>
  </si>
  <si>
    <t>kpl</t>
  </si>
  <si>
    <t>-1605505632</t>
  </si>
  <si>
    <t>210501055.S_b</t>
  </si>
  <si>
    <t>Montáž konštrukcie pre kotvenie fotovoltických panelov na plochú strechu, 66 panelov</t>
  </si>
  <si>
    <t>2080827853</t>
  </si>
  <si>
    <t>346510004170.S</t>
  </si>
  <si>
    <t>Fotovoltická hliníková konštrukcia na plochú strechu 10-20°, pre jeden modul</t>
  </si>
  <si>
    <t>1390845245</t>
  </si>
  <si>
    <t>346510000130.S_b</t>
  </si>
  <si>
    <t>FV panel mono, 455Wp, hliníkový rám</t>
  </si>
  <si>
    <t>-1132505662</t>
  </si>
  <si>
    <t>210501105.S.1</t>
  </si>
  <si>
    <t>Montáž a stringovanie fotovoltického panelu bezrámového na strechu</t>
  </si>
  <si>
    <t>1069882449</t>
  </si>
  <si>
    <t>210501131.S</t>
  </si>
  <si>
    <t>Montáž zariadení pre monitorovanie a odpínanie fotovoltických panelov</t>
  </si>
  <si>
    <t>-1702157999</t>
  </si>
  <si>
    <t>346510005160.S</t>
  </si>
  <si>
    <t>Optimizér pre monitorovanie a optimalizáciu fotovoltických panelov</t>
  </si>
  <si>
    <t>755298132</t>
  </si>
  <si>
    <t>346510005170.S</t>
  </si>
  <si>
    <t>Odpínač fotovoltických panelov</t>
  </si>
  <si>
    <t>1748141088</t>
  </si>
  <si>
    <t>210501203.S_</t>
  </si>
  <si>
    <t>Montáž a zapojenie solárnej zostavy, oživenie, revízia, odskúšanie uvedenie do prevádzky</t>
  </si>
  <si>
    <t>-2118288476</t>
  </si>
  <si>
    <t>346510001900.S_22</t>
  </si>
  <si>
    <t>Sieťová verzia (ON-GRID) pre zníženie nákladov na elektrickú energiu, 3-fázový invertor s výkonom 30kW, 4x MPP tracker</t>
  </si>
  <si>
    <t>-355422863</t>
  </si>
  <si>
    <t>210800101.S</t>
  </si>
  <si>
    <t>Kábel medený uložený voľne CYKY 450/750 V 2x1,5</t>
  </si>
  <si>
    <t>-1064542959</t>
  </si>
  <si>
    <t>341110000100.S</t>
  </si>
  <si>
    <t>Kábel medený CYKY 2x1,5 mm2</t>
  </si>
  <si>
    <t>1043336544</t>
  </si>
  <si>
    <t>210800107.S</t>
  </si>
  <si>
    <t>Kábel medený uložený voľne CYKY 450/750 V 3x1,5</t>
  </si>
  <si>
    <t>1506487216</t>
  </si>
  <si>
    <t>341110000700.S</t>
  </si>
  <si>
    <t>Kábel medený CYKY 3x1,5 mm2</t>
  </si>
  <si>
    <t>-1998430152</t>
  </si>
  <si>
    <t>210800113.S</t>
  </si>
  <si>
    <t>Kábel medený uložený voľne CYKY 450/750 V 4x1,5</t>
  </si>
  <si>
    <t>-964279123</t>
  </si>
  <si>
    <t>341110001300.S</t>
  </si>
  <si>
    <t>Kábel medený CYKY 4x1,5 mm2</t>
  </si>
  <si>
    <t>-148376074</t>
  </si>
  <si>
    <t>210800158.S</t>
  </si>
  <si>
    <t>Kábel medený uložený pevne CYKY 450/750 V 5x1,5</t>
  </si>
  <si>
    <t>-1569565257</t>
  </si>
  <si>
    <t>341110001900.S</t>
  </si>
  <si>
    <t>Kábel medený CYKY-J 5x1,5 mm2</t>
  </si>
  <si>
    <t>-564110088</t>
  </si>
  <si>
    <t>210800164.S</t>
  </si>
  <si>
    <t>Kábel medený uložený pevne CYKY 450/750 V 7x1,5</t>
  </si>
  <si>
    <t>-1434906606</t>
  </si>
  <si>
    <t>341110002500.S</t>
  </si>
  <si>
    <t>Kábel medený CYKY-J 7x1,5 mm2</t>
  </si>
  <si>
    <t>-181436381</t>
  </si>
  <si>
    <t>210881075.S</t>
  </si>
  <si>
    <t>Kábel bezhalogénový, medený uložený pevne N2XH 0,6/1,0 kV  3x1,5</t>
  </si>
  <si>
    <t>-192973703</t>
  </si>
  <si>
    <t>341610014300.S</t>
  </si>
  <si>
    <t>Kábel medený bezhalogenový N2XH-J 3x1,5 mm2 RE</t>
  </si>
  <si>
    <t>473138443</t>
  </si>
  <si>
    <t>210881091.S</t>
  </si>
  <si>
    <t>Kábel bezhalogénový, medený uložený pevne N2XH 0,6/1,0 kV  4x1,5</t>
  </si>
  <si>
    <t>1746970560</t>
  </si>
  <si>
    <t>341610015900.S</t>
  </si>
  <si>
    <t>Kábel medený bezhalogenový N2XH-J 4x1,5 mm2 RE</t>
  </si>
  <si>
    <t>14424814</t>
  </si>
  <si>
    <t>210881174.S</t>
  </si>
  <si>
    <t>Kábel bezhalogénový, medený uložený voľne 1-CHKE-V 0,6/1,0 kV  3x1,5</t>
  </si>
  <si>
    <t>-1434481094</t>
  </si>
  <si>
    <t>341610025700.S</t>
  </si>
  <si>
    <t>Kábel medený bezhalogenový NHXH FE180/E30 3x1,5 mm2</t>
  </si>
  <si>
    <t>1682969721</t>
  </si>
  <si>
    <t>210881175.S</t>
  </si>
  <si>
    <t>Kábel bezhalogénový, medený uložený voľne 1-CHKE-V 0,6/1,0 kV  3x2,5</t>
  </si>
  <si>
    <t>-171073667</t>
  </si>
  <si>
    <t>341610021000.S</t>
  </si>
  <si>
    <t>Kábel medený bezhalogenový 1-CHKE-V 3x2,5 mm2</t>
  </si>
  <si>
    <t>-1082713354</t>
  </si>
  <si>
    <t>210902110.S</t>
  </si>
  <si>
    <t>Kábel hliníkový silový uložený pevne 1-AYKY 0,6/1 kV 3x120+70</t>
  </si>
  <si>
    <t>108887637</t>
  </si>
  <si>
    <t>341110030100.S</t>
  </si>
  <si>
    <t>Kábel hliníkový 1-AYKY 3x120+70 mm2</t>
  </si>
  <si>
    <t>-2134713883</t>
  </si>
  <si>
    <t>210902115.S</t>
  </si>
  <si>
    <t>Kábel hliníkový silový uložený pevne 1-AYKY 0,6/1 kV 4x35</t>
  </si>
  <si>
    <t>1129978640</t>
  </si>
  <si>
    <t>341110030600.S</t>
  </si>
  <si>
    <t>Kábel hliníkový 1-AYKY 4x35 mm2</t>
  </si>
  <si>
    <t>1917019837</t>
  </si>
  <si>
    <t>210902117.S</t>
  </si>
  <si>
    <t>Kábel hliníkový silový uložený pevne 1-AYKY 0,6/1 kV 4x70</t>
  </si>
  <si>
    <t>1348008875</t>
  </si>
  <si>
    <t>341110030800.S</t>
  </si>
  <si>
    <t>Kábel hliníkový 1-AYKY 4x70 mm2</t>
  </si>
  <si>
    <t>917740863</t>
  </si>
  <si>
    <t>210902140.S</t>
  </si>
  <si>
    <t>Kábel hliníkový silový uložený v rúrke 1-AYKY 0,6/1 kV 3x240+120</t>
  </si>
  <si>
    <t>-1339469621</t>
  </si>
  <si>
    <t>341110030400.S</t>
  </si>
  <si>
    <t>Kábel hliníkový 1-AYKY 3x240+120 mm2</t>
  </si>
  <si>
    <t>1023399026</t>
  </si>
  <si>
    <t>210902361.S</t>
  </si>
  <si>
    <t>Kábel hliníkový silový, uložený pevne NAYY 0,6/1 kV 4x16</t>
  </si>
  <si>
    <t>1221057164</t>
  </si>
  <si>
    <t>341110033900.S</t>
  </si>
  <si>
    <t>Kábel hliníkový NAYY-J 4x16 mm2 RE</t>
  </si>
  <si>
    <t>-1264910111</t>
  </si>
  <si>
    <t>210950203.S</t>
  </si>
  <si>
    <t>Príplatok na zaťahovanie káblov, váha kábla do 4 kg</t>
  </si>
  <si>
    <t>2112829730</t>
  </si>
  <si>
    <t>210960871.S</t>
  </si>
  <si>
    <t>Demontáž do sute - spínač polozapustený a zapustený jednopólový - radenie 1   -0,00005 t</t>
  </si>
  <si>
    <t>831379380</t>
  </si>
  <si>
    <t>210961061.S</t>
  </si>
  <si>
    <t>Demontáž do sute - domová zásuvka polozapustená alebo zapustená 10/16 A 250 V 2P + Z   -0,00010 t</t>
  </si>
  <si>
    <t>-409412375</t>
  </si>
  <si>
    <t>210962976.S</t>
  </si>
  <si>
    <t>Demontáž - domova rozvodnica do 96 M zapustená   -0,01643 t</t>
  </si>
  <si>
    <t>-2140192902</t>
  </si>
  <si>
    <t>210964302.S</t>
  </si>
  <si>
    <t>Demontáž do sute - svietidla interiérového na stenu do 1,0 kg vrátane odpojenia   -0,00100 t</t>
  </si>
  <si>
    <t>635324685</t>
  </si>
  <si>
    <t>MV</t>
  </si>
  <si>
    <t>Murárske výpomoci</t>
  </si>
  <si>
    <t>-871954133</t>
  </si>
  <si>
    <t>PM</t>
  </si>
  <si>
    <t>Podružný materiál</t>
  </si>
  <si>
    <t>1010685691</t>
  </si>
  <si>
    <t>PPV</t>
  </si>
  <si>
    <t>Podiel pridružených výkonov</t>
  </si>
  <si>
    <t>-2063597908</t>
  </si>
  <si>
    <t>46-M</t>
  </si>
  <si>
    <t>Zemné práce vykonávané pri externých montážnych prácach</t>
  </si>
  <si>
    <t>460200263.S</t>
  </si>
  <si>
    <t>Hĺbenie káblovej ryhy ručne 50 cm širokej a 80 cm hlbokej, v zemine triedy 3</t>
  </si>
  <si>
    <t>-618574254</t>
  </si>
  <si>
    <t>460200303.S</t>
  </si>
  <si>
    <t>Hĺbenie káblovej ryhy ručne 50 cm širokej a 120 cm hlbokej, v zemine triedy 3</t>
  </si>
  <si>
    <t>1907308462</t>
  </si>
  <si>
    <t>460300006.S</t>
  </si>
  <si>
    <t>Zhutnenie zeminy po vrstvách pri zahrnutí rýh strojom, vrstva zeminy 20 cm</t>
  </si>
  <si>
    <t>-72701004</t>
  </si>
  <si>
    <t>460490012.S</t>
  </si>
  <si>
    <t>Rozvinutie a uloženie výstražnej fólie z PE do ryhy, šírka do 33 cm</t>
  </si>
  <si>
    <t>2038681901</t>
  </si>
  <si>
    <t>283230008000.S</t>
  </si>
  <si>
    <t>Výstražná fóla PE, š. 300, farba červená</t>
  </si>
  <si>
    <t>1747209573</t>
  </si>
  <si>
    <t>460560263.S</t>
  </si>
  <si>
    <t>Ručný zásyp nezap. káblovej ryhy bez zhutn. zeminy, 50 cm širokej, 80 cm hlbokej v zemine tr. 3</t>
  </si>
  <si>
    <t>1256542075</t>
  </si>
  <si>
    <t>460560303.S</t>
  </si>
  <si>
    <t>Ručný zásyp nezap. káblovej ryhy bez zhutn. zeminy, 50 cm širokej, 120 cm hlbokej v zemine tr. 3</t>
  </si>
  <si>
    <t>-758293351</t>
  </si>
  <si>
    <t>460620013.S</t>
  </si>
  <si>
    <t>Proviz. úprava terénu v zemine tr. 3, aby nerovnosti terénu neboli väčšie ako 2 cm od vodor.hladiny</t>
  </si>
  <si>
    <t>-1334220370</t>
  </si>
  <si>
    <t>1370915322</t>
  </si>
  <si>
    <t>-1629284289</t>
  </si>
  <si>
    <t>-312268157</t>
  </si>
  <si>
    <t>95-M</t>
  </si>
  <si>
    <t>Revízie</t>
  </si>
  <si>
    <t>950101004.S</t>
  </si>
  <si>
    <t>Rozvodne zariadenia rozvádzača rámového, panelového, skriňového, pultového nad 30 prístrojov</t>
  </si>
  <si>
    <t>pole</t>
  </si>
  <si>
    <t>-817111365</t>
  </si>
  <si>
    <t>950106010.S</t>
  </si>
  <si>
    <t>Meranie pri revíziách zemného prechodového odporu uzemnenia ochranného alebo pracovného</t>
  </si>
  <si>
    <t>mer.</t>
  </si>
  <si>
    <t>1749971505</t>
  </si>
  <si>
    <t>950106017.S</t>
  </si>
  <si>
    <t>Meranie pri revíziách kontrola sledu fází</t>
  </si>
  <si>
    <t>-482191582</t>
  </si>
  <si>
    <t>950106022.S</t>
  </si>
  <si>
    <t>Meranie pri revíziách meranie, skúšanie a preverenie ochrany prúdových chráničov</t>
  </si>
  <si>
    <t>1780565383</t>
  </si>
  <si>
    <t>-383463025</t>
  </si>
  <si>
    <t>-1773382271</t>
  </si>
  <si>
    <t>Investičné náklady neobsiahnuté v cenách</t>
  </si>
  <si>
    <t>001400043.Sx</t>
  </si>
  <si>
    <t>Prenájom pojazdnej plošiny</t>
  </si>
  <si>
    <t>1024</t>
  </si>
  <si>
    <t>701364751</t>
  </si>
  <si>
    <t>SO01.5 - Hlavný objekt dielní + administratíva, učilište - VZT A</t>
  </si>
  <si>
    <t xml:space="preserve">      769_1 - Z1. Vetranie maliarskej dielne</t>
  </si>
  <si>
    <t xml:space="preserve">      769_2 - Z2. Vetranie čaľunníckej dielne</t>
  </si>
  <si>
    <t xml:space="preserve">      769_3 - Ostatné</t>
  </si>
  <si>
    <t>769_1</t>
  </si>
  <si>
    <t>Z1. Vetranie maliarskej dielne</t>
  </si>
  <si>
    <t>1.01a</t>
  </si>
  <si>
    <t>VZT jednotka, stojaté vnútorné prevedenie s rotačným výmenníkom a integrovaným tepelným čerpadlom HC , MN. VZDUCHU PRÍVOD 13 500 m3/h, ODVOD 13 500m3/h, 300 Pa, HC tepelné čerpadlo Qkur=40,95 kW, Qchl=65,63 kW, Odvod kondenzu 2x32mm, Rozmer 4380x1990mm,Vý</t>
  </si>
  <si>
    <t>-136424382</t>
  </si>
  <si>
    <t>1354545572</t>
  </si>
  <si>
    <t>1.03</t>
  </si>
  <si>
    <t>Odvodná mriežka do potrubia 800x200</t>
  </si>
  <si>
    <t>1575590584</t>
  </si>
  <si>
    <t>1.04</t>
  </si>
  <si>
    <t>Prívodný difúzor do potrubia 800x250</t>
  </si>
  <si>
    <t>-515904985</t>
  </si>
  <si>
    <t>1.05</t>
  </si>
  <si>
    <t>Regulačná klapka RK - 1400x600</t>
  </si>
  <si>
    <t>-77301827</t>
  </si>
  <si>
    <t>1.06</t>
  </si>
  <si>
    <t>Regulačná klapka RK - 1400x500</t>
  </si>
  <si>
    <t>575116841</t>
  </si>
  <si>
    <t>M001</t>
  </si>
  <si>
    <t>Potrubie štvorhranné, predizolované potrubie vyrobené z PIR panela hr. 20 mm tesnosti I, do obvodu 4 000 mm</t>
  </si>
  <si>
    <t>387045505</t>
  </si>
  <si>
    <t>M002</t>
  </si>
  <si>
    <t>Potrubie štvorhranné, predizolované potrubie vyrobené z PIR panela hr. 20 mm tesnosti I, do obvodu 3 800 mm</t>
  </si>
  <si>
    <t>-276376567</t>
  </si>
  <si>
    <t>M003</t>
  </si>
  <si>
    <t>Potrubie štvorhranné, predizolované potrubie vyrobené z PIR panela hr. 20 mm tesnosti I, do obvodu 3 400 mm</t>
  </si>
  <si>
    <t>-1362972386</t>
  </si>
  <si>
    <t>M004</t>
  </si>
  <si>
    <t>Potrubie štvorhranné, predizolované potrubie vyrobené z PIR panela hr. 20 mm tesnosti I, do obvodu 3 000 mm</t>
  </si>
  <si>
    <t>-42694626</t>
  </si>
  <si>
    <t>M005</t>
  </si>
  <si>
    <t>Potrubie štvorhranné, predizolované potrubie vyrobené z PIR panela hr. 20 mm tesnosti I, do obvodu 2 200 mm</t>
  </si>
  <si>
    <t>-9630193</t>
  </si>
  <si>
    <t>M006</t>
  </si>
  <si>
    <t>Potrubie štvorhranné, predizolované potrubie vyrobené z PIR panela hr. 20 mm tesnosti I, do obvodu 1 800 mm</t>
  </si>
  <si>
    <t>-50790424</t>
  </si>
  <si>
    <t>769_2</t>
  </si>
  <si>
    <t>Z2. Vetranie čaľunníckej dielne</t>
  </si>
  <si>
    <t>2.01</t>
  </si>
  <si>
    <t>VZT jednotka, stojaté vnútorné prevedenie s rotačným výmenníkom a integrovaným tepelným čerpadlom HC , MN. VZDUCHU PRÍVOD 5 500 m3/h, ODVOD 5 500m3/h, 300 Pa, HC tepelné čerpadlo Qkur=16,25 kW, Qchl=27,33 kW, Odvod kondenzu 2x32mm, Rozmer 4973x1400mm,Výšk</t>
  </si>
  <si>
    <t>-574546519</t>
  </si>
  <si>
    <t>2.03</t>
  </si>
  <si>
    <t>-792732191</t>
  </si>
  <si>
    <t>2.04</t>
  </si>
  <si>
    <t>1397744178</t>
  </si>
  <si>
    <t>2.05</t>
  </si>
  <si>
    <t>Protidažďová žalúzia PZAL - 1500x400</t>
  </si>
  <si>
    <t>-2077364777</t>
  </si>
  <si>
    <t>2.06</t>
  </si>
  <si>
    <t>Regulačná klapka RK - 560x560</t>
  </si>
  <si>
    <t>1789453049</t>
  </si>
  <si>
    <t>2.07</t>
  </si>
  <si>
    <t>Regulačná klapka RK - 560x400</t>
  </si>
  <si>
    <t>-2067306587</t>
  </si>
  <si>
    <t>M007</t>
  </si>
  <si>
    <t>Potrubie štvorhranné, predizolované potrubie vyrobené z PIR panela hr. 20 mm tesnosti I, do obvodu 2 800 mm</t>
  </si>
  <si>
    <t>-196530381</t>
  </si>
  <si>
    <t>M008</t>
  </si>
  <si>
    <t>Potrubie štvorhranné, predizolované potrubie vyrobené z PIR panela hr. 20 mm tesnosti I, do obvodu 2 300 mm</t>
  </si>
  <si>
    <t>2098043865</t>
  </si>
  <si>
    <t>-1142011059</t>
  </si>
  <si>
    <t>M009</t>
  </si>
  <si>
    <t>Potrubie štvorhranné, predizolované potrubie vyrobené z PIR panela hr. 20 mm tesnosti I, do obvodu 1 600 mm</t>
  </si>
  <si>
    <t>-1202446566</t>
  </si>
  <si>
    <t>769_3</t>
  </si>
  <si>
    <t>Ostatné</t>
  </si>
  <si>
    <t>M010</t>
  </si>
  <si>
    <t>Montážny materiál</t>
  </si>
  <si>
    <t>-9001918</t>
  </si>
  <si>
    <t>K011</t>
  </si>
  <si>
    <t>Revízie, zaregulovanie, zaškolenie</t>
  </si>
  <si>
    <t>180559669</t>
  </si>
  <si>
    <t>K012</t>
  </si>
  <si>
    <t>Montáž</t>
  </si>
  <si>
    <t>509423014</t>
  </si>
  <si>
    <t>K013</t>
  </si>
  <si>
    <t>Demontáž pôvodného potrubia, VZT zariadení, doprava a odpadové hospodárstvo</t>
  </si>
  <si>
    <t>-949687943</t>
  </si>
  <si>
    <t>SO01.6 - Hlavný objekt dielní + administratíva, učilište - ZTI  A</t>
  </si>
  <si>
    <t xml:space="preserve">    721 - Zdravotechnika -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</si>
  <si>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</si>
  <si>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</si>
  <si>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zariaďovacie predmety - podľa platného vodného štítku</t>
  </si>
  <si>
    <t>HZS - Hodinové zúčtovacie sadzby</t>
  </si>
  <si>
    <t>972055341.S</t>
  </si>
  <si>
    <t>Vybúranie otvoru v stropoch z dutých prefabr. plochy do 0,25 m2, nad 120 mm,  -0,07500t</t>
  </si>
  <si>
    <t>10 "prieraz cez strop 300x300 mm, hr.300 mm"</t>
  </si>
  <si>
    <t>972056007.S</t>
  </si>
  <si>
    <t>Jadrové vrty diamantovými korunkami do D 80 mm do stropov - železobetónových -0,00012t</t>
  </si>
  <si>
    <t>cm</t>
  </si>
  <si>
    <t>30*59 "59 otvorov D 75 hr. 30 cm"</t>
  </si>
  <si>
    <t>972056010.S</t>
  </si>
  <si>
    <t>Jadrové vrty diamantovými korunkami do D 110 mm do stropov - železobetónových -0,00023t</t>
  </si>
  <si>
    <t>16*30 "16 otvorov D 110, hr. 30 cm"</t>
  </si>
  <si>
    <t>974031155.S</t>
  </si>
  <si>
    <t>Vysekávanie rýh v akomkoľvek murive tehlovom na akúkoľvek maltu do hĺbky 100 mm a š. do 200 mm,  -0,03800t</t>
  </si>
  <si>
    <t>974032000.SP</t>
  </si>
  <si>
    <t>Sondovanie, vyhľadávanie potrubia</t>
  </si>
  <si>
    <t>10,604*29 "odvoz spolu do 30 km"</t>
  </si>
  <si>
    <t>10,604*28 "spolu do 150 m"</t>
  </si>
  <si>
    <t>Poplatok za skladovanie - betón, tehly, dlaždice (17 01) ostatné</t>
  </si>
  <si>
    <t>810*1,02 "Prepočítané koeficientom množstva</t>
  </si>
  <si>
    <t>Izolačná PE trubica dxhr. 28x20 mm, nadrezaná, na izolovanie rozvodov vody, kúrenia, zdravotechniky</t>
  </si>
  <si>
    <t>390*1,02 "Prepočítané koeficientom množstva</t>
  </si>
  <si>
    <t>Izolačná PE trubica dxhr. 35x20 mm, nadrezaná, na izolovanie rozvodov vody, kúrenia, zdravotechniky</t>
  </si>
  <si>
    <t>85*1,02 "Prepočítané koeficientom množstva</t>
  </si>
  <si>
    <t>713482122.S</t>
  </si>
  <si>
    <t>Montáž trubíc z PE, hr.15-20 mm,vnút.priemer 39-70 mm</t>
  </si>
  <si>
    <t>283310005000.S</t>
  </si>
  <si>
    <t>Izolačná PE trubica dxhr. 42x20 mm, nadrezaná, na izolovanie rozvodov vody, kúrenia, zdravotechniky</t>
  </si>
  <si>
    <t>200*1,02 "Prepočítané koeficientom množstva</t>
  </si>
  <si>
    <t>283310005200.S</t>
  </si>
  <si>
    <t>Izolačná PE trubica dxhr. 54x20 mm, nadrezaná, na izolovanie rozvodov vody, kúrenia, zdravotechniky</t>
  </si>
  <si>
    <t>713530870.S</t>
  </si>
  <si>
    <t>Tesnenie potrubia d 110 mm protipožiarnou speňujúcou páskou</t>
  </si>
  <si>
    <t>998713102.S</t>
  </si>
  <si>
    <t>Presun hmôt pre izolácie tepelné v objektoch výšky nad 6 m do 12 m</t>
  </si>
  <si>
    <t>721</t>
  </si>
  <si>
    <t>Zdravotechnika - vnútorná kanalizácia</t>
  </si>
  <si>
    <t>721170965.S</t>
  </si>
  <si>
    <t>Oprava odpadového potrubia novodurového prepojenie doterajšieho potrubia do D 110 mm</t>
  </si>
  <si>
    <t>721171803.S</t>
  </si>
  <si>
    <t>Demontáž potrubia z PVC-U rúr odpadového alebo pripojovacieho do D 75 mm,  -0,00156 t</t>
  </si>
  <si>
    <t>721171808.S</t>
  </si>
  <si>
    <t>Demontáž potrubia z PVC-U rúr odpadového alebo pripojovacieho nad D 75 mm - D 114 mm,  -0,00198 t</t>
  </si>
  <si>
    <t>721220801.S</t>
  </si>
  <si>
    <t>Demontáž zápachovej uzávierky do DN 70,  -0,00310t</t>
  </si>
  <si>
    <t>721290821.S</t>
  </si>
  <si>
    <t>Vnútrostav. premiestnenie vybúraných hmôt vnútor. kanal. vodorovne do 100 m z budov vysokých do 6 m</t>
  </si>
  <si>
    <t>Zdravotechnika - vnútorný vodovod</t>
  </si>
  <si>
    <t>722130803.S</t>
  </si>
  <si>
    <t>Demontáž vodovodného potrubia do DN 50,  -0,00670t</t>
  </si>
  <si>
    <t>722171132.S</t>
  </si>
  <si>
    <t>Plasthliníkové potrubie v tyčiach spájané lisovaním d 20 mm</t>
  </si>
  <si>
    <t>722171133.S</t>
  </si>
  <si>
    <t>Plasthliníkové potrubie v tyčiach spájané lisovaním d 25/26 mm</t>
  </si>
  <si>
    <t>722171134.S</t>
  </si>
  <si>
    <t>Plasthliníkové potrubie v tyčiach spájané lisovaním d 32 mm</t>
  </si>
  <si>
    <t>722171135.S</t>
  </si>
  <si>
    <t>Plasthliníkové potrubie v tyčiach spájané lisovaním d 40 mm</t>
  </si>
  <si>
    <t>722171136.S</t>
  </si>
  <si>
    <t>Plasthliníkové potrubie v tyčiach spájané lisovaním d 50 mm</t>
  </si>
  <si>
    <t>722171900.SP</t>
  </si>
  <si>
    <t>Závesy na podstropné uchytenie potrubia</t>
  </si>
  <si>
    <t>722211800.SP</t>
  </si>
  <si>
    <t>Demontáž hydrantov</t>
  </si>
  <si>
    <t>722221010.S</t>
  </si>
  <si>
    <t>Montáž guľového kohúta závitového priameho pre vodu G 1/2</t>
  </si>
  <si>
    <t>551110004900.S</t>
  </si>
  <si>
    <t>Guľový uzáver pre vodu 1/2", niklovaná mosadz</t>
  </si>
  <si>
    <t>722221015.S</t>
  </si>
  <si>
    <t>Montáž guľového kohúta závitového priameho pre vodu G 3/4</t>
  </si>
  <si>
    <t>551110005000.S</t>
  </si>
  <si>
    <t>Guľový uzáver pre vodu 3/4", niklovaná mosadz</t>
  </si>
  <si>
    <t>722221020.S</t>
  </si>
  <si>
    <t>Montáž guľového kohúta závitového priameho pre vodu G 1</t>
  </si>
  <si>
    <t>551110005100.S</t>
  </si>
  <si>
    <t>Guľový uzáver pre vodu 1", niklovaná mosadz</t>
  </si>
  <si>
    <t>722221025.S</t>
  </si>
  <si>
    <t>Montáž guľového kohúta závitového priameho pre vodu G 5/4</t>
  </si>
  <si>
    <t>551110005200.S</t>
  </si>
  <si>
    <t>Guľový uzáver pre vodu 5/4", niklovaná mosadz</t>
  </si>
  <si>
    <t>722221030.S</t>
  </si>
  <si>
    <t>Montáž guľového kohúta závitového priameho pre vodu G 6/4</t>
  </si>
  <si>
    <t>551110005900.S</t>
  </si>
  <si>
    <t>Guľový uzáver pre vodu 6/4", niklovaná mosadz</t>
  </si>
  <si>
    <t>722221082.S</t>
  </si>
  <si>
    <t>Montáž guľového kohúta vypúšťacieho závitového G 1/2</t>
  </si>
  <si>
    <t>551110011200.S</t>
  </si>
  <si>
    <t>Guľový uzáver vypúšťací s páčkou, 1/2" M, mosadz</t>
  </si>
  <si>
    <t>722221083.S</t>
  </si>
  <si>
    <t>Montáž guľového kohúta vypúšťacieho závitového G 3/4</t>
  </si>
  <si>
    <t>551110011300.S</t>
  </si>
  <si>
    <t>Guľový uzáver vypúšťací s páčkou, 3/4" M, mosadz</t>
  </si>
  <si>
    <t>722221270.S</t>
  </si>
  <si>
    <t>Montáž spätného ventilu závitového G 3/4</t>
  </si>
  <si>
    <t>551110016600.S</t>
  </si>
  <si>
    <t>Spätný ventil kontrolovateľný, 3/4" FF, PN 16, mosadz, disk plast</t>
  </si>
  <si>
    <t>722222000.S</t>
  </si>
  <si>
    <t>Montáž vyvažovacieho ventilu šikmého na pitnú vodu DN 15</t>
  </si>
  <si>
    <t>551110028826.S</t>
  </si>
  <si>
    <t>Ventil vyvažovací šikmý DN 15, na pitnú vodu, 2xvnútorný závit</t>
  </si>
  <si>
    <t>722290215.S</t>
  </si>
  <si>
    <t>Tlaková skúška vodovodného potrubia do DN 100</t>
  </si>
  <si>
    <t>722290234.S</t>
  </si>
  <si>
    <t>Prepláchnutie a dezinfekcia vodovodného potrubia do DN 80</t>
  </si>
  <si>
    <t>722290822.S</t>
  </si>
  <si>
    <t>Vnútrostav. premiestnenie vybúraných hmôt vnútorný vodovod vodorovne do 100 m z budov vys. do 12 m</t>
  </si>
  <si>
    <t>998722102.S</t>
  </si>
  <si>
    <t>Presun hmôt pre vnútorný vodovod v objektoch výšky nad 6 do 12 m</t>
  </si>
  <si>
    <t>724</t>
  </si>
  <si>
    <t>Zdravotechnika - strojné vybavenie</t>
  </si>
  <si>
    <t>724149101.S</t>
  </si>
  <si>
    <t>Montáž čerpadla</t>
  </si>
  <si>
    <t>213109</t>
  </si>
  <si>
    <t>Čerpadlo cirkulačné 1/2", vr. šróbenia, spätného ventilu a uzatváracieho kohúta</t>
  </si>
  <si>
    <t>725</t>
  </si>
  <si>
    <t>Zdravotechnika - zariaďovacie predmety - podľa platného vodného štítku</t>
  </si>
  <si>
    <t>725110811.S</t>
  </si>
  <si>
    <t>Demontáž záchoda splachovacieho s nádržou alebo s tlakovým splachovačom,  -0,01933t</t>
  </si>
  <si>
    <t>725130811.S</t>
  </si>
  <si>
    <t>Demontáž pisoárového státia 1 dielnych,  -0,03968t</t>
  </si>
  <si>
    <t>725149701.S</t>
  </si>
  <si>
    <t>Montáž predstenového systému záchodov do masívnej murovanej konštrukcie</t>
  </si>
  <si>
    <t>552370001600.S</t>
  </si>
  <si>
    <t>Predstenový systém pre závesné WC s podomietkovou nádržou do murovaných alebo betónových konštrukcií</t>
  </si>
  <si>
    <t>725149720.S</t>
  </si>
  <si>
    <t>Montáž záchodu do predstenového systému</t>
  </si>
  <si>
    <t>642360000500.S</t>
  </si>
  <si>
    <t>Misa záchodová keramická závesná so splachovacím okruhom</t>
  </si>
  <si>
    <t>725149730.S</t>
  </si>
  <si>
    <t>Montáž predstenového systému pisoárov do masívnej murovanej konštrukcie</t>
  </si>
  <si>
    <t>552370002000.S</t>
  </si>
  <si>
    <t>Predstenový systém pre pisoár do murovaných alebo betónových konštrukcií</t>
  </si>
  <si>
    <t>725149745.S</t>
  </si>
  <si>
    <t>Montáž pisoáru do predstenového systému</t>
  </si>
  <si>
    <t>642510000200.S</t>
  </si>
  <si>
    <t>Pisoár so senzorom keramický</t>
  </si>
  <si>
    <t>725210821.S</t>
  </si>
  <si>
    <t>Demontáž umývadiel alebo umývadielok bez výtokovej armatúry,  -0,01946t</t>
  </si>
  <si>
    <t>725219401.S</t>
  </si>
  <si>
    <t>Montáž umývadla keramického na skrutky do muriva, bez výtokovej armatúry</t>
  </si>
  <si>
    <t>642110000100</t>
  </si>
  <si>
    <t>Umývadlo keramické š. 500</t>
  </si>
  <si>
    <t>642110000200</t>
  </si>
  <si>
    <t>Umývadlo keramické š. 600</t>
  </si>
  <si>
    <t>642110000400</t>
  </si>
  <si>
    <t>Umývadlo keramické dvojité š. 1200</t>
  </si>
  <si>
    <t>725220832.S</t>
  </si>
  <si>
    <t>Demontáž vane akrylátovej vane rovnej do sute,  -0.08510t</t>
  </si>
  <si>
    <t>725229113.S</t>
  </si>
  <si>
    <t>Montáž vane akrylátovej klasickej, bez výtokovej armatúry</t>
  </si>
  <si>
    <t>554210003600.S</t>
  </si>
  <si>
    <t>Vaňa akrylátová 1000 mm</t>
  </si>
  <si>
    <t>554210003700</t>
  </si>
  <si>
    <t>Vaňa akrylátová 1800 mm</t>
  </si>
  <si>
    <t>725240811.S</t>
  </si>
  <si>
    <t>Demontáž sprchovej kabíny a misy bez výtokových armatúr kabín,  -0,08800t</t>
  </si>
  <si>
    <t>725241113.S</t>
  </si>
  <si>
    <t>Montáž sprchovej vaničky akrylátovej štvorcovej 1000x900 mm</t>
  </si>
  <si>
    <t>554230000900.S</t>
  </si>
  <si>
    <t>Sprchová vanička štvorcová akrylátová s nožičkami rozmer 1000x900 mm</t>
  </si>
  <si>
    <t>725310823.S</t>
  </si>
  <si>
    <t>Demontáž drezu jednodielneho bez výtokovej armatúry vstavanej v kuchynskej zostave,  -0,00920t</t>
  </si>
  <si>
    <t>725319113.S</t>
  </si>
  <si>
    <t>Montáž kuchynských drezov jednoduchých, hranatých s rozmerom do 800x600 mm, bez výtokových armatúr</t>
  </si>
  <si>
    <t>552310001900.S</t>
  </si>
  <si>
    <t>Kuchynský dvojdrez nerezový na zapustenie do dosky, 780x435 mm</t>
  </si>
  <si>
    <t>725329103.S</t>
  </si>
  <si>
    <t>Montáž kuchynských drezov dvojitých s dvoma drezmi alebo okapovým drezom s rozmerom do 1110x510 mm</t>
  </si>
  <si>
    <t>552310001200.S</t>
  </si>
  <si>
    <t>Kuchynský dvojdrez nerezový  na zapustenie do dosky</t>
  </si>
  <si>
    <t>725330820.S</t>
  </si>
  <si>
    <t>Demontáž výlevky bez výtokovej armatúry, bez nádrže a splachovacieho potrubia, diturvitovej,  -0,03470t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</si>
  <si>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</si>
  <si>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</si>
  <si>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</si>
  <si>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</si>
  <si>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725590812.S</t>
  </si>
  <si>
    <t>Vnútrostaveniskové premiestnenie vybúraných hmôt zariaďovacích predmetov vodorovne do 100 m z budov s výš. do 12 m</t>
  </si>
  <si>
    <t>725869301.S</t>
  </si>
  <si>
    <t>Montáž zápachovej uzávierky pre zariaďovacie predmety, umývadlovej do D 40 mm</t>
  </si>
  <si>
    <t>551620006400.S</t>
  </si>
  <si>
    <t>Zápachová uzávierka - sifón pre umývadlá DN 40</t>
  </si>
  <si>
    <t>725869311.S</t>
  </si>
  <si>
    <t>Montáž zápachovej uzávierky pre zariaďovacie predmety, drezovej do D 50 mm (pre jeden drez)</t>
  </si>
  <si>
    <t>551620007100.S</t>
  </si>
  <si>
    <t>Zápachová uzávierka- sifón pre jednodielne drezy DN 50</t>
  </si>
  <si>
    <t>725869313.S</t>
  </si>
  <si>
    <t>Montáž zápachovej uzávierky pre zariaďovacie predmety, drezovej do D 50 mm (pre dva drezy)</t>
  </si>
  <si>
    <t>551620007700.S</t>
  </si>
  <si>
    <t>Zápachová uzávierka pre dvojdielne drezy DN 50</t>
  </si>
  <si>
    <t>725869330.S</t>
  </si>
  <si>
    <t>Montáž zápachovej uzávierky pre zariaďovacie predmety, vaňovej do D 50 mm</t>
  </si>
  <si>
    <t>551620000500.S</t>
  </si>
  <si>
    <t>Odtoková súprava pre vane s otočným ovládaním, krátka, d 52 mm, výkon prepadu 0,6 l/s, so súpravou pre konečnú montáž, plast</t>
  </si>
  <si>
    <t>725869351.S</t>
  </si>
  <si>
    <t>Montáž zápachovej uzávierky pre zariaďovacie predmety, výlevkovej do D 50 mm</t>
  </si>
  <si>
    <t>551620014100.S</t>
  </si>
  <si>
    <t>Zápachová uzávierka kolenová d 50/50 mm, pre výlevku</t>
  </si>
  <si>
    <t>725869380.S</t>
  </si>
  <si>
    <t>Montáž zápachovej uzávierky pre zariaďovacie predmety, ostatných typov do D 32 mm</t>
  </si>
  <si>
    <t>551620015600.S</t>
  </si>
  <si>
    <t>Zápachová uzávierka DN 32 pre vetranie a klimatizáciu, PP/ABS</t>
  </si>
  <si>
    <t>1680510285</t>
  </si>
  <si>
    <t>Dvierka revízne plastové RD 500×500 mm</t>
  </si>
  <si>
    <t>998725102.S</t>
  </si>
  <si>
    <t>Presun hmôt pre zariaďovacie predmety v objektoch výšky nad 6 do 12 m</t>
  </si>
  <si>
    <t>Hodinové zúčtovacie sadzby</t>
  </si>
  <si>
    <t>HZS000113.S</t>
  </si>
  <si>
    <t>Hydraulické vyregulovanie systému</t>
  </si>
  <si>
    <t>asfalt</t>
  </si>
  <si>
    <t>16,416</t>
  </si>
  <si>
    <t>br</t>
  </si>
  <si>
    <t>1,39</t>
  </si>
  <si>
    <t>brus</t>
  </si>
  <si>
    <t>3307,31</t>
  </si>
  <si>
    <t>dlpn1</t>
  </si>
  <si>
    <t>11,187</t>
  </si>
  <si>
    <t>drev</t>
  </si>
  <si>
    <t>60,8</t>
  </si>
  <si>
    <t>dt</t>
  </si>
  <si>
    <t>781,56</t>
  </si>
  <si>
    <t>dt20</t>
  </si>
  <si>
    <t>1,183</t>
  </si>
  <si>
    <t>B - B - iné aktivity</t>
  </si>
  <si>
    <t>dzd</t>
  </si>
  <si>
    <t>3,6</t>
  </si>
  <si>
    <t>SO01B - B Hlavný objekt dielní + administratíva, učilište - ASR</t>
  </si>
  <si>
    <t>kaz</t>
  </si>
  <si>
    <t>247,16</t>
  </si>
  <si>
    <t>kaz2</t>
  </si>
  <si>
    <t>584,19</t>
  </si>
  <si>
    <t>ko</t>
  </si>
  <si>
    <t>785,577</t>
  </si>
  <si>
    <t>malba</t>
  </si>
  <si>
    <t>14265,999</t>
  </si>
  <si>
    <t>np1</t>
  </si>
  <si>
    <t>1128,82</t>
  </si>
  <si>
    <t>np2</t>
  </si>
  <si>
    <t>4374,65</t>
  </si>
  <si>
    <t>2741,34</t>
  </si>
  <si>
    <t>omstrop</t>
  </si>
  <si>
    <t>183,46</t>
  </si>
  <si>
    <t>9587,224</t>
  </si>
  <si>
    <t>pn1</t>
  </si>
  <si>
    <t>9,267</t>
  </si>
  <si>
    <t>rp</t>
  </si>
  <si>
    <t>307,77</t>
  </si>
  <si>
    <t>3,158</t>
  </si>
  <si>
    <t>sdkpo1</t>
  </si>
  <si>
    <t>7,32</t>
  </si>
  <si>
    <t>sdkrf</t>
  </si>
  <si>
    <t>13,54</t>
  </si>
  <si>
    <t>silv</t>
  </si>
  <si>
    <t>191,61</t>
  </si>
  <si>
    <t>sok</t>
  </si>
  <si>
    <t>257,069</t>
  </si>
  <si>
    <t>sokterazzo</t>
  </si>
  <si>
    <t>149,109</t>
  </si>
  <si>
    <t>sokvdp</t>
  </si>
  <si>
    <t>224,623</t>
  </si>
  <si>
    <t>sokvkd</t>
  </si>
  <si>
    <t>411,37</t>
  </si>
  <si>
    <t>sokvln</t>
  </si>
  <si>
    <t>1420,657</t>
  </si>
  <si>
    <t>sokvlp</t>
  </si>
  <si>
    <t>32,446</t>
  </si>
  <si>
    <t>strop15</t>
  </si>
  <si>
    <t>3256,94</t>
  </si>
  <si>
    <t>vdk</t>
  </si>
  <si>
    <t>31,74</t>
  </si>
  <si>
    <t>vdp</t>
  </si>
  <si>
    <t>344,05</t>
  </si>
  <si>
    <t>vkd</t>
  </si>
  <si>
    <t>394,89</t>
  </si>
  <si>
    <t>vln</t>
  </si>
  <si>
    <t>1779,25</t>
  </si>
  <si>
    <t>vlp</t>
  </si>
  <si>
    <t>37,08</t>
  </si>
  <si>
    <t>vm1</t>
  </si>
  <si>
    <t>42,727</t>
  </si>
  <si>
    <t>vterazzo</t>
  </si>
  <si>
    <t>293,03</t>
  </si>
  <si>
    <t>zam</t>
  </si>
  <si>
    <t>6370,23</t>
  </si>
  <si>
    <t xml:space="preserve">    725 - Zdravotechnika - zariaďovacie predmety</t>
  </si>
  <si>
    <t xml:space="preserve">    763 - Konštrukcie - drevostavby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</si>
  <si>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</si>
  <si>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</si>
  <si>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</si>
  <si>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</si>
  <si>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33-M - Montáže dopravných zariadení, skladových zariadení a váh</t>
  </si>
  <si>
    <t>113107142.S</t>
  </si>
  <si>
    <t>Odstránenie krytu asfaltového v ploche do 200 m2, hr. nad 50 do 100 mm,  -0,25000t</t>
  </si>
  <si>
    <t>-897173342</t>
  </si>
  <si>
    <t>"B pre rampu"1,3*3,66</t>
  </si>
  <si>
    <t>1,832*1,0</t>
  </si>
  <si>
    <t>6,02*1,33</t>
  </si>
  <si>
    <t>1,13*1,61</t>
  </si>
  <si>
    <t>113307123.S</t>
  </si>
  <si>
    <t>Odstránenie podkladu v ploche do 200 m2 z kameniva hrubého drveného, hr.200 do 300 mm,  -0,40000t</t>
  </si>
  <si>
    <t>626718477</t>
  </si>
  <si>
    <t>"B"</t>
  </si>
  <si>
    <t>113307132.S</t>
  </si>
  <si>
    <t>Odstránenie podkladu v ploche do 200 m2 z betónu prostého, hr. vrstvy 150 do 300 mm,  -0,50000t</t>
  </si>
  <si>
    <t>1126032296</t>
  </si>
  <si>
    <t>"základ pod rampu"</t>
  </si>
  <si>
    <t>0,3*0,55*(6,5*2+1,91+0,3)</t>
  </si>
  <si>
    <t>"základ pre cyklostojan"</t>
  </si>
  <si>
    <t>0,6*0,45*0,8*3</t>
  </si>
  <si>
    <t>-868997063</t>
  </si>
  <si>
    <t>"rampa"</t>
  </si>
  <si>
    <t>0,15*(1,3*2,8+1,3*3,6+0,35*2,7)</t>
  </si>
  <si>
    <t>273351217.S</t>
  </si>
  <si>
    <t>Debnenie stien základových dosiek, zhotovenie-tradičné</t>
  </si>
  <si>
    <t>1948437841</t>
  </si>
  <si>
    <t>0,15*2*(1,3+2,8+2*3,6+0,35*2)</t>
  </si>
  <si>
    <t>273351218.S</t>
  </si>
  <si>
    <t>Debnenie stien základových dosiek, odstránenie-tradičné</t>
  </si>
  <si>
    <t>-1438338892</t>
  </si>
  <si>
    <t>2076497080</t>
  </si>
  <si>
    <t>br/0,15*2*1,15</t>
  </si>
  <si>
    <t>274271301</t>
  </si>
  <si>
    <t>Murivo základových pásov (m3)  50x20x25 s betónovou výplňou C 16/20 hr. 200 mm</t>
  </si>
  <si>
    <t>1215441389</t>
  </si>
  <si>
    <t>"B" rampa"</t>
  </si>
  <si>
    <t>0,2*(0,25+0,55)/2*2,8</t>
  </si>
  <si>
    <t>0,2*0,55*(3,61*2+1,5)</t>
  </si>
  <si>
    <t>274361825</t>
  </si>
  <si>
    <t>Výstuž pre murivo základových pásov s betónovou výplňou z ocele B500 (10505)</t>
  </si>
  <si>
    <t>-2079613466</t>
  </si>
  <si>
    <t>dt20*0,09</t>
  </si>
  <si>
    <t>275313612.S</t>
  </si>
  <si>
    <t>Betón základových pätiek, prostý tr. C 20/25</t>
  </si>
  <si>
    <t>1104234500</t>
  </si>
  <si>
    <t>"B cyklostojan"</t>
  </si>
  <si>
    <t>0,45*0,8*0,6*3</t>
  </si>
  <si>
    <t>289971211.S</t>
  </si>
  <si>
    <t>Zhotovenie vrstvy z geotextílie na upravenom povrchu sklon do 1 : 5 , šírky od 0 do 3 m</t>
  </si>
  <si>
    <t>-1592986074</t>
  </si>
  <si>
    <t>"B pod rampu"</t>
  </si>
  <si>
    <t>br/0,15</t>
  </si>
  <si>
    <t>-1079397219</t>
  </si>
  <si>
    <t>pn1*1,15</t>
  </si>
  <si>
    <t>317944311.S</t>
  </si>
  <si>
    <t>Valcované nosníky dodatočne osadzované do pripravených otvorov bez zamurovania hláv do č.12</t>
  </si>
  <si>
    <t>-1539214316</t>
  </si>
  <si>
    <t>"preklady nad otvorom do čalunníckej dielne UPE100 dvojica zvarená 3x"</t>
  </si>
  <si>
    <t>2,1*12*9,82*0,001</t>
  </si>
  <si>
    <t>"preklady nad nové otvory pre dvere výťahu, 1PP až 3NP ,3dvojiceUPE120 zvarené""</t>
  </si>
  <si>
    <t>3*2*1,43*13,3*0,001</t>
  </si>
  <si>
    <t>"3NP"</t>
  </si>
  <si>
    <t>0,5*0,25*2*4</t>
  </si>
  <si>
    <t>"1PP dvere pre výťah"</t>
  </si>
  <si>
    <t>2*2*(1,18+2,24)</t>
  </si>
  <si>
    <t>"1NP dvere pre výťah"</t>
  </si>
  <si>
    <t>"2NP dvere pre výťah"</t>
  </si>
  <si>
    <t>"3NP dvere pre výťah"</t>
  </si>
  <si>
    <t>"M07 2NP otvory po sklobetone a dvere""</t>
  </si>
  <si>
    <t>"2NP priečky do chodby svetliky"</t>
  </si>
  <si>
    <t>0,6*(2,875+6,7+3,04+2,76+3,04*5)</t>
  </si>
  <si>
    <t>"dvere"2,02*1,034</t>
  </si>
  <si>
    <t>"3NP priečky do chodby svetliky"</t>
  </si>
  <si>
    <t>0,6*(2,9+2,9+6,74+3,21)</t>
  </si>
  <si>
    <t>"zvarenie UPE120 spolu ako preklady nad otvormi dvier výťahov"</t>
  </si>
  <si>
    <t>0,1*5*3*4*2</t>
  </si>
  <si>
    <t>2*4*2</t>
  </si>
  <si>
    <t>611422221.S</t>
  </si>
  <si>
    <t>Oprava vnútorných vápenných omietok stropov železobetónových rebrových, opravovaná plocha nad 5 do 10 %, hladká</t>
  </si>
  <si>
    <t>403670442</t>
  </si>
  <si>
    <t>3985,4-1196,51-278,65-478,47-26,24-14,52-25,03</t>
  </si>
  <si>
    <t>1290,16</t>
  </si>
  <si>
    <t>598,53</t>
  </si>
  <si>
    <t>"odpočet podhladov"</t>
  </si>
  <si>
    <t>-kaz2</t>
  </si>
  <si>
    <t>-sdkrf</t>
  </si>
  <si>
    <t>611460112.S</t>
  </si>
  <si>
    <t>Príprava vnútorného podkladu stropov na betónové podklady kontaktným mostíkom</t>
  </si>
  <si>
    <t>-1401098922</t>
  </si>
  <si>
    <t>611460151.S</t>
  </si>
  <si>
    <t>Príprava vnútorného podkladu stropov cementovým prednástrekom, hr. 3 mm</t>
  </si>
  <si>
    <t>1854542704</t>
  </si>
  <si>
    <t>611460243.S</t>
  </si>
  <si>
    <t>Vnútorná omietka stropov vápennocementová jadrová (hrubá), hr. 20 mm</t>
  </si>
  <si>
    <t>1960970677</t>
  </si>
  <si>
    <t>103,43+28,12+51,91</t>
  </si>
  <si>
    <t>612421321.S</t>
  </si>
  <si>
    <t>Oprava vnútorných vápenných omietok stien, v množstve opravenej plochy nad 10 do 30 % hladkých</t>
  </si>
  <si>
    <t>1095231438</t>
  </si>
  <si>
    <t>4*(sqrt(3,73)*3,01+sqrt(6,5)*2,52+sqrt(33,69)*3,01+sqrt(7,01)*2,84+sqrt(7,85)*2,84+sqrt(16,37)*2,83+sqrt(24,98)*2,83+sqrt(52,31)*2,83+sqrt(8,05)*2,84)</t>
  </si>
  <si>
    <t>4*(sqrt(17,15)*2,85+sqrt(52,73)*2,89+sqrt(22,85)*3,01+sqrt(37,83)*3,01+sqrt(38,12)*3,01+sqrt(7,87)*2,79+sqrt(15)*2,84+sqrt(8,64)*2,82+sqrt(18,36)*2,9)</t>
  </si>
  <si>
    <t>4*(sqrt(15,78)*2,88+sqrt(35,35)*2,81+sqrt(8,39)*2,81+sqrt(8,41)*2,81+sqrt(15,2)*2,83+sqrt(36,43)*2,84+sqrt(26,36)*2,83+sqrt(11,97)*2,84)</t>
  </si>
  <si>
    <t>4*(sqrt(12,22)*2,83+sqrt(23,36)*2,83+sqrt(1196)*7,8+sqrt(14,37)*2,26+sqrt(14,39)*2,96+sqrt(2,74)*3,07+sqrt(278,65)*7,8+sqrt(16,37)*3,2)</t>
  </si>
  <si>
    <t>4*(sqrt(5,07)*3,08+sqrt(24,83)*3,08+sqrt(478,47)*4,6+sqrt(234,85)*4,41+sqrt(7,18)*2,2+sqrt(21,75)*4,58+sqrt(21,58)*2,16)</t>
  </si>
  <si>
    <t>4*(sqrt(21,83)*4,59+sqrt(31,74)*4,44+sqrt(106,05)*4,48+sqrt(7,4)*3,03+sqrt(7,03)*2,61+sqrt(319,79)*18,67+sqrt(17,72)*3,94)</t>
  </si>
  <si>
    <t>4*(sqrt(26,24)*4,39+sqrt(80,68)*3,72+sqrt(56,13)*3,77+sqrt(21,42)*3,77+sqrt(22,8)*3,78+sqrt(11,84)*3,78+sqrt(12,3)*3,78+sqrt(37,5)*3,75)</t>
  </si>
  <si>
    <t>4*(sqrt(16,01)*3,75+sqrt(13,54)*3,9+sqrt(4,19)*3,77+sqrt(28,94)*3,77+sqrt(21,15)*3,77+sqrt(5,36)*3,77+sqrt(5,6)*3,79+sqrt(10,81)*3,77+sqrt(23,31)*3,7)</t>
  </si>
  <si>
    <t>4*(sqrt(36,61)*3,74+sqrt(36,39)*3,6+sqrt(5,39)*3,54+sqrt(5,64)*2,31+sqrt(65,68)*3,58+sqrt(14,52)*3,58+sqrt(25,03)*3,91)</t>
  </si>
  <si>
    <t>4*(sqrt(12,15)*3,06+sqrt(5,47)*3,09+sqrt(40,45)*2,84+sqrt(27,09)*2,81+sqrt(7,59)*2,82+sqrt(1,49)*2,82+sqrt(16,19)*2,82+sqrt(16,8)*2,81+sqrt(17,1)*2,8)</t>
  </si>
  <si>
    <t>4*(+sqrt(34,69)*2,8+sqrt(20,29)*2,86+sqrt(41,14)*2,86+sqrt(40,64)*2,83+sqrt(19,95)*2,82+sqrt(17,55)*2,77+sqrt(16,22)*2,8+sqrt(8,8)*2,78)</t>
  </si>
  <si>
    <t>4*(+sqrt(8,96)*2,79+sqrt(16,97)*2,85+sqrt(16,14)*2,82+sqrt(9,66)*2,83+sqrt(26,45)*2,83+sqrt(46,71)*2,81+sqrt(44,18)*2,66+sqrt(34,37)*2,66)</t>
  </si>
  <si>
    <t>4*(+sqrt(36,55)*2,66+sqrt(4,37)*3,02+sqrt(3,65)*3,08+sqrt(163,14)*4,37+sqrt(10,68)*3,12+sqrt(9,22)*2,95+sqrt(8,3)*2,96+sqrt(126,67)*2,93)</t>
  </si>
  <si>
    <t>4*(+sqrt(37,93)*2,95+sqrt(12,29)*2,93+sqrt(18,77)*2,95+sqrt(15,75)*2,95+sqrt(2,37)*2,94+sqrt(10,1)*2,95+sqrt(10,19)*2,95+sqrt(34,6)*2,9)</t>
  </si>
  <si>
    <t>4*(+sqrt(25,91)*2,89+sqrt(19,02)*2,95+sqrt(21,0)*2,98+sqrt(9,15)*2,93+sqrt(2,64)*2,93+sqrt(9,26)*2,93+sqrt(10,67)*2,95+sqrt(10,76)*2,94)</t>
  </si>
  <si>
    <t>4*(+sqrt(7,85)*2,95+sqrt(10,02)*2,96+sqrt(35,16)*2,92+sqrt(21,7)*2,94+sqrt(18,7)*2,94+sqrt(7,12)*2,94+sqrt(6,56)*2,94+sqrt(12,08)*2,94)</t>
  </si>
  <si>
    <t>4*(+sqrt(9,69)*2,94)</t>
  </si>
  <si>
    <t>4*(+sqrt(32,2)*2,94+sqrt(34,14)*2,94+sqrt(41,85)*2,94+sqrt(8,86)*2,94+sqrt(85,84)*2,83+sqrt(24,67)*2,82+sqrt(17,14)*2,81)</t>
  </si>
  <si>
    <t>4*(+sqrt(7,92)*2,81+sqrt(7,89)*2,81+sqrt(16,68)*2,81+sqrt(17,36)*2,8+sqrt(40,81)*2,8+sqrt(40,51)*2,79+sqrt(19,09)*2,79)</t>
  </si>
  <si>
    <t>4*(+sqrt(19,53)*2,78+sqrt(9,19)*2,82+sqrt(33,54)*2,83+sqrt(16,89)*2,82+sqrt(27,32)*2,82+sqrt(95,61)*2,81+sqrt(3,95)*3,52)</t>
  </si>
  <si>
    <t>"odpočet okna"</t>
  </si>
  <si>
    <t>"odpočet dverí"</t>
  </si>
  <si>
    <t>-0,9*2,0*2*(73+56+19)</t>
  </si>
  <si>
    <t>"odpočet obkladov"</t>
  </si>
  <si>
    <t>-ko</t>
  </si>
  <si>
    <t>"ostenie okien"</t>
  </si>
  <si>
    <t>ostokno/0,38*0,225</t>
  </si>
  <si>
    <t>612425921.S</t>
  </si>
  <si>
    <t>Omietka vápenná vnútorného ostenia okenného alebo dverného hladká</t>
  </si>
  <si>
    <t>493960406</t>
  </si>
  <si>
    <t>ostena5*0,15</t>
  </si>
  <si>
    <t>612460123.S</t>
  </si>
  <si>
    <t>Príprava vnútorného podkladu stien penetráciou hĺbkovou na staré a nesúdržné podklady</t>
  </si>
  <si>
    <t>193653527</t>
  </si>
  <si>
    <t>612460242.S</t>
  </si>
  <si>
    <t>Vnútorná omietka stien vápennocementová jadrová (hrubá), hr. 15 mm</t>
  </si>
  <si>
    <t>935179058</t>
  </si>
  <si>
    <t>"oprava omietok vyburanýc 15%"</t>
  </si>
  <si>
    <t>612460361.S</t>
  </si>
  <si>
    <t>Vnútorná omietka stien vápennocementová jednovrstvová, hr. 5 mm</t>
  </si>
  <si>
    <t>402756516</t>
  </si>
  <si>
    <t>"vyrovnanie pod obklad"</t>
  </si>
  <si>
    <t>612481021.S</t>
  </si>
  <si>
    <t>Okenný a dverový plastový dilatačný profil pre hrúbku omietky 6 mm</t>
  </si>
  <si>
    <t>1616468961</t>
  </si>
  <si>
    <t>632001051.S</t>
  </si>
  <si>
    <t>Zhotovenie jednonásobného penetračného náteru pre potery a stierky</t>
  </si>
  <si>
    <t>-522531604</t>
  </si>
  <si>
    <t>585520008700.S</t>
  </si>
  <si>
    <t>Penetračný náter na nasiakavé podklady pod potery, samonivelizačné hmoty a stavebné lepidlá</t>
  </si>
  <si>
    <t>1171911578</t>
  </si>
  <si>
    <t>632452682.S</t>
  </si>
  <si>
    <t>Cementová samonivelizačná stierka, pevnosti v tlaku 30 MPa, hr. 3 mm</t>
  </si>
  <si>
    <t>1218013820</t>
  </si>
  <si>
    <t>632921411.S</t>
  </si>
  <si>
    <t>Dlažba z betónových dlaždíc hr. 40 mm do cem malty MC-10</t>
  </si>
  <si>
    <t>481618155</t>
  </si>
  <si>
    <t>"B rampa"</t>
  </si>
  <si>
    <t>"schody"0,64*2,0+0,32*2,0</t>
  </si>
  <si>
    <t>931992121.S</t>
  </si>
  <si>
    <t>Výplň dilatačných škár z extrudovaného polystyrénu hr. 20 mm</t>
  </si>
  <si>
    <t>1855532253</t>
  </si>
  <si>
    <t>"B" rampa a dom"</t>
  </si>
  <si>
    <t>(0,3+0,6)/2*6,4</t>
  </si>
  <si>
    <t>931994142.S</t>
  </si>
  <si>
    <t>Tesnenie dilatačnej škáry betónovej konštrukcia polyuretanovým tmelom do pl. 4,0 cm2</t>
  </si>
  <si>
    <t>1805706929</t>
  </si>
  <si>
    <t>931994151.S</t>
  </si>
  <si>
    <t>Tesnenie škáry betónovej konštrukcia škárovým profilom prierezu 20/20 mm</t>
  </si>
  <si>
    <t>-1191658222</t>
  </si>
  <si>
    <t>"pracovné a dilatačné škáry"</t>
  </si>
  <si>
    <t>15,9*8</t>
  </si>
  <si>
    <t>21,9*6</t>
  </si>
  <si>
    <t>8,5*8</t>
  </si>
  <si>
    <t>5,2*2</t>
  </si>
  <si>
    <t>27,03*2*6+18,2*4</t>
  </si>
  <si>
    <t>23,7*2</t>
  </si>
  <si>
    <t>936174312.S</t>
  </si>
  <si>
    <t>Osadenie stojana na bicykle kotevnými skrutkami bez zabetónovania nôh na pevný podklad</t>
  </si>
  <si>
    <t>-146539321</t>
  </si>
  <si>
    <t>553560009103.S</t>
  </si>
  <si>
    <t>Z9 Stojan na bicykel,hliníkový v tvare písmena U, prášková farba, na ukotvenie, hmotnosť 18,5kg</t>
  </si>
  <si>
    <t>933357763</t>
  </si>
  <si>
    <t>941955002.S</t>
  </si>
  <si>
    <t>Lešenie ľahké pracovné pomocné s výškou lešeňovej podlahy nad 1,20 do 1,90 m</t>
  </si>
  <si>
    <t>1580971980</t>
  </si>
  <si>
    <t>-1196,51-319,8</t>
  </si>
  <si>
    <t>-278,65-234,85-21,75-21,83-106,05</t>
  </si>
  <si>
    <t>941955004.S</t>
  </si>
  <si>
    <t>Lešenie ľahké pracovné pomocné s výškou lešeňovej podlahy nad 2,50 do 3,5 m</t>
  </si>
  <si>
    <t>-1874996467</t>
  </si>
  <si>
    <t>278,65+234,85+21,75+21,83+106,05</t>
  </si>
  <si>
    <t>952901114.S</t>
  </si>
  <si>
    <t>Vyčistenie budov pri výške podlaží nad 4 m</t>
  </si>
  <si>
    <t>2059544077</t>
  </si>
  <si>
    <t>"záverečné vyčistenie"</t>
  </si>
  <si>
    <t>952902110.S</t>
  </si>
  <si>
    <t>Čistenie budov zametaním v miestnostiach, chodbách, na schodišti a na povalách</t>
  </si>
  <si>
    <t>-1100119761</t>
  </si>
  <si>
    <t>"priebežné čistenie počas rekonštrukcie"</t>
  </si>
  <si>
    <t>496,14+3985,4+1290,16+598,53</t>
  </si>
  <si>
    <t>zam*30</t>
  </si>
  <si>
    <t>959941132.S</t>
  </si>
  <si>
    <t>Chemická kotva s kotevným svorníkom tesnená chemickou ampulkou do betónu, ŽB, kameňa, s vyvŕtaním otvoru M16/45/190 mm</t>
  </si>
  <si>
    <t>290350977</t>
  </si>
  <si>
    <t>"B" kotvenie stojana na bicykle"</t>
  </si>
  <si>
    <t>4*3</t>
  </si>
  <si>
    <t>0,625*1,18*2,24</t>
  </si>
  <si>
    <t>0,465*1,18*2,24</t>
  </si>
  <si>
    <t>0,48*1,18*2,24</t>
  </si>
  <si>
    <t>963042819.S</t>
  </si>
  <si>
    <t>Búranie akýchkoľvek betónových schodiskových stupňov zhotovených na mieste,  -0,07000t</t>
  </si>
  <si>
    <t>-1381591649</t>
  </si>
  <si>
    <t>"vstup do budovy"</t>
  </si>
  <si>
    <t>4,533+2,0</t>
  </si>
  <si>
    <t>965042141.S</t>
  </si>
  <si>
    <t>Búranie podkladov pod dlažby, liatych dlažieb a mazanín,betón alebo liaty asfalt hr.do 100 mm, plochy nad 4 m2 -2,20000t</t>
  </si>
  <si>
    <t>140118333</t>
  </si>
  <si>
    <t>965044201.S</t>
  </si>
  <si>
    <t>Brúsenie existujúcich betónových podláh, zbrúsenie hrúbky do 3 mm -0,00600t</t>
  </si>
  <si>
    <t>1860588069</t>
  </si>
  <si>
    <t>"vyrovnanie po vyburaní"</t>
  </si>
  <si>
    <t>vm1/0,1</t>
  </si>
  <si>
    <t>965044291.S</t>
  </si>
  <si>
    <t>Príplatok k brúseniu existujúcich betónových podláh, za každý ďalší 1 mm hrúbky -0,00200t</t>
  </si>
  <si>
    <t>1336761690</t>
  </si>
  <si>
    <t>965049110.S</t>
  </si>
  <si>
    <t>Príplatok za búranie betónovej mazaniny so zváranou sieťou alebo rabicovým pletivom hr. do 100 mm</t>
  </si>
  <si>
    <t>1685580146</t>
  </si>
  <si>
    <t>965061821.S</t>
  </si>
  <si>
    <t>Búranie dlažieb bez podkladného lôžka z drevených klátikov do asfaltu,  -0,07000t</t>
  </si>
  <si>
    <t>-1856191995</t>
  </si>
  <si>
    <t>965081712.S</t>
  </si>
  <si>
    <t>Búranie dlažieb, bez podklad. lôžka z xylolit., alebo keramických dlaždíc hr. do 10 mm,  -0,02000t</t>
  </si>
  <si>
    <t>-279275683</t>
  </si>
  <si>
    <t>"00.04"</t>
  </si>
  <si>
    <t>51,91</t>
  </si>
  <si>
    <t>3,73+6,5+33,69+7,01+7,85+38,12+7,87+15,78+8,39+8,41+15,2+4,19+5,36+5,6</t>
  </si>
  <si>
    <t>20,29+41,14+8,8+8,96+2,37+10,1+10,19+9,15+2,64+9,26+7,85+10,02+18,7</t>
  </si>
  <si>
    <t>7,92+7,89</t>
  </si>
  <si>
    <t>965081812.S</t>
  </si>
  <si>
    <t>Búranie dlažieb, z kamen., cement., terazzových, čadičových alebo keramických, hr. nad 10 mm,  -0,06500t</t>
  </si>
  <si>
    <t>955408714</t>
  </si>
  <si>
    <t>22,85+36,09</t>
  </si>
  <si>
    <t>12,15+116,21</t>
  </si>
  <si>
    <t>105,73</t>
  </si>
  <si>
    <t>968061125.S</t>
  </si>
  <si>
    <t>Vyvesenie dreveného dverného krídla do suti plochy do 2 m2, -0,02400t</t>
  </si>
  <si>
    <t>-544299153</t>
  </si>
  <si>
    <t>17-9</t>
  </si>
  <si>
    <t>28+27</t>
  </si>
  <si>
    <t>968061126.S</t>
  </si>
  <si>
    <t>Vyvesenie dreveného dverného krídla do suti plochy nad 2 m2, -0,02700t</t>
  </si>
  <si>
    <t>1629562227</t>
  </si>
  <si>
    <t>968072455.S</t>
  </si>
  <si>
    <t>Vybúranie kovových dverových zárubní plochy do 2 m2,  -0,07600t</t>
  </si>
  <si>
    <t>1348799981</t>
  </si>
  <si>
    <t>0,8*2,07*0</t>
  </si>
  <si>
    <t>0,8*1,91*5</t>
  </si>
  <si>
    <t>0,95*2,01</t>
  </si>
  <si>
    <t>0,65*2,02*2*0</t>
  </si>
  <si>
    <t>0,95*1,99</t>
  </si>
  <si>
    <t>0,8*(1,74+1,83+1,99)</t>
  </si>
  <si>
    <t>0,8*2,05</t>
  </si>
  <si>
    <t>0,8*1,97*8</t>
  </si>
  <si>
    <t>0,7*1,97*2</t>
  </si>
  <si>
    <t>0,9*1,97*4</t>
  </si>
  <si>
    <t>0,95*1,97*5</t>
  </si>
  <si>
    <t>0,65*1,98*2</t>
  </si>
  <si>
    <t>0,6*1,98*13</t>
  </si>
  <si>
    <t>0,7*1,85*2</t>
  </si>
  <si>
    <t>0,6*1,75</t>
  </si>
  <si>
    <t>0,9*1,97*2</t>
  </si>
  <si>
    <t>0,95*1,96</t>
  </si>
  <si>
    <t>0,8*1,97*25</t>
  </si>
  <si>
    <t>0,65*1,96*3</t>
  </si>
  <si>
    <t>0,6*1,97*19</t>
  </si>
  <si>
    <t>0,8*2,04</t>
  </si>
  <si>
    <t>0,8*1,96*16</t>
  </si>
  <si>
    <t>0,65*1,97*3</t>
  </si>
  <si>
    <t>0,6*1,97*8</t>
  </si>
  <si>
    <t>-182,109</t>
  </si>
  <si>
    <t>968072456.S</t>
  </si>
  <si>
    <t>Vybúranie kovových dverových zárubní plochy nad 2 m2,  -0,06300t</t>
  </si>
  <si>
    <t>-2015189816</t>
  </si>
  <si>
    <t>1,15*2,05</t>
  </si>
  <si>
    <t>1,25*2,0</t>
  </si>
  <si>
    <t>1,8*2,48*2+1,5*1,97*2</t>
  </si>
  <si>
    <t>1,6*1,97</t>
  </si>
  <si>
    <t>1,21*1,91</t>
  </si>
  <si>
    <t>3,0*2,5*4</t>
  </si>
  <si>
    <t>1,4*1,98</t>
  </si>
  <si>
    <t>1,6*2,5*6</t>
  </si>
  <si>
    <t>1,5*2,63</t>
  </si>
  <si>
    <t>0,8*2,63</t>
  </si>
  <si>
    <t>1,5*1,97</t>
  </si>
  <si>
    <t>1,3*2,42</t>
  </si>
  <si>
    <t>1,8*2,54</t>
  </si>
  <si>
    <t>1,45*1,97*7</t>
  </si>
  <si>
    <t>1,6*2,1</t>
  </si>
  <si>
    <t>1,7*1,97</t>
  </si>
  <si>
    <t>1,6*1,97*4</t>
  </si>
  <si>
    <t>1,4*1,98*2</t>
  </si>
  <si>
    <t>1,7*2,01*2</t>
  </si>
  <si>
    <t>1,6*1,97*2</t>
  </si>
  <si>
    <t>971055034.S</t>
  </si>
  <si>
    <t>Rezanie konštrukcií zo železobetónu hr. panelu 400 mm stenovou pílou -0,04800t</t>
  </si>
  <si>
    <t>911716502</t>
  </si>
  <si>
    <t>"B schody"</t>
  </si>
  <si>
    <t>4,533*2+0,77*2</t>
  </si>
  <si>
    <t>974031185.S</t>
  </si>
  <si>
    <t>Vysekávanie rýh v akomkoľvek murive tehlovom na akúkoľvek maltu do hĺbky 300 mm a š. do 200 mm,  -0,07100t</t>
  </si>
  <si>
    <t>-183067285</t>
  </si>
  <si>
    <t>2*1,43</t>
  </si>
  <si>
    <t>"do maliarskej dielne"</t>
  </si>
  <si>
    <t>2*3,0*2</t>
  </si>
  <si>
    <t>978013141.S</t>
  </si>
  <si>
    <t>Otlčenie omietok stien vnútorných vápenných alebo vápennocementových v rozsahu do 30 %,  -0,01000t</t>
  </si>
  <si>
    <t>2043675464</t>
  </si>
  <si>
    <t>978059511.S</t>
  </si>
  <si>
    <t>Odsekanie a odobratie obkladov stien z obkladačiek vnútorných vrátane podkladovej omietky do 2 m2,  -0,06800t</t>
  </si>
  <si>
    <t>-593515918</t>
  </si>
  <si>
    <t>"okolo umývadiel v mistnostiach"</t>
  </si>
  <si>
    <t>1,2*1,6*7</t>
  </si>
  <si>
    <t>1,6*(0,7+1,04+0,65*2+1,359+1,1+1,12+2,0)</t>
  </si>
  <si>
    <t>1,6*(1,17+1,5+0,7+1,2*5+0,978+0,3+1,4+1,07+0,3*2+1,11+1,14+1,04+2,0)</t>
  </si>
  <si>
    <t>1,6*(1,2+1,33+1,1+0,2*3+1,57+0,2+1,2+0,2+1,1+0,3+0,6+0,4+1,2+1,085+0,25*2)</t>
  </si>
  <si>
    <t>oobklad</t>
  </si>
  <si>
    <t>978059531.S</t>
  </si>
  <si>
    <t>Odsekanie a odobratie obkladov stien z obkladačiek vnútorných vrátane podkladovej omietky nad 2 m2,  -0,06800t</t>
  </si>
  <si>
    <t>-866230884</t>
  </si>
  <si>
    <t>"obklady sociálok"</t>
  </si>
  <si>
    <t>2,1*2*(3,118+5,044+1,275*2+1,71*2+1,814+1,788+3,7*2+1,047+1,916+0,88*2+0,8*2+1,3+1,14+3,024+5,047)</t>
  </si>
  <si>
    <t>-(0,9*2,0*4+0,65*1,98*2+0,6*2,0*12)</t>
  </si>
  <si>
    <t>-1,25*1,26*6</t>
  </si>
  <si>
    <t>2,1*2*(1,387+1,453+1,637+2,13+1,395+1,77+1,16+0,86+1,46*2)</t>
  </si>
  <si>
    <t>-(0,6*2,0*8)</t>
  </si>
  <si>
    <t>2,1*2*(1,923+1,305+0,839+2,67+0,974*2+1,9+1,335+1,313+1,9+0,826+1,79+3,6+0,811*2+1,3+1,313+1,3+1,66)</t>
  </si>
  <si>
    <t>-2,0*(0,65*2+0,6*12)</t>
  </si>
  <si>
    <t>-1,23*(1,25+1,247)</t>
  </si>
  <si>
    <t>2,1*2*(3,97*2+0,515+3,97+1,78+1,32+0,816+0,835+1,53*2+2,89+0,55)</t>
  </si>
  <si>
    <t>-2,0*(0,6*7)</t>
  </si>
  <si>
    <t>2,1*2*(2,14+1,48+2,157+1,77*3+1,69+1,36*4+1,16+2,08*2+0,97*4)</t>
  </si>
  <si>
    <t>-2,0*(0,6*15)</t>
  </si>
  <si>
    <t>2,1*2*(3,65+2,72+2,83*2+1,0*3+3,032+6,55)</t>
  </si>
  <si>
    <t>-2,0*(0,8*4)</t>
  </si>
  <si>
    <t>2,1*2*(6,22+3,1)+1,46*(2,0+0,15)</t>
  </si>
  <si>
    <t>-(0,8*2,0+1,77*0,4+1,79*0,5)</t>
  </si>
  <si>
    <t>2,1*2*(1,698+1,73+1,25*2+0,766*2+2,72*2+1,67*2+0,84*2+0,81*4+1,3*2+1,3*2)</t>
  </si>
  <si>
    <t>-(0,65*2,0*2+0,6*2,0*16)</t>
  </si>
  <si>
    <t>oobklad2</t>
  </si>
  <si>
    <t>375,914*1,5 'Prepočítané koeficientom množstva</t>
  </si>
  <si>
    <t>375,914*24 'Prepočítané koeficientom množstva</t>
  </si>
  <si>
    <t>375,914*3 'Prepočítané koeficientom množstva</t>
  </si>
  <si>
    <t>375,914*0,901 'Prepočítané koeficientom množstva</t>
  </si>
  <si>
    <t>375,914*0,056 'Prepočítané koeficientom množstva</t>
  </si>
  <si>
    <t>375,914*0,011 'Prepočítané koeficientom množstva</t>
  </si>
  <si>
    <t>-1774574069</t>
  </si>
  <si>
    <t>375,914*0,032 'Prepočítané koeficientom množstva</t>
  </si>
  <si>
    <t>375,914*0,2 'Prepočítané koeficientom množstva</t>
  </si>
  <si>
    <t>711211051.S</t>
  </si>
  <si>
    <t>Jednozlož. silikátová hydroizolačná hmota, stierka vodorovná</t>
  </si>
  <si>
    <t>-920075237</t>
  </si>
  <si>
    <t>"sociálky"</t>
  </si>
  <si>
    <t>15,78+8,39+8,41+15,2+5,36+5,6</t>
  </si>
  <si>
    <t>8,8+8,96+10,1+10,19+2,37+9,15+2,64+9,26+18,7+19,02+7,85+10,02</t>
  </si>
  <si>
    <t>711212051.S</t>
  </si>
  <si>
    <t>Jednozlož. silikátová hydroizolačná hmota, stierka zvislá</t>
  </si>
  <si>
    <t>-1620456230</t>
  </si>
  <si>
    <t>4*0,15*sqrt(silv/20)*20</t>
  </si>
  <si>
    <t>2,1*(0,9*3*3+0,9*2*2)</t>
  </si>
  <si>
    <t>silz</t>
  </si>
  <si>
    <t>245610003500</t>
  </si>
  <si>
    <t>Páska tesniaca špeciálna ASO-DICHTBAND 2000-S, pre náročné aplikácie s vysokým zaťažením, 120 mm/50 m,alebo výrobok s rovnakými technickými vlastnosťami</t>
  </si>
  <si>
    <t>-830689207</t>
  </si>
  <si>
    <t>4*sqrt(silv/20)*20*1,1</t>
  </si>
  <si>
    <t>2,1*(2*3+2*2)*1,1</t>
  </si>
  <si>
    <t>713111111.S</t>
  </si>
  <si>
    <t>Montáž tepelnej izolácie stropov minerálnou vlnou, vrchom kladenou voľne</t>
  </si>
  <si>
    <t>-282743491</t>
  </si>
  <si>
    <t>"na podhlad SDKPO1"</t>
  </si>
  <si>
    <t>631440003700.S</t>
  </si>
  <si>
    <t>Doska z minerálnej vlny hr. 50 mm, izolácia pre šikmé strechy, nezaťažené stropy, priečky</t>
  </si>
  <si>
    <t>2145906621</t>
  </si>
  <si>
    <t>sdkpo1*1,02</t>
  </si>
  <si>
    <t>Zdravotechnika - zariaďovacie predmety</t>
  </si>
  <si>
    <t>725110814.S</t>
  </si>
  <si>
    <t>Demontáž záchoda odsávacieho alebo kombinačného,  -0,03420t</t>
  </si>
  <si>
    <t>-1193942445</t>
  </si>
  <si>
    <t>"neopravnene"</t>
  </si>
  <si>
    <t>5+11+6</t>
  </si>
  <si>
    <t>725122813.S</t>
  </si>
  <si>
    <t>Demontáž pisoára s nádržkou a 1 záchodom,  -0,01720t</t>
  </si>
  <si>
    <t>-199828786</t>
  </si>
  <si>
    <t>"neoprav"</t>
  </si>
  <si>
    <t>3+3</t>
  </si>
  <si>
    <t>1691608352</t>
  </si>
  <si>
    <t>38+39+12</t>
  </si>
  <si>
    <t>725220831.S</t>
  </si>
  <si>
    <t>Demontáž vane liatinovej rohovej,  -0.09510t</t>
  </si>
  <si>
    <t>-2028262609</t>
  </si>
  <si>
    <t>-769997403</t>
  </si>
  <si>
    <t>2+5</t>
  </si>
  <si>
    <t>725240812.S</t>
  </si>
  <si>
    <t>Demontáž sprchovej kabíny a misy bez výtokových armatúr mís,  -0,02450t</t>
  </si>
  <si>
    <t>-1331343770</t>
  </si>
  <si>
    <t>-143377982</t>
  </si>
  <si>
    <t>725820802.S</t>
  </si>
  <si>
    <t>Demontáž batérie stojankovej do 1 otvoru,  -0,00086t</t>
  </si>
  <si>
    <t>2093601234</t>
  </si>
  <si>
    <t>725820810.S</t>
  </si>
  <si>
    <t>Demontáž batérie drezovej, umývadlovej nástennej,  -0,0026t</t>
  </si>
  <si>
    <t>-201065761</t>
  </si>
  <si>
    <t>725840870.S</t>
  </si>
  <si>
    <t>Demontáž batérie vaňovej, sprchovej nástennej,  -0,00225t</t>
  </si>
  <si>
    <t>535958056</t>
  </si>
  <si>
    <t>2+5+1</t>
  </si>
  <si>
    <t>725840873.S</t>
  </si>
  <si>
    <t>Demontáž príslušenstva pre sprchové batérie, držiak na sprchu,  -0,00113t</t>
  </si>
  <si>
    <t>-1413442545</t>
  </si>
  <si>
    <t>725860820.S</t>
  </si>
  <si>
    <t>Demontáž jednoduchej zápachovej uzávierky pre zariaďovacie predmety, umývadlá, drezy, práčky  -0,00085t</t>
  </si>
  <si>
    <t>1072223222</t>
  </si>
  <si>
    <t>725860822.S</t>
  </si>
  <si>
    <t>Demontáž zápachovej uzávierky pre zariaďovacie predmety, vane, sprchy  -0,00122t</t>
  </si>
  <si>
    <t>956932222</t>
  </si>
  <si>
    <t>762213811.S</t>
  </si>
  <si>
    <t>Demontáž schodiska vrátane zábradlia priamočiarych alebo krivočiar. s podstupnicami š. do 1,50 m -0.30000 t</t>
  </si>
  <si>
    <t>-871900505</t>
  </si>
  <si>
    <t>"B21"</t>
  </si>
  <si>
    <t>1,2*2</t>
  </si>
  <si>
    <t>0,8*2</t>
  </si>
  <si>
    <t>763</t>
  </si>
  <si>
    <t>Konštrukcie - drevostavby</t>
  </si>
  <si>
    <t>763115514.S</t>
  </si>
  <si>
    <t>Priečka SDK hr. 150 mm, kca CW+UW 100, dvojito opláštená doskou štandardnou A 2x12,5 mm, TI 100 mm</t>
  </si>
  <si>
    <t>-1619913207</t>
  </si>
  <si>
    <t>"2NP 02.40"</t>
  </si>
  <si>
    <t>2,89*5,55-0,8*2,0</t>
  </si>
  <si>
    <t>sdkpr</t>
  </si>
  <si>
    <t>763119522.S</t>
  </si>
  <si>
    <t>Demontáž sadrokartónovej priečky, jednoduchá nosná oceľová konštrukcia, dvojité opláštenie,  -0,05447t</t>
  </si>
  <si>
    <t>2065938202</t>
  </si>
  <si>
    <t>2,79*(3,056+0,94)</t>
  </si>
  <si>
    <t>763135035.S</t>
  </si>
  <si>
    <t>Kazetový podhľad 600 x 600 mm, hrana ostrá, konštrukcia viditeľná, doska sadrokartónová biela hr. 12,5 mm</t>
  </si>
  <si>
    <t>86934894</t>
  </si>
  <si>
    <t>763135045.S</t>
  </si>
  <si>
    <t>Kazetový podhľad 600 x 600 mm, hrana ostrá, konštrukcia viditeľná, doska sadrokartónová biela hr. 10 mm</t>
  </si>
  <si>
    <t>1180848625</t>
  </si>
  <si>
    <t>3,73+6,5+33,69+7,01+37,83+38,12+35,35+17,72+21,42+4,19+28,94+21,15</t>
  </si>
  <si>
    <t>12,15+44,18+34,37+36,55+15,75+34,65+21,0+21,7</t>
  </si>
  <si>
    <t>32,2+34,14+41,85</t>
  </si>
  <si>
    <t>763138221.S</t>
  </si>
  <si>
    <t>Podhľad SDK závesný na dvojúrovňovej oceľovej podkonštrukcií CD+UD, doska protipožiarna DF 12.5 mm</t>
  </si>
  <si>
    <t>-1515067564</t>
  </si>
  <si>
    <t>"01.59"</t>
  </si>
  <si>
    <t>998763201.S</t>
  </si>
  <si>
    <t>Presun hmôt pre drevostavby v objektoch výšky do 12 m</t>
  </si>
  <si>
    <t>1985497504</t>
  </si>
  <si>
    <t>766421821.S</t>
  </si>
  <si>
    <t>Demontáž obloženia podhľadu stien, palub.doskami,  -0,01000t</t>
  </si>
  <si>
    <t>1943305632</t>
  </si>
  <si>
    <t>16,97+7,68+13,54+7,74+14,87</t>
  </si>
  <si>
    <t>766421822.S</t>
  </si>
  <si>
    <t>Demontáž obloženia podhľadu stien, podkladových roštov,  -0,00800t</t>
  </si>
  <si>
    <t>-434520980</t>
  </si>
  <si>
    <t>7666621D01</t>
  </si>
  <si>
    <t>D01_P D+M Drevené dverné krídlo 700x1970mm, bez zasklenia, vrátane kovania, a zámku</t>
  </si>
  <si>
    <t>847177444</t>
  </si>
  <si>
    <t>7666621D02</t>
  </si>
  <si>
    <t>D02_P D+M Drevené dverné krídlo dvojkrídlové 1600x1970mm, bez zasklenia, vrátane kovania, a zámku</t>
  </si>
  <si>
    <t>-214363212</t>
  </si>
  <si>
    <t>7666621D03</t>
  </si>
  <si>
    <t>D03_P  D+M Drevené dverné krídlo 950x1970mm, bez zasklenia, vrátane kovania, a zámku</t>
  </si>
  <si>
    <t>-1983879994</t>
  </si>
  <si>
    <t>7666621D04</t>
  </si>
  <si>
    <t>D04_P  D+M Drevené dverné krídlo 800x1970mm, bez zasklenia, vrátane kovania, a zámku</t>
  </si>
  <si>
    <t>-655788139</t>
  </si>
  <si>
    <t>7666621D05</t>
  </si>
  <si>
    <t>D05_L  D+M Drevené dverné krídlo 600x1970mm, bez zasklenia, vrátane kovania, a zámku</t>
  </si>
  <si>
    <t>-491721370</t>
  </si>
  <si>
    <t>7666621D06</t>
  </si>
  <si>
    <t>D06_P  D+M Drevené dverné krídlo 600x1970mm, zasklenie 1/3 , vrátane kovania, a zámku, vetracia mriežka 400x200mm</t>
  </si>
  <si>
    <t>1875906350</t>
  </si>
  <si>
    <t>7666621D07</t>
  </si>
  <si>
    <t>D07_P  D+M Drevené dverné krídlo 600x1970mm, bez zasklenia, vrátane kovania, a zámku</t>
  </si>
  <si>
    <t>-1546401575</t>
  </si>
  <si>
    <t>7666621D08</t>
  </si>
  <si>
    <t>D08_L D+M Drevené dverné krídlo 600x1970mm, zasklenie 1/3 , vrátane kovania, a zámku, vetracia mriežka 400x200mm</t>
  </si>
  <si>
    <t>1451754937</t>
  </si>
  <si>
    <t>7666621D09</t>
  </si>
  <si>
    <t>D09_P D+M Drevené dverné krídlo 650x1970mm, bez zasklenia , vrátane kovania, a zámku, vetracia mriežka 400x200mm</t>
  </si>
  <si>
    <t>651606803</t>
  </si>
  <si>
    <t>7666621D10</t>
  </si>
  <si>
    <t>D10_L D+M Drevené dverné krídlo 650x1970mm, bez zasklenia , vrátane kovania, a zámku, vetracia mriežka 400x200mm</t>
  </si>
  <si>
    <t>1852043606</t>
  </si>
  <si>
    <t>7666621D11</t>
  </si>
  <si>
    <t xml:space="preserve">D11_L D+M Drevené dverné krídlo 800x1970mm, bez zasklenia , vrátane kovania, a zámku, </t>
  </si>
  <si>
    <t>-1654845016</t>
  </si>
  <si>
    <t>7666621D12</t>
  </si>
  <si>
    <t xml:space="preserve">D12_L D+M Drevené dverné krídlo 950x1970mm, bez zasklenia , vrátane kovania, a zámku, </t>
  </si>
  <si>
    <t>1989170489</t>
  </si>
  <si>
    <t>7666621D13</t>
  </si>
  <si>
    <t>D13_P D+M Drevené dverné krídlo 800x1970mm, bez zasklenia , vrátane kovania, a zámku, vetracia mriežka 400x200mm</t>
  </si>
  <si>
    <t>464624716</t>
  </si>
  <si>
    <t>7666621D14</t>
  </si>
  <si>
    <t>D14_P D+M Drevené dojkrídlové dverné krídlo 1240x1910mm, bez zasklenia , vrátane kovania, a zámku,</t>
  </si>
  <si>
    <t>883957059</t>
  </si>
  <si>
    <t>7666621D15</t>
  </si>
  <si>
    <t>D15_L D+M Drevené dverné krídlo 800x1970mm, bez zasklenia , vrátane kovania, a zámku,</t>
  </si>
  <si>
    <t>-478255134</t>
  </si>
  <si>
    <t>7666621D16</t>
  </si>
  <si>
    <t>D16_P D+M Drevené  dverné krídlo 800x1970mm, bez zasklenia , vrátane kovania, a zámku,</t>
  </si>
  <si>
    <t>-808361407</t>
  </si>
  <si>
    <t>7666621D17</t>
  </si>
  <si>
    <t>D17_L D+M Drevené  dverné krídlo 800x1970mm, bez zasklenia , vrátane kovania, a zámku,</t>
  </si>
  <si>
    <t>1746446186</t>
  </si>
  <si>
    <t>7666621D18</t>
  </si>
  <si>
    <t>D18_P D+M Drevené  dverné krídlo 800x1970mm, bez zasklenia , vrátane kovania, a zámku,</t>
  </si>
  <si>
    <t>-831332395</t>
  </si>
  <si>
    <t>7666621D19</t>
  </si>
  <si>
    <t>D19_L D+M Drevené  dverné krídlo 800x1970mm, bez zasklenia , vrátane kovania, a zámku, vetracia mriežka 400x200mm</t>
  </si>
  <si>
    <t>351181901</t>
  </si>
  <si>
    <t>7666621D20</t>
  </si>
  <si>
    <t>D20_L D+M Drevené  dverné krídlo 800x1970mm, bez zasklenia , vrátane kovania, a zámku,</t>
  </si>
  <si>
    <t>1205116953</t>
  </si>
  <si>
    <t>7666621D21</t>
  </si>
  <si>
    <t>D21_P D+M Drevené  dverné krídlo 800x1970mm, bez zasklenia , vrátane kovania, a zámku,</t>
  </si>
  <si>
    <t>596085486</t>
  </si>
  <si>
    <t>7666621D22</t>
  </si>
  <si>
    <t>D22_P D+M Drevené  dverné krídlo 950x1970mm, bez zasklenia , vrátane kovania, a zámku, vetracia mriežka 400x200mm</t>
  </si>
  <si>
    <t>1875803914</t>
  </si>
  <si>
    <t>7666621D23</t>
  </si>
  <si>
    <t xml:space="preserve">D23_P D+M Drevené  dverné krídlo 800x1970mm, zasklenie 1/3 , vrátane kovania, a zámku, </t>
  </si>
  <si>
    <t>569523627</t>
  </si>
  <si>
    <t>7666621D24</t>
  </si>
  <si>
    <t xml:space="preserve">D24_L D+M Drevené  dverné krídlo 800x1970mm, zasklenie 1/3 , vrátane kovania, a zámku, </t>
  </si>
  <si>
    <t>-1991186595</t>
  </si>
  <si>
    <t>7666621D25</t>
  </si>
  <si>
    <t xml:space="preserve">D25_L D+M Drevené  dverné krídlo 1000x1970mm, zasklenie 1/3 , vrátane kovania, a zámku, </t>
  </si>
  <si>
    <t>1613177570</t>
  </si>
  <si>
    <t>7666621D26</t>
  </si>
  <si>
    <t xml:space="preserve">D26_L D+M Drevené  dverné krídlo 900x1970mm, bez zasklenia , vrátane kovania, a zámku, </t>
  </si>
  <si>
    <t>411525888</t>
  </si>
  <si>
    <t>7666621D27</t>
  </si>
  <si>
    <t>D27_P D+M Drevené  dverné krídlo 700x1970mm, bez zasklenia , vrátane kovania, a zámku, vetracia mriežka 400x200mm</t>
  </si>
  <si>
    <t>-25540089</t>
  </si>
  <si>
    <t>7666621D28</t>
  </si>
  <si>
    <t xml:space="preserve">D28_L D+M Drevené  dverné krídlo 800x1970mm, bez zasklenia , vrátane kovania, a zámku, </t>
  </si>
  <si>
    <t>-1160220074</t>
  </si>
  <si>
    <t>7666621D29</t>
  </si>
  <si>
    <t xml:space="preserve">D29_P D+M Drevené  dverné krídlo 800x1970mm, bez zasklenia , vrátane kovania, a zámku, </t>
  </si>
  <si>
    <t>-1975819607</t>
  </si>
  <si>
    <t>7666621D30</t>
  </si>
  <si>
    <t xml:space="preserve">D30_P D+M Drevené  dverné krídlo 950x1970mm, bez zasklenia , vrátane kovania, a zámku, </t>
  </si>
  <si>
    <t>702425500</t>
  </si>
  <si>
    <t>1428660699</t>
  </si>
  <si>
    <t>767161120.S</t>
  </si>
  <si>
    <t>Montáž zábradlia rovného z rúrok do muriva, s hmotnosťou 1 metra zábradlia do 30 kg</t>
  </si>
  <si>
    <t>1351413148</t>
  </si>
  <si>
    <t>"Z6"</t>
  </si>
  <si>
    <t>2,8+1,55+0,3</t>
  </si>
  <si>
    <t>"Z7"</t>
  </si>
  <si>
    <t>2,8+0,25</t>
  </si>
  <si>
    <t>"Z8"</t>
  </si>
  <si>
    <t>0,3+1,55</t>
  </si>
  <si>
    <t>553520000923.S</t>
  </si>
  <si>
    <t>Z6 Zábradlie  s madlom pre imobilných, výška 900mm, nerezk, kotvenie</t>
  </si>
  <si>
    <t>566720147</t>
  </si>
  <si>
    <t>553520000924.S</t>
  </si>
  <si>
    <t>Z7 Zábradlie  s madlom pre imobilných, výška 900mm, nerez, kotvenie</t>
  </si>
  <si>
    <t>-96022667</t>
  </si>
  <si>
    <t>553520000925.S</t>
  </si>
  <si>
    <t>Z8 Zábradlie  s madlom pre imobilných, výška 900mm, nerez, kotvenie</t>
  </si>
  <si>
    <t>-1331469381</t>
  </si>
  <si>
    <t>767581801.S</t>
  </si>
  <si>
    <t>Demontáž podhľadov kaziet,  -0,00500t</t>
  </si>
  <si>
    <t>-2119738981</t>
  </si>
  <si>
    <t>38,12+80,68</t>
  </si>
  <si>
    <t>767582800.S</t>
  </si>
  <si>
    <t>Demontáž podhľadov roštov,  -0,00200t</t>
  </si>
  <si>
    <t>1090578719</t>
  </si>
  <si>
    <t>767584801.S</t>
  </si>
  <si>
    <t>Demontáž telesa žiarivkového,  -0,00700t</t>
  </si>
  <si>
    <t>1095175879</t>
  </si>
  <si>
    <t>kaz/8+0,15</t>
  </si>
  <si>
    <t>767584811.S</t>
  </si>
  <si>
    <t>Demontáž mriežky vzduchotechnickej,  -0,00100t</t>
  </si>
  <si>
    <t>-1696470086</t>
  </si>
  <si>
    <t>kaz/12+0,1</t>
  </si>
  <si>
    <t>7676411A01</t>
  </si>
  <si>
    <t>A01_P Interierové hliníkové dvojkrídlové dvere , svetlosť 1400x1970mm, bez zasklenia</t>
  </si>
  <si>
    <t>1800297340</t>
  </si>
  <si>
    <t>7676411A02</t>
  </si>
  <si>
    <t>A02_P Interierové hliníkové dvojkrídlové dvere , svetlosť 1600x1970mm, celozasklené</t>
  </si>
  <si>
    <t>781585602</t>
  </si>
  <si>
    <t>7676411A03</t>
  </si>
  <si>
    <t>A03 Zasklená hliníková stena 2055x2010mm s dverným otvorom svetlosti 750x1970mm, celozasklené</t>
  </si>
  <si>
    <t>1998227752</t>
  </si>
  <si>
    <t>7676411A04</t>
  </si>
  <si>
    <t>A04 Interierová zasklená hliníková stena 8000x2600mm s dverným otvorom svetlosti 1400x2500mm a 900x2500mm, celozasklené, na dvojkrídle panikové kovanie</t>
  </si>
  <si>
    <t>1204131393</t>
  </si>
  <si>
    <t>7676411A05</t>
  </si>
  <si>
    <t xml:space="preserve">A05 Interierový hliníkový okenný pás s pevným zasklením 3000x650mm, celozasklené, </t>
  </si>
  <si>
    <t>-1034586855</t>
  </si>
  <si>
    <t>7676411A06</t>
  </si>
  <si>
    <t>A06_P Interierové hliníkové jednokrídlové dvere , svetlosť 900x2000mm, plné</t>
  </si>
  <si>
    <t>-419961857</t>
  </si>
  <si>
    <t>7676411A07</t>
  </si>
  <si>
    <t>A07_P Interierové hliníkové dvojkrídlové dvere , svetlosť 1500x1970mm, zasklenie 2/3</t>
  </si>
  <si>
    <t>-990173618</t>
  </si>
  <si>
    <t>7676411A08</t>
  </si>
  <si>
    <t>A08 Interierová zasklená hliníková stena 3000x2250mm s dverným otvorom svetlosti 800x2200mm, zasklenie 2/3</t>
  </si>
  <si>
    <t>1166823819</t>
  </si>
  <si>
    <t>7676411A09</t>
  </si>
  <si>
    <t>A09_P Interierové hliníkové dvojkrídlové dvere , svetlosť 3000x2050mm, bez zasklenia</t>
  </si>
  <si>
    <t>-1422115051</t>
  </si>
  <si>
    <t>7676411A10</t>
  </si>
  <si>
    <t>A10_L Interierové hliníkové dvojkrídlové dvere  s nadsvetlíkom, svetlosť 1200x1970+450mm, dvere bez zasklenia, svetlík pevné zasklenie, vetracia mriežka 400x200mm</t>
  </si>
  <si>
    <t>-1319484838</t>
  </si>
  <si>
    <t>7676411A11</t>
  </si>
  <si>
    <t xml:space="preserve">A11_P Interierové hliníkové dvojkrídlové dvere  , svetlosť 3000x2500mm, dvere bez zasklenia, </t>
  </si>
  <si>
    <t>-1998561917</t>
  </si>
  <si>
    <t>7676411A12</t>
  </si>
  <si>
    <t>A12_P Interierové hliníkové dvojkrídlové dvere  , svetlosť 1500x1970mm,  bez zasklenia, vetracia mriežka 400x200mm</t>
  </si>
  <si>
    <t>1835107581</t>
  </si>
  <si>
    <t>7676411A13</t>
  </si>
  <si>
    <t xml:space="preserve">A13_P Interierové hliníkové dvojkrídlové dvere  , svetlosť 1800x2480mm,  bez zasklenia, </t>
  </si>
  <si>
    <t>-204734443</t>
  </si>
  <si>
    <t>7676411A14</t>
  </si>
  <si>
    <t xml:space="preserve">A14_P Interierové hliníkové dvojkrídlové dvere  , svetlosť 2400x2600mm,  bez zasklenia, </t>
  </si>
  <si>
    <t>718171759</t>
  </si>
  <si>
    <t>7676411A15</t>
  </si>
  <si>
    <t xml:space="preserve">A15_P Interierové hliníkové dvojkrídlové dvere , svetlosť 1450x1970mm,  bez zasklenia, </t>
  </si>
  <si>
    <t>-991233638</t>
  </si>
  <si>
    <t>7676411A16</t>
  </si>
  <si>
    <t>A16_L Interierové hliníkové dvojkrídlové dvere , svetlosť 1450x1970+1230mm,  celozasklené, nad podhladom nadpražie SDK</t>
  </si>
  <si>
    <t>-222376872</t>
  </si>
  <si>
    <t>7676411A17</t>
  </si>
  <si>
    <t>A17_P Interierové hliníkové dvojkrídlové dvere , svetlosť 1450x1970mm,  bez zasklenia</t>
  </si>
  <si>
    <t>-293146557</t>
  </si>
  <si>
    <t>7676411A18</t>
  </si>
  <si>
    <t>A18 Interierová zasklená hliníková stena 2375x3200mm s dverným otvorom svetlosti 1600x2100mm  celozasklené, nad podhladom SDK</t>
  </si>
  <si>
    <t>1032163959</t>
  </si>
  <si>
    <t>7676411A19</t>
  </si>
  <si>
    <t>A19_P Interierové hliníkové dvojkrídlové dvere bezpečnostné , svetlosť 1400x1970mm,  bez zasklenia</t>
  </si>
  <si>
    <t>1192999269</t>
  </si>
  <si>
    <t>7676411A20</t>
  </si>
  <si>
    <t>A20_L Interierové hliníkové dvojkrídlové dvere , svetlosť 1400x1970mm,  bez zasklenia</t>
  </si>
  <si>
    <t>-1912070372</t>
  </si>
  <si>
    <t>7676411A21</t>
  </si>
  <si>
    <t>A21_L Interierové hliníkové dvojkrídlové dvere , svetlosť 1600x1970+680mm,  celozasklené so svetlíkom, nad podhladom nadpražie SDK</t>
  </si>
  <si>
    <t>18696607</t>
  </si>
  <si>
    <t>7676411A22</t>
  </si>
  <si>
    <t>A22_L Interierová zasklená hliníková stena 1780x3060mm s dverným otvorom svetlosti 800x1970+680mm  celozasklené so svetlíkom, nad podhladom SDK, vo dverách mriežka 400x200mm</t>
  </si>
  <si>
    <t>-394813778</t>
  </si>
  <si>
    <t>7676411A23</t>
  </si>
  <si>
    <t>A23_L Interierové hliníkové dvojkrídlové dvere , svetlosť 1600x1970+630mm,  celozasklené so svetlíkom, nad podhladom nadpražie SDK</t>
  </si>
  <si>
    <t>-144862448</t>
  </si>
  <si>
    <t>7676411A24</t>
  </si>
  <si>
    <t>A24_L Interierové hliníkové dvojkrídlové dvere , svetlosť 1600x1970+630mm,  celozasklené so svetlíkom, nad podhladom nadpražie SDK</t>
  </si>
  <si>
    <t>-65954279</t>
  </si>
  <si>
    <t>7676465O01</t>
  </si>
  <si>
    <t>O01_L D+M Protipožiarne int. dvojkrídlové hliníkové dvere  svetlosť 1600x1970+630mm, PO EI45/D3+C+KZ, celozasklené, nad podhladom SDK REI60/D1, samozatvárač a koordinátor zatvárania, zámok a kovanie</t>
  </si>
  <si>
    <t>-1449153535</t>
  </si>
  <si>
    <t>7676465O02</t>
  </si>
  <si>
    <t>O021_P D+M Protipožiarne int. dvojkrídlové hliníkové dvere  svetlosť 1600x1970+630mm, PO EI30/D3+C+KZ, celozasklené, nad podhladom SDK REI60/D1, samozatvárač a koordinátor zatvárania, zámok a kovanie</t>
  </si>
  <si>
    <t>-2038530002</t>
  </si>
  <si>
    <t>7676465O03</t>
  </si>
  <si>
    <t>O03_P D+M Protipožiarne int. jednokídlové drevené dvere  svetlosť 900x1970mm, PO EI45/D3+C ,plné, 1, samozatvárač , zámok a kovanie</t>
  </si>
  <si>
    <t>1346038563</t>
  </si>
  <si>
    <t>7676465O04</t>
  </si>
  <si>
    <t>O04_L D+M Protipožiarne int. jednokídlové drevené dvere  svetlosť 700x1970mm, PO EI45/D3+C ,plné,  samozatvárač , zámok a kovanie</t>
  </si>
  <si>
    <t>1117224507</t>
  </si>
  <si>
    <t>7676465O05</t>
  </si>
  <si>
    <t>O05_L D+M Protipožiarne int. jednokrídlové drevené dvere  svetlosť 600x1970mm, PO EI45/D3+C ,plné,  samozatvárač , zámok a kovanie</t>
  </si>
  <si>
    <t>-194097394</t>
  </si>
  <si>
    <t>7676465O06</t>
  </si>
  <si>
    <t>O06_L D+M Protipožiarne int. jednokrídlové drevené dvere  svetlosť 900x1970mm, PO EI30/D3+C ,plné,  samozatvárač , zámok a kovanie</t>
  </si>
  <si>
    <t>395428793</t>
  </si>
  <si>
    <t>7676465O07</t>
  </si>
  <si>
    <t>O07_P D+M Protipožiarne int. jednokrídlové drevené dvere  svetlosť 900x1970mm, PO EI30/D3+C ,plné,  samozatvárač , zámok a kovanie</t>
  </si>
  <si>
    <t>-603451639</t>
  </si>
  <si>
    <t>7676465O08</t>
  </si>
  <si>
    <t>O08_L D+M Protipožiarne int. dvojkrídlové hliníkové dvere  svetlosť 1600x1970mm, PO EI30/D3+C+KZ, plné,, samozatvárač a koordinátor zatvárania, zámok a kovanie, 180 stupňové otváranie</t>
  </si>
  <si>
    <t>741391700</t>
  </si>
  <si>
    <t>7676465O09</t>
  </si>
  <si>
    <t xml:space="preserve">O09_L D+M Protipožiarne int. jednokrídlové hliníkové dvere  svetlosť 900x1970mm, PO EW60/D1+C, plné,, samozatvárač , zámok a kovanie, </t>
  </si>
  <si>
    <t>-2105941267</t>
  </si>
  <si>
    <t>7676465O10</t>
  </si>
  <si>
    <t xml:space="preserve">O10_P D+M Protipožiarne int. jednokrídlové hliníkové dvere  svetlosť 950x1970mm, PO EW60/D1+C, plné,, samozatvárač , zámok a kovanie, </t>
  </si>
  <si>
    <t>-1633895263</t>
  </si>
  <si>
    <t>7676465O11</t>
  </si>
  <si>
    <t>O11_P D+M Protipožiarne int. dvojkrídlové hliníkové dvere  svetlosť 3000x2050mm, PO EI45/D3+C+KZ, plné, samozatvárač a koordinátor zatvárania, zámok a kovanie,</t>
  </si>
  <si>
    <t>758830224</t>
  </si>
  <si>
    <t>7676465O12</t>
  </si>
  <si>
    <t>O12_P D+M Protipožiarne int. dvojkrídlové hliníkové dvere  svetlosť 1800x2500mm, PO EW30/D3+C+KZ, plné, samozatvárač a koordinátor zatvárania, zámok a kovanie,</t>
  </si>
  <si>
    <t>1601074586</t>
  </si>
  <si>
    <t>7676465O13</t>
  </si>
  <si>
    <t>O13_P D+M Protipožiarne int. dvojkrídlové hliníkové dvere  svetlosť 1800x2500mm, PO EW45/D3+C+KZ, plné, samozatvárač a koordinátor zatvárania, zámok a kovanie,</t>
  </si>
  <si>
    <t>73052957</t>
  </si>
  <si>
    <t>7676465O14</t>
  </si>
  <si>
    <t>O14_P D+M Protipožiarne int. dvojkrídlové hliníkové dvere  svetlosť 1500x1970mm, PO EW45/D3+C+KZ, plné, samozatvárač a koordinátor zatvárania, zámok a kovanie,</t>
  </si>
  <si>
    <t>-1991364448</t>
  </si>
  <si>
    <t>7676465O15</t>
  </si>
  <si>
    <t>O15_L D+M Protipožiarne int. jednokrídlové hliníkové dvere  svetlosť 1200x1970mm, PO EW45/D3+C+KZ, plné, samozatvárač a koordinátor zatvárania, zámok a kovanie,</t>
  </si>
  <si>
    <t>-1655959972</t>
  </si>
  <si>
    <t>7676465O16</t>
  </si>
  <si>
    <t>O16_L D+M Protipožiarne int. jednokrídlové hliníkové dvere  svetlosť 1200x1970mm, PO EW30/D3+C+KZ, plné, samozatvárač a koordinátor zatvárania, zámok a kovanie,</t>
  </si>
  <si>
    <t>-1417377487</t>
  </si>
  <si>
    <t>7676465O17</t>
  </si>
  <si>
    <t>O17_P D+M Protipožiarne int. jednokrídlové hliníkové dvere  svetlosť 810x1970mm, PO EW30/D3+C+KZ, plné, samozatvárač a koordinátor zatvárania, zámok a kovanie,</t>
  </si>
  <si>
    <t>862743667</t>
  </si>
  <si>
    <t>7676465O18</t>
  </si>
  <si>
    <t>O18_P D+M Protipožiarne int. dvojkrídlové hliníkové dvere  svetlosť 1600x1970+1230mm, PO EW45/D3+C+KZ, plné, samozatvárač a koordinátor zatvárania, zámok a kovanie, nadpražie SDK REI60/D1</t>
  </si>
  <si>
    <t>398153269</t>
  </si>
  <si>
    <t>7676465O19</t>
  </si>
  <si>
    <t>O19_P D+M Protipožiarne int. dvojkrídlové hliníkové dvere  svetlosť 1500x1970+1230mm, PO EW45/D3+C+KZ, plné, samozatvárač a koordinátor zatvárania, zámok a kovanie, nadpražie SDK REI60/D1</t>
  </si>
  <si>
    <t>605979266</t>
  </si>
  <si>
    <t>7676465O20</t>
  </si>
  <si>
    <t>O20_L D+M Protipožiarne int. jednokrídlové drevené dvere  svetlosť 800x1970mm, PO EW30/D3+C, plné, samozatvárač , zámok a kovanie,</t>
  </si>
  <si>
    <t>396285026</t>
  </si>
  <si>
    <t>7676465O21</t>
  </si>
  <si>
    <t>O21_P D+M Protipožiarne int. dvojkrídlové hliníkové dvere  svetlosť 1600x1970+530mm, PO EW45/D3+C+KZ, plné, samozatvárač a koordinátor zatvárania, zámok a kovanie, nadpražie SDK REI60/D1</t>
  </si>
  <si>
    <t>-776554193</t>
  </si>
  <si>
    <t>7676465O22</t>
  </si>
  <si>
    <t>O22_P D+M Protipožiarne int. jednokrídlové drevené dvere  svetlosť 800x1970mm, PO EW45/D3+C, plné, samozatvárač , zámok a kovanie,</t>
  </si>
  <si>
    <t>-1429829934</t>
  </si>
  <si>
    <t>7676465O23</t>
  </si>
  <si>
    <t>O23_L D+M Protipožiarne int. jednokrídlové hliníkové dvere  svetlosť 800x1970mm, PO EW30/D3+C, plné, samozatvárač , zámok a kovanie,</t>
  </si>
  <si>
    <t>-59726111</t>
  </si>
  <si>
    <t>7676465O25</t>
  </si>
  <si>
    <t>O25_P D+M Protipožiarne int. dvojkrídlové hliníkové dvere  svetlosť 1600x1970+680mm, PO EW45/D3+C+KZ,celozasklené, samozatvárač a koordinátor zatvárania, zámok a kovanie, nadpražie SDK REI60/D1</t>
  </si>
  <si>
    <t>1428586736</t>
  </si>
  <si>
    <t>7676465O26</t>
  </si>
  <si>
    <t>O26_P D+M Protipožiarne int. dvojkrídlové hliníkové dvere  svetlosť 1600x1970+680mm, PO EW30/D3+C+KZ,celozasklené, samozatvárač a koordinátor zatvárania, zámok a kovanie, nadpražie SDK REI60/D1</t>
  </si>
  <si>
    <t>-1428043635</t>
  </si>
  <si>
    <t>7676465O27</t>
  </si>
  <si>
    <t>O27_P D+M Protipožiarne int. jednokrídlové drevené dvere  svetlosť 800x1970mm, PO EW45/D3+C, plné, samozatvárač , zámok a kovanie,</t>
  </si>
  <si>
    <t>-1607437541</t>
  </si>
  <si>
    <t>7676465O28</t>
  </si>
  <si>
    <t>O28_P D+M Protipožiarne int. dvojkrídlové drevené dvere  svetlosť 1700x1970+650mm, PO EI30/D3+C, transparentné s nadsvetlíkom, samozatvárač , zámok a kovanie,</t>
  </si>
  <si>
    <t>-889333547</t>
  </si>
  <si>
    <t>7676465O29</t>
  </si>
  <si>
    <t>O29_L D+M Protipožiarne int. jednokrídlové hliníkové dvere  svetlosť 800x1970mm, PO EI30/D3+C, plné, samozatvárač , zámok a kovanie,</t>
  </si>
  <si>
    <t>-427429341</t>
  </si>
  <si>
    <t>7676465O30</t>
  </si>
  <si>
    <t>O30_L D+M Protipožiarne int. jednokrídlové hliníkové dvere  svetlosť 800x1970mm, PO EI30/D3+C, plné, samozatvárač , zámok a kovanie,</t>
  </si>
  <si>
    <t>-1252133172</t>
  </si>
  <si>
    <t>7676465O31</t>
  </si>
  <si>
    <t>O31_L D+M Protipožiarne int. jednokrídlové hliníkové dvere  svetlosť 650x1970mm, PO EI30/D3+C, plné, samozatvárač , zámok a kovanie,</t>
  </si>
  <si>
    <t>1225973819</t>
  </si>
  <si>
    <t>7676465O32</t>
  </si>
  <si>
    <t>O32_L D+M Protipožiarne int. dvojkrídlové hliníkové dvere  svetlosť 1600x1970+680mm, PO EI30/D3+C+KZ,celozasklené, samozatvárač a koordinátor zatvárania, zámok a kovanie, nadpražie SDK REI30/D1</t>
  </si>
  <si>
    <t>-281149804</t>
  </si>
  <si>
    <t>7676465O33</t>
  </si>
  <si>
    <t>O33_P D+M Protipožiarne int. dvojkrídlové hliníkové dvere  svetlosť 1600x1970+680mm, PO EI30/D3+C+KZ,celozasklené, samozatvárač a koordinátor zatvárania, zámok a kovanie, nadpražie SDK REI30/D1</t>
  </si>
  <si>
    <t>1299712064</t>
  </si>
  <si>
    <t>7676465O34</t>
  </si>
  <si>
    <t>O34_L D+M Protipožiarne int. jednokrídlové ocelové dvere  svetlosť 900x1970mm, PO EI45/D3+C, plné, samozatvárač , zámok a kovanie,</t>
  </si>
  <si>
    <t>418035901</t>
  </si>
  <si>
    <t>7676465O35</t>
  </si>
  <si>
    <t>O35_L D+M Protipožiarne int.dvojkrídlové ocelové dvere  svetlosť 1600x2050mm, PO EI45/D1+C+K, celozasklené, samozatvárač a koordinátor zatvárania , zámok a kovanie, nadpražie SDK REI60/D1</t>
  </si>
  <si>
    <t>-1768479588</t>
  </si>
  <si>
    <t>7676465O36</t>
  </si>
  <si>
    <t>O36_L D+M Protipožiarne int. jednokrídlové ocelové dvere  svetlosť 800x1970mm, PO EW45/D1+C, plné, samozatvárač , zámok a kovanie,</t>
  </si>
  <si>
    <t>-918181426</t>
  </si>
  <si>
    <t>7676465O37</t>
  </si>
  <si>
    <t>O37_L D+M Protipožiarne int. jednokrídlové ocelové dvere  svetlosť 850x1970mm, PO EW45/D1+C, plné, samozatvárač , zámok a kovanie,nadpražie SDK REI60/D1</t>
  </si>
  <si>
    <t>1779233011</t>
  </si>
  <si>
    <t>7676465O38</t>
  </si>
  <si>
    <t>O38_P D+M Protipožiarne int. jednokrídlové ocelové dvere  svetlosť 800x1970mm, PO EW45/D1+C, plné, samozatvárač , zámok a kovanie,</t>
  </si>
  <si>
    <t>-412283764</t>
  </si>
  <si>
    <t>-2138613360</t>
  </si>
  <si>
    <t>771</t>
  </si>
  <si>
    <t>Podlahy z dlaždíc</t>
  </si>
  <si>
    <t>771415010.S</t>
  </si>
  <si>
    <t>Montáž soklíkov z obkladačiek do tmelu veľ. 100 x 100 mm</t>
  </si>
  <si>
    <t>681494796</t>
  </si>
  <si>
    <t>"terazzo"</t>
  </si>
  <si>
    <t>4*sqrt(vterazzo/5)*5-0,8*5</t>
  </si>
  <si>
    <t>771415015.S</t>
  </si>
  <si>
    <t>Montáž soklíkov z obkladačiek do tmelu veľ. 100 x 200 mm</t>
  </si>
  <si>
    <t>-1024332625</t>
  </si>
  <si>
    <t>4*sqrt(vkd/30)*30-0,8*30</t>
  </si>
  <si>
    <t>771541225.S</t>
  </si>
  <si>
    <t xml:space="preserve">Montáž podláh z dlaždíc gres kladených do tmelu flexibil. mrazuvzdorného </t>
  </si>
  <si>
    <t>680783013</t>
  </si>
  <si>
    <t>"nová dlažba"</t>
  </si>
  <si>
    <t>597740002100.S</t>
  </si>
  <si>
    <t>Dlaždice keramické, lxvxhr 598x598x10 mm, gresové neglazované</t>
  </si>
  <si>
    <t>-1933506906</t>
  </si>
  <si>
    <t>vkd*1,02</t>
  </si>
  <si>
    <t>0,1*sokvkd*1,1</t>
  </si>
  <si>
    <t>771551031.S</t>
  </si>
  <si>
    <t>Montáž podláh z dlaždíc terazzových, v obmedzenom priestore, kladených do malty 300 x 300 mm</t>
  </si>
  <si>
    <t>1186135671</t>
  </si>
  <si>
    <t>592470000200.S</t>
  </si>
  <si>
    <t>Dlaždica terazzová z normálného cementu HBT, rozmer 250x250x25 mm</t>
  </si>
  <si>
    <t>1048718049</t>
  </si>
  <si>
    <t>vterazzo*1,02</t>
  </si>
  <si>
    <t>0,1*sokterazzo*1,1</t>
  </si>
  <si>
    <t>585820001200</t>
  </si>
  <si>
    <t>Tenkovrstvové cementové lepidlo BAUMIT Baumacol FlexTop, na obklady a dlažby, trieda C2TE S1, 25 kg, alebo výrobok s rovnakými technickými vlastnosťami</t>
  </si>
  <si>
    <t>-1356515216</t>
  </si>
  <si>
    <t>"RR zvýšená nerovnosť podkladu"</t>
  </si>
  <si>
    <t>(vkd+vterazzo)*5</t>
  </si>
  <si>
    <t>585860000800.S</t>
  </si>
  <si>
    <t>Škárovacia hmota cementová, flexibilná</t>
  </si>
  <si>
    <t>909312382</t>
  </si>
  <si>
    <t>""R"</t>
  </si>
  <si>
    <t>0,4*(vkd+vterazzo)</t>
  </si>
  <si>
    <t>998771202.S</t>
  </si>
  <si>
    <t>Presun hmôt pre podlahy z dlaždíc v objektoch výšky nad 6 do 12 m</t>
  </si>
  <si>
    <t>-628223631</t>
  </si>
  <si>
    <t>775</t>
  </si>
  <si>
    <t>Podlahy vlysové a parketové</t>
  </si>
  <si>
    <t>775411820.S</t>
  </si>
  <si>
    <t>Demontáž soklíkov alebo líšt pripevnených skrutkami,  -0,00100t</t>
  </si>
  <si>
    <t>-980655850</t>
  </si>
  <si>
    <t>4*sqrt(vdp/10)*10-1,0*10</t>
  </si>
  <si>
    <t>4*sqrt(vlp/2)*2-1,0*2</t>
  </si>
  <si>
    <t>775413130.S</t>
  </si>
  <si>
    <t>Montáž podlahových soklíkov alebo líšt obvodových lepením</t>
  </si>
  <si>
    <t>1942820273</t>
  </si>
  <si>
    <t>611990003200.S</t>
  </si>
  <si>
    <t>Lišta soklová MDF, vxš 60x20 mm</t>
  </si>
  <si>
    <t>1249837917</t>
  </si>
  <si>
    <t>sok*1,02</t>
  </si>
  <si>
    <t>247410003200.S</t>
  </si>
  <si>
    <t>Lepidlo na báze MS polyméru, na podlahy, 1-zložkové</t>
  </si>
  <si>
    <t>573251439</t>
  </si>
  <si>
    <t>(vdp+vlP)*0,7</t>
  </si>
  <si>
    <t>775511800.S</t>
  </si>
  <si>
    <t>Demontáž lepených drevených podláh vlysových, mozaikových, parketových, vrátane líšt -0,0150t</t>
  </si>
  <si>
    <t>-1162991826</t>
  </si>
  <si>
    <t>52,31+37,83+14,37+14,39+21,58+21,83+7,4+80,68+56,13+37,53</t>
  </si>
  <si>
    <t>775521810.S</t>
  </si>
  <si>
    <t>Demontáž podláh drevených, laminátových, parketových položených voľne alebo spoj click, vrátane líšt -0,0150t</t>
  </si>
  <si>
    <t>-238529512</t>
  </si>
  <si>
    <t>"Be"</t>
  </si>
  <si>
    <t>17,55</t>
  </si>
  <si>
    <t>19,53</t>
  </si>
  <si>
    <t>775530050.S</t>
  </si>
  <si>
    <t>Montáž podlahy z viacvrstvých drevených lamiel, lepením</t>
  </si>
  <si>
    <t>-962900073</t>
  </si>
  <si>
    <t>611980002170.S</t>
  </si>
  <si>
    <t>Parkety veľkoplošné drevené, hrúbka 14 mm</t>
  </si>
  <si>
    <t>1713890117</t>
  </si>
  <si>
    <t>vdp*1,02</t>
  </si>
  <si>
    <t>775530070.S</t>
  </si>
  <si>
    <t>Montáž podlahy z laminátových a drevených parkiet, šírka do 190 mm, lepením</t>
  </si>
  <si>
    <t>770893112</t>
  </si>
  <si>
    <t>611980003080.S</t>
  </si>
  <si>
    <t>Podlaha laminátová, hrúbka 10 mm</t>
  </si>
  <si>
    <t>-1829115392</t>
  </si>
  <si>
    <t>vlp*1,02</t>
  </si>
  <si>
    <t>998775203.S</t>
  </si>
  <si>
    <t>Presun hmôt pre podlahy vlysové a parketové v objektoch výšky nad 12 do 24 m</t>
  </si>
  <si>
    <t>-1027029848</t>
  </si>
  <si>
    <t>776</t>
  </si>
  <si>
    <t>Podlahy povlakové</t>
  </si>
  <si>
    <t>776401800.S</t>
  </si>
  <si>
    <t>Demontáž soklíkov alebo líšt</t>
  </si>
  <si>
    <t>-891289069</t>
  </si>
  <si>
    <t>4*sqrt(vln/79)*79-1,0*79</t>
  </si>
  <si>
    <t>776460011.S</t>
  </si>
  <si>
    <t>Lepenie podlahových soklov z linolea vytiahnutím</t>
  </si>
  <si>
    <t>-1494744795</t>
  </si>
  <si>
    <t>284130001500.S</t>
  </si>
  <si>
    <t>Podlahový profil so zaoblenou hranou pre kaučukové podlahoviny, 15x15 mm</t>
  </si>
  <si>
    <t>-1744001083</t>
  </si>
  <si>
    <t>sokvln*1,02</t>
  </si>
  <si>
    <t>776511820.S</t>
  </si>
  <si>
    <t>Odstránenie povlakových podláh z nášľapnej plochy lepených s podložkou,  -0,00100t</t>
  </si>
  <si>
    <t>1469410134</t>
  </si>
  <si>
    <t>16,37+24,98+8,05+17,15+52,75+15,0+8,64+18,35+36,43+12,22+23,36+2,74+16,37+5,07+24,83</t>
  </si>
  <si>
    <t>7,03+17,72+21,42+22,8+12,3+16,01+13,54+28,94+21,15+10,81+23,31+5,64</t>
  </si>
  <si>
    <t>5,47+40,45+27,09+7,59+1,49+40,64+19,95+16,22+16,97+46,71+4,37+3,65+163,14+10,68+9,22</t>
  </si>
  <si>
    <t>8,3+126,67+37,93+12,29+18,77+15,75+34,65+25,91+19,02+21,0+10,67+10,76+35,16+21,7+7,12+6,56+12,08+9,69</t>
  </si>
  <si>
    <t>85,84+24,67+17,14+16,68+17,36+40,81+40,51+19,09+9,19+33,54+16,89+27,32+95,61+3,95</t>
  </si>
  <si>
    <t>776541100.S</t>
  </si>
  <si>
    <t>Lepenie povlakových podláh PVC heterogénnych v pásoch</t>
  </si>
  <si>
    <t>1761411323</t>
  </si>
  <si>
    <t>284110000630.S</t>
  </si>
  <si>
    <t>Podlaha PVC heterogénna protišmyková, hrúbka do 2,5 mm</t>
  </si>
  <si>
    <t>-999100535</t>
  </si>
  <si>
    <t>vln*1,02</t>
  </si>
  <si>
    <t>0,1*vln*1,1</t>
  </si>
  <si>
    <t>776990105.S</t>
  </si>
  <si>
    <t>Vysávanie podkladu pred kladením povlakových podláh</t>
  </si>
  <si>
    <t>1747001861</t>
  </si>
  <si>
    <t>776994111.S</t>
  </si>
  <si>
    <t>Ostatné práce - zváranie a frézovanie povlakových podláh PVC - teplý spoj</t>
  </si>
  <si>
    <t>117788305</t>
  </si>
  <si>
    <t>"R"</t>
  </si>
  <si>
    <t>vln/1,2</t>
  </si>
  <si>
    <t>998776203.S</t>
  </si>
  <si>
    <t>Presun hmôt pre podlahy povlakové v objektoch výšky nad 12 do 24 m</t>
  </si>
  <si>
    <t>1075532030</t>
  </si>
  <si>
    <t>781</t>
  </si>
  <si>
    <t>Obklady</t>
  </si>
  <si>
    <t>781445067.S</t>
  </si>
  <si>
    <t xml:space="preserve">Montáž obkladov vnútor. stien z obkladačiek kladených do tmelu v obmedzenom priestore </t>
  </si>
  <si>
    <t>-1211802144</t>
  </si>
  <si>
    <t>"okolo umývadiel v miestnostiach"</t>
  </si>
  <si>
    <t>597640001700.S</t>
  </si>
  <si>
    <t xml:space="preserve">Obkladačky keramické </t>
  </si>
  <si>
    <t>-814227999</t>
  </si>
  <si>
    <t>ko*1,02</t>
  </si>
  <si>
    <t>-742519150</t>
  </si>
  <si>
    <t>"RR zvýšená krivosť stien"</t>
  </si>
  <si>
    <t>ko*5</t>
  </si>
  <si>
    <t>-2132763659</t>
  </si>
  <si>
    <t>0,35*ko</t>
  </si>
  <si>
    <t>781491111.S</t>
  </si>
  <si>
    <t>Montáž plastových profilov pre obklad do tmelu - roh steny</t>
  </si>
  <si>
    <t>-657711576</t>
  </si>
  <si>
    <t>1,6*15*2</t>
  </si>
  <si>
    <t>2,1*8</t>
  </si>
  <si>
    <t>1,6*18*2</t>
  </si>
  <si>
    <t>2,1*22</t>
  </si>
  <si>
    <t>1,46*2+2,0*2</t>
  </si>
  <si>
    <t>1,6*7*2</t>
  </si>
  <si>
    <t>2,1*6</t>
  </si>
  <si>
    <t>(77,8/1,6/43)*2*43</t>
  </si>
  <si>
    <t>283410018230</t>
  </si>
  <si>
    <t>Profil ukončovací oblý uzavretý 6 mm PVC biely, 2,5 m,</t>
  </si>
  <si>
    <t>1799491229</t>
  </si>
  <si>
    <t>rp*1,1</t>
  </si>
  <si>
    <t>998781203.S</t>
  </si>
  <si>
    <t>Presun hmôt pre obklady keramické v objektoch výšky nad 12 do 24 m</t>
  </si>
  <si>
    <t>-1395013315</t>
  </si>
  <si>
    <t>783102812.S</t>
  </si>
  <si>
    <t>Odstránenie starých náterov z oceľových konštrukcií stredných B plnostenných D oceľovou kefou</t>
  </si>
  <si>
    <t>1901096465</t>
  </si>
  <si>
    <t>"pôvodná ocelovka "</t>
  </si>
  <si>
    <t>np3-nat</t>
  </si>
  <si>
    <t>783102821.S</t>
  </si>
  <si>
    <t>Odstránenie starých náterov z oceľových konštr. stredných B plnostenných D opálením, oklepaním</t>
  </si>
  <si>
    <t>1871665962</t>
  </si>
  <si>
    <t>783180162.S1</t>
  </si>
  <si>
    <t>Nátery oceľových konštrukcií protipožiarne R15/D1 vypeňovacie stredných B a plnostenných D,</t>
  </si>
  <si>
    <t>-1418785910</t>
  </si>
  <si>
    <t>"R15 SN1"</t>
  </si>
  <si>
    <t>322,52*3,5</t>
  </si>
  <si>
    <t>783180163.S2</t>
  </si>
  <si>
    <t>Nátery oceľových konštrukcií protipožiarne R30/D1  vypeňovacie stredných B a plnostenných D,</t>
  </si>
  <si>
    <t>-1081010028</t>
  </si>
  <si>
    <t>"povodná ocelovka SN4 na R30"</t>
  </si>
  <si>
    <t>1249,9*3,5</t>
  </si>
  <si>
    <t>"pôvodné"</t>
  </si>
  <si>
    <t>783,24*3,5</t>
  </si>
  <si>
    <t>783224900.S</t>
  </si>
  <si>
    <t>Oprava náterov kov.stav.doplnk.konštr. syntetické na vzduchu schnúce jednonásobné s 1x emailovaním - 70μm</t>
  </si>
  <si>
    <t>-1629787073</t>
  </si>
  <si>
    <t>"B" "zárubne"</t>
  </si>
  <si>
    <t>(0,1*2+0,15)*(0,7*2+1,6*2+0,95*2+0,8*56+0,6*40+0,65*7+1,24*1+1,0*1+1,97*2*(2+2+2+56+40+7+1+1+2))</t>
  </si>
  <si>
    <t>"dvere"</t>
  </si>
  <si>
    <t>2*(0,8*1,74)</t>
  </si>
  <si>
    <t>784410100.S</t>
  </si>
  <si>
    <t>Penetrovanie jednonásobné jemnozrnných podkladov výšky do 3,80 m</t>
  </si>
  <si>
    <t>-838684183</t>
  </si>
  <si>
    <t>784418012.S</t>
  </si>
  <si>
    <t>Zakrývanie podláh a zariadení papierom v miestnostiach alebo na schodisku</t>
  </si>
  <si>
    <t>1759348500</t>
  </si>
  <si>
    <t>784430010.S</t>
  </si>
  <si>
    <t>Maľby akrylátové základné dvojnásobné, ručne nanášané na jemnozrnný podklad výšky do 3,80 m</t>
  </si>
  <si>
    <t>1248181151</t>
  </si>
  <si>
    <t>"dopočet dverí"</t>
  </si>
  <si>
    <t>0,9*2,0*2*(73+56+19)</t>
  </si>
  <si>
    <t>"dopočet oken"</t>
  </si>
  <si>
    <t>okno*0,9</t>
  </si>
  <si>
    <t>"SDK stena"</t>
  </si>
  <si>
    <t>2,89*5,55*2</t>
  </si>
  <si>
    <t>784471121.S</t>
  </si>
  <si>
    <t>Bandážovanie styčných spojov šírky do 0,10 m na schodisku do výšky 3,80 m</t>
  </si>
  <si>
    <t>376980847</t>
  </si>
  <si>
    <t>3,0*148*4</t>
  </si>
  <si>
    <t>784472111.S</t>
  </si>
  <si>
    <t>Bandážovanie dilatačných škár šírky do 0,25 m do výšky 3,80 m</t>
  </si>
  <si>
    <t>1553629444</t>
  </si>
  <si>
    <t>33-M</t>
  </si>
  <si>
    <t>Montáže dopravných zariadení, skladových zariadení a váh</t>
  </si>
  <si>
    <t>330030001.S2</t>
  </si>
  <si>
    <t>Demontáž výťah, zaťaženie 500 kg, rýchlosť 2-2.8 m/sec.,SIMPLEX, 4 stanice - demontáž strojná</t>
  </si>
  <si>
    <t>-184264473</t>
  </si>
  <si>
    <t>330030002.S2</t>
  </si>
  <si>
    <t>Demontáž výťah, zaťaženie 500 kg, rýchlosť 2-2.8 m/sec.,SIMPLEX, 4 stanice- demontáž elektro</t>
  </si>
  <si>
    <t>463178203</t>
  </si>
  <si>
    <t>330030099.S3</t>
  </si>
  <si>
    <t>D+M Osobný výťah  nosnosti 900kg/ 11 osôb,  4 nástupné stanice, v=1,0m/s, kabína 1450x1380x2100mm</t>
  </si>
  <si>
    <t>-1261661353</t>
  </si>
  <si>
    <t xml:space="preserve">SO01.3B - Hlavný objekt dielní - Vnútorné silnoprúdové a slaboprúdové rozvody </t>
  </si>
  <si>
    <t xml:space="preserve">    22-M - Montáže oznamovacích a zabezpečovacích zariadení</t>
  </si>
  <si>
    <t>-693868737</t>
  </si>
  <si>
    <t>2000383706</t>
  </si>
  <si>
    <t>-1192763506</t>
  </si>
  <si>
    <t>-2050102713</t>
  </si>
  <si>
    <t>-1497293026</t>
  </si>
  <si>
    <t>-1050489755</t>
  </si>
  <si>
    <t>1001061238</t>
  </si>
  <si>
    <t>-1383357953</t>
  </si>
  <si>
    <t>-1200047500</t>
  </si>
  <si>
    <t>1978552841</t>
  </si>
  <si>
    <t>1645906480</t>
  </si>
  <si>
    <t>-15108792</t>
  </si>
  <si>
    <t>210010532.S</t>
  </si>
  <si>
    <t>Rúrka ohybná elektroinštalačná typ 1220, uložená voľne alebo pod omietkou</t>
  </si>
  <si>
    <t>1437629501</t>
  </si>
  <si>
    <t>345710005000.S</t>
  </si>
  <si>
    <t>Rúrka ohybná 1220 so strednou mechanickou odolnosťou z PP, bezhalogénová samozhášavá, D 20 mm</t>
  </si>
  <si>
    <t>-859423321</t>
  </si>
  <si>
    <t>210111011.S</t>
  </si>
  <si>
    <t>Domová zásuvka polozapustená alebo zapustená 250 V / 16A, vrátane zapojenia 2P + PE</t>
  </si>
  <si>
    <t>47852404</t>
  </si>
  <si>
    <t>345350004320.S</t>
  </si>
  <si>
    <t>Rámik jednoduchý pre spínače a zásuvky</t>
  </si>
  <si>
    <t>-80008173</t>
  </si>
  <si>
    <t>345520000430.S</t>
  </si>
  <si>
    <t>Zásuvka jednonásobná polozapustená, radenie 2P+PE, komplet</t>
  </si>
  <si>
    <t>-1337088890</t>
  </si>
  <si>
    <t>210140496.Sx</t>
  </si>
  <si>
    <t>Skrinka ovládacia otvárania okien, žalúzií</t>
  </si>
  <si>
    <t>1064200657</t>
  </si>
  <si>
    <t>345310002465.Sx</t>
  </si>
  <si>
    <t>Krabica ovládacia - otváranie okien, žalúzií</t>
  </si>
  <si>
    <t>438315265</t>
  </si>
  <si>
    <t>210190006.S</t>
  </si>
  <si>
    <t>Montáž rozvádzača RACK 1000x1200x2000mm</t>
  </si>
  <si>
    <t>-235205193</t>
  </si>
  <si>
    <t>384120000600</t>
  </si>
  <si>
    <t>Rozzvádzač s príslušenstvom - systém HSP</t>
  </si>
  <si>
    <t>-504625336</t>
  </si>
  <si>
    <t>383180008900x2</t>
  </si>
  <si>
    <t>Rozvádzač stojanový 47U, 2194x1000x1000 mm (vxšxh), Dátový rozvádzač</t>
  </si>
  <si>
    <t>1491455400</t>
  </si>
  <si>
    <t>383180000900.Sx</t>
  </si>
  <si>
    <t>Rozvádzač jednodielny 19", vxšxh 500x600x595 mm - podružný dátový</t>
  </si>
  <si>
    <t>-1741567442</t>
  </si>
  <si>
    <t>210800108.S</t>
  </si>
  <si>
    <t>Kábel medený uložený voľne CYKY 450/750 V 3x2,5</t>
  </si>
  <si>
    <t>1467415858</t>
  </si>
  <si>
    <t>341110000800.S</t>
  </si>
  <si>
    <t>Kábel medený CYKY-O 3x2,5 mm2</t>
  </si>
  <si>
    <t>-517045727</t>
  </si>
  <si>
    <t>210800162.S</t>
  </si>
  <si>
    <t>Kábel medený uložený pevne CYKY 450/750 V 5x10</t>
  </si>
  <si>
    <t>-1265528359</t>
  </si>
  <si>
    <t>341110002300.S</t>
  </si>
  <si>
    <t>Kábel medený CYKY-J 5x10 mm2</t>
  </si>
  <si>
    <t>-1005946586</t>
  </si>
  <si>
    <t>823457637</t>
  </si>
  <si>
    <t>-601458293</t>
  </si>
  <si>
    <t>210881216.S</t>
  </si>
  <si>
    <t>Kábel bezhalogénový, medený uložený pevne 1-CHKE-V 0,6/1,0 kV  3x1,5</t>
  </si>
  <si>
    <t>-1066344494</t>
  </si>
  <si>
    <t>341610020900.S</t>
  </si>
  <si>
    <t>Kábel medený bezhalogenový 1-CHKE-V-J 3x1,5 mm2 E30</t>
  </si>
  <si>
    <t>1238954268</t>
  </si>
  <si>
    <t>-1321507417</t>
  </si>
  <si>
    <t>-1575387904</t>
  </si>
  <si>
    <t>-1504256822</t>
  </si>
  <si>
    <t>2125937099</t>
  </si>
  <si>
    <t>998921203.S</t>
  </si>
  <si>
    <t>Presun hmôt pre montáž silnoprúdových rozvodov a zariadení v stavbe (objekte) výšky nad 7 do 24 m</t>
  </si>
  <si>
    <t>1588816075</t>
  </si>
  <si>
    <t>-1979988653</t>
  </si>
  <si>
    <t>1451929851</t>
  </si>
  <si>
    <t>1356679824</t>
  </si>
  <si>
    <t>22-M</t>
  </si>
  <si>
    <t>Montáže oznamovacích a zabezpečovacích zariadení</t>
  </si>
  <si>
    <t>220065001.S</t>
  </si>
  <si>
    <t>Zafúkanie 1x optického kábla, miestna sieť</t>
  </si>
  <si>
    <t>-203232888</t>
  </si>
  <si>
    <t>220065055.S</t>
  </si>
  <si>
    <t>Spájanie optických vlákien, zvarovaním, miestna sieť</t>
  </si>
  <si>
    <t>1446533226</t>
  </si>
  <si>
    <t>383150017400.S1</t>
  </si>
  <si>
    <t>Optický kábel duplexný ST-ST multimode OM2 (50/125µm), LSOH</t>
  </si>
  <si>
    <t>-1337552096</t>
  </si>
  <si>
    <t>220330101.Sx</t>
  </si>
  <si>
    <t>Montáž tlačidla CENTRAL STOP</t>
  </si>
  <si>
    <t>-1778761946</t>
  </si>
  <si>
    <t>404830004450.Sx</t>
  </si>
  <si>
    <t>Tlačidlo CENTRAL STOP v krabici, 1xNO, 1xNC, 230V/3A, na povrch, zabezp.proti náhodnému stlačeniu</t>
  </si>
  <si>
    <t>541517725</t>
  </si>
  <si>
    <t>220330101.S11</t>
  </si>
  <si>
    <t>Zariadenie na odvod tepla, dymu a splodín horenia, montáž tlačidlového hlásiča, zapojenie, preskúšanie, na omietku</t>
  </si>
  <si>
    <t>-1353008658</t>
  </si>
  <si>
    <t>404830004450.S11</t>
  </si>
  <si>
    <t>Tlačítkový hlásič špeciálny, 1 spínací kontakt, pre otvorenie požiarnej klapky, na povrch</t>
  </si>
  <si>
    <t>1906786354</t>
  </si>
  <si>
    <t>220511002.S</t>
  </si>
  <si>
    <t>Montáž zásuvky 2xRJ45 pod omietku</t>
  </si>
  <si>
    <t>-1863673138</t>
  </si>
  <si>
    <t>383150002100.S</t>
  </si>
  <si>
    <t>Zásuvkový modul 2xRJ45/s, Cat.5e</t>
  </si>
  <si>
    <t>2023551882</t>
  </si>
  <si>
    <t>220511025.S</t>
  </si>
  <si>
    <t>Montáž konektoru (zástrčky)</t>
  </si>
  <si>
    <t>670068591</t>
  </si>
  <si>
    <t>383150009400.S</t>
  </si>
  <si>
    <t>Konektor RJ45/s ACS, Cat.5, tienený, univerzálny (lanko/drôt)</t>
  </si>
  <si>
    <t>-2047238187</t>
  </si>
  <si>
    <t>220511031.S</t>
  </si>
  <si>
    <t>Kábel v rúrkach</t>
  </si>
  <si>
    <t>38015430</t>
  </si>
  <si>
    <t>341240003500.Sx</t>
  </si>
  <si>
    <t>Kábel medený dátový FTP Cat6A LSOH E30</t>
  </si>
  <si>
    <t>-1020283773</t>
  </si>
  <si>
    <t>220512014.S</t>
  </si>
  <si>
    <t>Montáž optického patch panelu do mini rozvadzača</t>
  </si>
  <si>
    <t>-1668704310</t>
  </si>
  <si>
    <t>383150021900.S</t>
  </si>
  <si>
    <t>Optický patch panel pre 24 x ST-ST alebo FC-FC adaptérov, výsuvný s odnímateľným čelom</t>
  </si>
  <si>
    <t>-1105328321</t>
  </si>
  <si>
    <t>220512020.S</t>
  </si>
  <si>
    <t>Montáž stojanového rozvadzača 19", výšky do 1080 mm, hĺbky 600-800 mm</t>
  </si>
  <si>
    <t>-1594177070</t>
  </si>
  <si>
    <t>383180002700.S</t>
  </si>
  <si>
    <t>Rozvádzač stojanový 19", vxšxh 770x600x600 mm</t>
  </si>
  <si>
    <t>526843060</t>
  </si>
  <si>
    <t>220512026.S</t>
  </si>
  <si>
    <t>Montáž stojanového rozvadzača 19", výšky od 1970 do 2105 mm, hĺbky 800-1000 mm</t>
  </si>
  <si>
    <t>1686325625</t>
  </si>
  <si>
    <t>383180009300.S</t>
  </si>
  <si>
    <t>Rozvádzač stojanový 19", vxšxh 2194x800x1000 mm</t>
  </si>
  <si>
    <t>963954514</t>
  </si>
  <si>
    <t>220512104.S</t>
  </si>
  <si>
    <t>Montáž netieneného patch panelu, 48xRJ45</t>
  </si>
  <si>
    <t>560796545</t>
  </si>
  <si>
    <t>383150021000.S</t>
  </si>
  <si>
    <t>Patch panel kompaktný HD 48xRJ45/u, Cat.5e</t>
  </si>
  <si>
    <t>-1520344743</t>
  </si>
  <si>
    <t>220512130.S</t>
  </si>
  <si>
    <t>Značenie zásuviek</t>
  </si>
  <si>
    <t>1005424226</t>
  </si>
  <si>
    <t>220512131.S</t>
  </si>
  <si>
    <t>Značenie prípojných miest na strane rozvadzača</t>
  </si>
  <si>
    <t>270595565</t>
  </si>
  <si>
    <t>220512134.S</t>
  </si>
  <si>
    <t>Meranie certifikácie cat.6, vystavenie protokolu</t>
  </si>
  <si>
    <t>-1325641224</t>
  </si>
  <si>
    <t>485247923</t>
  </si>
  <si>
    <t>687351621</t>
  </si>
  <si>
    <t>-1327493988</t>
  </si>
  <si>
    <t>-1276760388</t>
  </si>
  <si>
    <t>950107004.S</t>
  </si>
  <si>
    <t>Pomocné práce pri revíziách demontáž a opätovná montáž krytu rozvádzača, rozvodnice</t>
  </si>
  <si>
    <t>975415207</t>
  </si>
  <si>
    <t>HZS000114.S</t>
  </si>
  <si>
    <t>Stavebno montážne práce najnáročnejšie na odbornosť - prehliadky pracoviska a revízie (Tr. 4) v rozsahu viac ako 8 hodín</t>
  </si>
  <si>
    <t>-1322417407</t>
  </si>
  <si>
    <t>HZS000125.S</t>
  </si>
  <si>
    <t>Stavebno montážne práce mimoriadne odborné (Tr. 5) v rozsahu viac ako 8 hodín</t>
  </si>
  <si>
    <t>1758860541</t>
  </si>
  <si>
    <t>SO01.5B - Hlavný objekt dielní + administratíva, učilište - VZT B</t>
  </si>
  <si>
    <t xml:space="preserve">      769_3 - Z3. Vetranie hygienických zariadení a bezokenných miestností</t>
  </si>
  <si>
    <t xml:space="preserve">      769_4 - Z4. Chladenie serverovne</t>
  </si>
  <si>
    <t xml:space="preserve">      769_o - Ostatné</t>
  </si>
  <si>
    <t>Z3. Vetranie hygienických zariadení a bezokenných miestností</t>
  </si>
  <si>
    <t>3.01</t>
  </si>
  <si>
    <t>Potrubný radiálny ventilátor, Rozmer 232mm, prípoj=100mm, 1,4kg</t>
  </si>
  <si>
    <t>-921640477</t>
  </si>
  <si>
    <t>3.02</t>
  </si>
  <si>
    <t>Potrubný radiálny ventilátor, Rozmer 295mm, prípoj=156mm, 2,7kg</t>
  </si>
  <si>
    <t>-1270317282</t>
  </si>
  <si>
    <t>3.03</t>
  </si>
  <si>
    <t>Potrubný radiálny ventilátor, Rozmer 258mm, prípoj=125mm, 2kg</t>
  </si>
  <si>
    <t>1093814503</t>
  </si>
  <si>
    <t>3.04</t>
  </si>
  <si>
    <t>Potrubný radiálny ventilátor, Rozmer 302mm, prípoj=200mm, 4,9kg</t>
  </si>
  <si>
    <t>61607368</t>
  </si>
  <si>
    <t>3.05</t>
  </si>
  <si>
    <t>Tanierový ventil na odvod vyduchu, DN 100, biely</t>
  </si>
  <si>
    <t>-99127978</t>
  </si>
  <si>
    <t>3.06</t>
  </si>
  <si>
    <t>Tanierový ventil na odvod vyduchu, DN 125, biely</t>
  </si>
  <si>
    <t>1258079893</t>
  </si>
  <si>
    <t>3.07</t>
  </si>
  <si>
    <t>Tanierový ventil na odvod vyduchu, DN 160, biely</t>
  </si>
  <si>
    <t>1691101024</t>
  </si>
  <si>
    <t>3.08</t>
  </si>
  <si>
    <t>Samočinná pretlaková žalúzia DN 100</t>
  </si>
  <si>
    <t>-1284475303</t>
  </si>
  <si>
    <t>M011</t>
  </si>
  <si>
    <t>Spiro potrubie v priemere 225/40% tvaroviek</t>
  </si>
  <si>
    <t>bm</t>
  </si>
  <si>
    <t>-686220668</t>
  </si>
  <si>
    <t>M012</t>
  </si>
  <si>
    <t>Spiro potrubie v priemere 200/40% tvaroviek</t>
  </si>
  <si>
    <t>-319626062</t>
  </si>
  <si>
    <t>M013</t>
  </si>
  <si>
    <t>Spiro potrubie v priemere 180/50% tvaroviek</t>
  </si>
  <si>
    <t>-351023327</t>
  </si>
  <si>
    <t>M014</t>
  </si>
  <si>
    <t>Spiro potrubie v priemere 160/60% tvaroviek</t>
  </si>
  <si>
    <t>-1050112751</t>
  </si>
  <si>
    <t>M015</t>
  </si>
  <si>
    <t>Spiro potrubie v priemere 125/60% tvaroviek</t>
  </si>
  <si>
    <t>-1620013933</t>
  </si>
  <si>
    <t>M016</t>
  </si>
  <si>
    <t>Spiro potrubie v priemere 100/60% tvaroviek</t>
  </si>
  <si>
    <t>-1673395664</t>
  </si>
  <si>
    <t>769_4</t>
  </si>
  <si>
    <t>Z4. Chladenie serverovne</t>
  </si>
  <si>
    <t>4.01</t>
  </si>
  <si>
    <t>Vnútorná nástenná jednotka, Qch = 3,5 kW</t>
  </si>
  <si>
    <t>1395852564</t>
  </si>
  <si>
    <t>4.02</t>
  </si>
  <si>
    <t>Vonkajšia kondenzačná jednnotka, Qch=3,5 kW, Qkur=4,0 kW El. príkon jednotky P=0,93 kW, 230V/50Hz, Rozmer 870x373 mm, Výška 734 mm</t>
  </si>
  <si>
    <t>-1618571312</t>
  </si>
  <si>
    <t>4.03</t>
  </si>
  <si>
    <t>Medené izolované potrubie v priemere 6/10 mm</t>
  </si>
  <si>
    <t>-1726354864</t>
  </si>
  <si>
    <t>769_o</t>
  </si>
  <si>
    <t>M017</t>
  </si>
  <si>
    <t>264084549</t>
  </si>
  <si>
    <t>K018</t>
  </si>
  <si>
    <t>-2112107394</t>
  </si>
  <si>
    <t>K019</t>
  </si>
  <si>
    <t>-323803245</t>
  </si>
  <si>
    <t>K020</t>
  </si>
  <si>
    <t>1652838506</t>
  </si>
  <si>
    <t>SO01.6B - Hlavný objekt dielní + administratíva, učilište - ZTI B</t>
  </si>
  <si>
    <t>713482111.S</t>
  </si>
  <si>
    <t>Montáž trubíc z PE, hr.do 10 mm,vnút.priemer do 38 mm</t>
  </si>
  <si>
    <t>913,725490196078*1,02 "Prepočítané koeficientom množstva</t>
  </si>
  <si>
    <t>283310002800.S</t>
  </si>
  <si>
    <t>Izolačná PE trubica dxhr. 20x13 mm, nadrezaná, na izolovanie rozvodov vody, kúrenia, zdravotechniky</t>
  </si>
  <si>
    <t>379,411764705882*1,02 "Prepočítané koeficientom množstva</t>
  </si>
  <si>
    <t>283310003000.S</t>
  </si>
  <si>
    <t>Izolačná PE trubica dxhr. 25x13 mm, nadrezaná, na izolovanie rozvodov vody, kúrenia, zdravotechniky</t>
  </si>
  <si>
    <t>283310003200.S</t>
  </si>
  <si>
    <t>Izolačná PE trubica dxhr. 32x13 mm, nadrezaná, na izolovanie rozvodov vody, kúrenia, zdravotechniky</t>
  </si>
  <si>
    <t>713482112.S</t>
  </si>
  <si>
    <t>Montáž trubíc z PE, hr.do 10 mm,vnút.priemer 39-70 mm</t>
  </si>
  <si>
    <t>283310003400.S</t>
  </si>
  <si>
    <t>Izolačná PE trubica dxhr. 40x13 mm, nadrezaná, na izolovanie rozvodov vody, kúrenia, zdravotechniky</t>
  </si>
  <si>
    <t>283310003700.S</t>
  </si>
  <si>
    <t>Izolačná PE trubica dxhr. 50x13 mm, nadrezaná, na izolovanie rozvodov vody, kúrenia, zdravotechniky</t>
  </si>
  <si>
    <t>721171206.S</t>
  </si>
  <si>
    <t>Potrubie z rúr PE-HD Dxt 75x3 mm ležaté zavesené</t>
  </si>
  <si>
    <t>721171208.S</t>
  </si>
  <si>
    <t>Potrubie z rúr PE-HD Dxt 110x4,3 mm ležaté zavesené</t>
  </si>
  <si>
    <t>721171209.S</t>
  </si>
  <si>
    <t>Potrubie z rúr PE-HD Dxt 125x4,9 mm ležaté zavesené</t>
  </si>
  <si>
    <t>721171210.S</t>
  </si>
  <si>
    <t>Potrubie z rúr PE-HD Dxt 160x6,2 mm ležaté zavesené</t>
  </si>
  <si>
    <t>721171406.S</t>
  </si>
  <si>
    <t>Potrubie z rúr PE-HD 75/3 odpadné zvislé (odbočka 45°)</t>
  </si>
  <si>
    <t>721171408.S</t>
  </si>
  <si>
    <t>Potrubie z rúr PE-HD 110/4,3 odpadné zvislé (odbočka 45°)</t>
  </si>
  <si>
    <t>721171501.S</t>
  </si>
  <si>
    <t>Potrubie z rúr PE-HD Dxt 32x3 mm odpadné prípojné</t>
  </si>
  <si>
    <t>721171502.S</t>
  </si>
  <si>
    <t>Potrubie z rúr PE-HD Dxt 40x3 mm odpadné prípojné</t>
  </si>
  <si>
    <t>721171503.S</t>
  </si>
  <si>
    <t>Potrubie z rúr PE-HD Dxt 50x3 mm odpadné prípojné</t>
  </si>
  <si>
    <t>721171508.S</t>
  </si>
  <si>
    <t>Potrubie z rúr PE-HD Dxt 110x4,3 mm odpadné prípojné</t>
  </si>
  <si>
    <t>721172354.S</t>
  </si>
  <si>
    <t>Montáž čistiaceho kusu HT potrubia DN 70</t>
  </si>
  <si>
    <t>286540019000.S</t>
  </si>
  <si>
    <t>Čistiaci kus HT DN 70, PP systém pre beztlakový rozvod vnútorného odpadu</t>
  </si>
  <si>
    <t>721172357.S</t>
  </si>
  <si>
    <t>Montáž čistiaceho kusu HT potrubia DN 100</t>
  </si>
  <si>
    <t>286540019100.S</t>
  </si>
  <si>
    <t>Čistiaci kus HT DN 100, PP systém pre beztlakový rozvod vnútorného odpadu</t>
  </si>
  <si>
    <t>721172360.S</t>
  </si>
  <si>
    <t>Montáž čistiaceho kusu HT potrubia DN 125</t>
  </si>
  <si>
    <t>286540019200.S</t>
  </si>
  <si>
    <t>Čistiaci kus HT DN 125, PP systém pre beztlakový rozvod vnútorného odpadu</t>
  </si>
  <si>
    <t>721172363.S</t>
  </si>
  <si>
    <t>Montáž čistiaceho kusu HT potrubia DN 150</t>
  </si>
  <si>
    <t>286540019300.S</t>
  </si>
  <si>
    <t>Čistiaci kus HT DN 150, PP systém pre beztlakový rozvod vnútorného odpadu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</si>
  <si>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</si>
  <si>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</si>
  <si>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</si>
  <si>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</si>
  <si>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</si>
  <si>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</si>
  <si>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286630029100.S</t>
  </si>
  <si>
    <t>Podlahový vpust, vertikálny odtok DN 110, mriežka/krytka nerez, zápachová uzávierka</t>
  </si>
  <si>
    <t>721229020.S</t>
  </si>
  <si>
    <t>Montáž podlahového odtokového žlabu dĺžky 700 mm</t>
  </si>
  <si>
    <t>552240011300.S</t>
  </si>
  <si>
    <t>Žľab sprchový bez krytu nerezový DN 50, zvislý odtok, dĺ. 700 mm</t>
  </si>
  <si>
    <t>721229021.S</t>
  </si>
  <si>
    <t>Montáž podlahového odtokového žlabu dĺžky 800 mm pre montáž k stene</t>
  </si>
  <si>
    <t>552240011400.S</t>
  </si>
  <si>
    <t>Žľab sprchový bez krytu nerezový DN 50, zvislý odtok, dĺ. 800 mm, montáž k stene</t>
  </si>
  <si>
    <t>721230075.S</t>
  </si>
  <si>
    <t>Montáž strešného vtoku pre fóliové izolácie mechanicky kotveného DN 110</t>
  </si>
  <si>
    <t>286630003300.S</t>
  </si>
  <si>
    <t>Strešný vtok s izolačným tanierom, vertikálny odtok DN 110, záchytný kôš D 180 mm</t>
  </si>
  <si>
    <t>286630051700.S</t>
  </si>
  <si>
    <t>Nadstavec D 125 mm, výška 300 mm, izolačný tanier, vertikálny odtok, pre strešné vtoky, PP</t>
  </si>
  <si>
    <t>721274102.S</t>
  </si>
  <si>
    <t>Ventilačná hlavica strešná plastová DN 70</t>
  </si>
  <si>
    <t>721274103.S</t>
  </si>
  <si>
    <t>Ventilačná hlavica strešná plastová DN 100</t>
  </si>
  <si>
    <t>721290112.S</t>
  </si>
  <si>
    <t>Ostatné - skúška tesnosti kanalizácie v objektoch vodou do DN 200</t>
  </si>
  <si>
    <t>998721102.S</t>
  </si>
  <si>
    <t>Presun hmôt pre vnútornú kanalizáciu v objektoch výšky nad 6 do 12 m</t>
  </si>
  <si>
    <t>722161012.S</t>
  </si>
  <si>
    <t>Vodovodné potrubie z nerezových rúrok spájaných lisovaním D 35 mm</t>
  </si>
  <si>
    <t>722161018.S</t>
  </si>
  <si>
    <t>Vodovodné potrubie z nerezových rúrok spájaných lisovaním D 54 mm</t>
  </si>
  <si>
    <t>722221035.S</t>
  </si>
  <si>
    <t>Montáž guľového kohúta závitového priameho pre vodu G 2</t>
  </si>
  <si>
    <t>551110006000.S</t>
  </si>
  <si>
    <t>Guľový uzáver pre vodu 2", niklovaná mosadz</t>
  </si>
  <si>
    <t>722221070.S</t>
  </si>
  <si>
    <t>Montáž guľového kohúta závitového rohového pre vodu G 1/2</t>
  </si>
  <si>
    <t>551110007700.S</t>
  </si>
  <si>
    <t>Guľový uzáver pre vodu rohový 1/2", niklovaná mosadz</t>
  </si>
  <si>
    <t>722221265.S</t>
  </si>
  <si>
    <t>Montáž spätného ventilu závitového G 1/2</t>
  </si>
  <si>
    <t>551110016400.S</t>
  </si>
  <si>
    <t>Spätný ventil kontrolovateľný, 1/2" FF, PN 16, mosadz, disk plast</t>
  </si>
  <si>
    <t>722221275.S</t>
  </si>
  <si>
    <t>Montáž spätného ventilu závitového G 1</t>
  </si>
  <si>
    <t>551110016500.S</t>
  </si>
  <si>
    <t>Spätný ventil kontrolovateľný, 1" FF, PN 16, mosadz, disk plast</t>
  </si>
  <si>
    <t>722221290.S</t>
  </si>
  <si>
    <t>Montáž spätného ventilu závitového G 2</t>
  </si>
  <si>
    <t>551110016900.S</t>
  </si>
  <si>
    <t>Spätný ventil kontrolovateľný, 2" FF, PN 16, mosadz, disk plast</t>
  </si>
  <si>
    <t>722222102.SP</t>
  </si>
  <si>
    <t>Montáž armatúry na oddelenie rozvodov pitnej a požiarnej vody</t>
  </si>
  <si>
    <t>551190008180.SP</t>
  </si>
  <si>
    <t>Oddeľovač spätného toku 2"</t>
  </si>
  <si>
    <t>722250005.S</t>
  </si>
  <si>
    <t>Montáž hydrantového systému s tvarovo stálou hadicou D 25</t>
  </si>
  <si>
    <t>449150003000.S</t>
  </si>
  <si>
    <t>Hydrantový systém s tvarovo stálou hadicou D 25</t>
  </si>
  <si>
    <t>ZOZNAM FIGÚR</t>
  </si>
  <si>
    <t>Výmera</t>
  </si>
  <si>
    <t xml:space="preserve"> A/ SO01</t>
  </si>
  <si>
    <t>Použitie figúry:</t>
  </si>
  <si>
    <t>m06</t>
  </si>
  <si>
    <t>2,4*2+23,03+33,01+7,68+33,1+7,7</t>
  </si>
  <si>
    <t xml:space="preserve"> B/ SO01B</t>
  </si>
  <si>
    <t>Špecifikácia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</si>
</sst>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8"/>
      <color rgb="FF000000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b/>
      <sz val="9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4" fontId="27" fillId="0" borderId="0" xfId="0" applyNumberFormat="1" applyFont="1"/>
    <xf numFmtId="166" fontId="39" fillId="0" borderId="12" xfId="0" applyNumberFormat="1" applyFont="1" applyBorder="1"/>
    <xf numFmtId="166" fontId="39" fillId="0" borderId="13" xfId="0" applyNumberFormat="1" applyFont="1" applyBorder="1"/>
    <xf numFmtId="4" fontId="4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2" fillId="0" borderId="22" xfId="0" applyFont="1" applyBorder="1" applyAlignment="1" applyProtection="1">
      <alignment horizontal="center" vertical="center"/>
      <protection locked="0"/>
    </xf>
    <xf numFmtId="49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center" vertical="center" wrapText="1"/>
      <protection locked="0"/>
    </xf>
    <xf numFmtId="167" fontId="42" fillId="0" borderId="22" xfId="0" applyNumberFormat="1" applyFont="1" applyBorder="1" applyAlignment="1" applyProtection="1">
      <alignment vertical="center"/>
      <protection locked="0"/>
    </xf>
    <xf numFmtId="4" fontId="42" fillId="3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 locked="0"/>
    </xf>
    <xf numFmtId="0" fontId="43" fillId="0" borderId="3" xfId="0" applyFont="1" applyBorder="1" applyAlignment="1">
      <alignment vertical="center"/>
    </xf>
    <xf numFmtId="0" fontId="42" fillId="3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center"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49" fontId="0" fillId="3" borderId="22" xfId="0" applyNumberFormat="1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167" fontId="0" fillId="3" borderId="22" xfId="0" applyNumberFormat="1" applyFill="1" applyBorder="1" applyAlignment="1" applyProtection="1">
      <alignment vertical="center"/>
      <protection locked="0"/>
    </xf>
    <xf numFmtId="4" fontId="0" fillId="3" borderId="22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4" fillId="3" borderId="22" xfId="0" applyFont="1" applyFill="1" applyBorder="1" applyAlignment="1" applyProtection="1">
      <alignment horizontal="left" vertical="center"/>
      <protection locked="0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40" fillId="0" borderId="0" xfId="0" applyFont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25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5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 x14ac:dyDescent="0.2">
      <c r="AR2" s="251" t="s">
        <v>5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7" t="s">
        <v>6</v>
      </c>
      <c r="BT2" s="17" t="s">
        <v>7</v>
      </c>
    </row>
    <row r="3" spans="1:74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 x14ac:dyDescent="0.2">
      <c r="B5" s="20"/>
      <c r="D5" s="24" t="s">
        <v>12</v>
      </c>
      <c r="K5" s="232" t="s">
        <v>13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20"/>
      <c r="BE5" s="229" t="s">
        <v>14</v>
      </c>
      <c r="BS5" s="17" t="s">
        <v>6</v>
      </c>
    </row>
    <row r="6" spans="1:74" ht="36.950000000000003" customHeight="1" x14ac:dyDescent="0.2">
      <c r="B6" s="20"/>
      <c r="D6" s="26" t="s">
        <v>15</v>
      </c>
      <c r="K6" s="234" t="s">
        <v>16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20"/>
      <c r="BE6" s="230"/>
      <c r="BS6" s="17" t="s">
        <v>6</v>
      </c>
    </row>
    <row r="7" spans="1:74" ht="12" customHeight="1" x14ac:dyDescent="0.2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0"/>
      <c r="BS7" s="17" t="s">
        <v>6</v>
      </c>
    </row>
    <row r="8" spans="1:74" ht="12" customHeight="1" x14ac:dyDescent="0.2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30"/>
      <c r="BS8" s="17" t="s">
        <v>6</v>
      </c>
    </row>
    <row r="9" spans="1:74" ht="14.45" customHeight="1" x14ac:dyDescent="0.2">
      <c r="B9" s="20"/>
      <c r="AR9" s="20"/>
      <c r="BE9" s="230"/>
      <c r="BS9" s="17" t="s">
        <v>6</v>
      </c>
    </row>
    <row r="10" spans="1:74" ht="12" customHeight="1" x14ac:dyDescent="0.2">
      <c r="B10" s="20"/>
      <c r="D10" s="27" t="s">
        <v>23</v>
      </c>
      <c r="AK10" s="27" t="s">
        <v>24</v>
      </c>
      <c r="AN10" s="25" t="s">
        <v>1</v>
      </c>
      <c r="AR10" s="20"/>
      <c r="BE10" s="230"/>
      <c r="BS10" s="17" t="s">
        <v>6</v>
      </c>
    </row>
    <row r="11" spans="1:74" ht="18.399999999999999" customHeight="1" x14ac:dyDescent="0.2">
      <c r="B11" s="20"/>
      <c r="E11" s="25" t="s">
        <v>25</v>
      </c>
      <c r="AK11" s="27" t="s">
        <v>26</v>
      </c>
      <c r="AN11" s="25" t="s">
        <v>1</v>
      </c>
      <c r="AR11" s="20"/>
      <c r="BE11" s="230"/>
      <c r="BS11" s="17" t="s">
        <v>6</v>
      </c>
    </row>
    <row r="12" spans="1:74" ht="6.95" customHeight="1" x14ac:dyDescent="0.2">
      <c r="B12" s="20"/>
      <c r="AR12" s="20"/>
      <c r="BE12" s="230"/>
      <c r="BS12" s="17" t="s">
        <v>6</v>
      </c>
    </row>
    <row r="13" spans="1:74" ht="12" customHeight="1" x14ac:dyDescent="0.2">
      <c r="B13" s="20"/>
      <c r="D13" s="27" t="s">
        <v>27</v>
      </c>
      <c r="AK13" s="27" t="s">
        <v>24</v>
      </c>
      <c r="AN13" s="29" t="s">
        <v>28</v>
      </c>
      <c r="AR13" s="20"/>
      <c r="BE13" s="230"/>
      <c r="BS13" s="17" t="s">
        <v>6</v>
      </c>
    </row>
    <row r="14" spans="1:74" ht="12.75" x14ac:dyDescent="0.2">
      <c r="B14" s="20"/>
      <c r="E14" s="235" t="s">
        <v>28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7" t="s">
        <v>26</v>
      </c>
      <c r="AN14" s="29" t="s">
        <v>28</v>
      </c>
      <c r="AR14" s="20"/>
      <c r="BE14" s="230"/>
      <c r="BS14" s="17" t="s">
        <v>6</v>
      </c>
    </row>
    <row r="15" spans="1:74" ht="6.95" customHeight="1" x14ac:dyDescent="0.2">
      <c r="B15" s="20"/>
      <c r="AR15" s="20"/>
      <c r="BE15" s="230"/>
      <c r="BS15" s="17" t="s">
        <v>3</v>
      </c>
    </row>
    <row r="16" spans="1:74" ht="12" customHeight="1" x14ac:dyDescent="0.2">
      <c r="B16" s="20"/>
      <c r="D16" s="27" t="s">
        <v>29</v>
      </c>
      <c r="AK16" s="27" t="s">
        <v>24</v>
      </c>
      <c r="AN16" s="25" t="s">
        <v>1</v>
      </c>
      <c r="AR16" s="20"/>
      <c r="BE16" s="230"/>
      <c r="BS16" s="17" t="s">
        <v>3</v>
      </c>
    </row>
    <row r="17" spans="2:71" ht="18.399999999999999" customHeight="1" x14ac:dyDescent="0.2">
      <c r="B17" s="20"/>
      <c r="E17" s="25" t="s">
        <v>30</v>
      </c>
      <c r="AK17" s="27" t="s">
        <v>26</v>
      </c>
      <c r="AN17" s="25" t="s">
        <v>1</v>
      </c>
      <c r="AR17" s="20"/>
      <c r="BE17" s="230"/>
      <c r="BS17" s="17" t="s">
        <v>31</v>
      </c>
    </row>
    <row r="18" spans="2:71" ht="6.95" customHeight="1" x14ac:dyDescent="0.2">
      <c r="B18" s="20"/>
      <c r="AR18" s="20"/>
      <c r="BE18" s="230"/>
      <c r="BS18" s="17" t="s">
        <v>6</v>
      </c>
    </row>
    <row r="19" spans="2:71" ht="12" customHeight="1" x14ac:dyDescent="0.2">
      <c r="B19" s="20"/>
      <c r="D19" s="27" t="s">
        <v>32</v>
      </c>
      <c r="AK19" s="27" t="s">
        <v>24</v>
      </c>
      <c r="AN19" s="25" t="s">
        <v>1</v>
      </c>
      <c r="AR19" s="20"/>
      <c r="BE19" s="230"/>
      <c r="BS19" s="17" t="s">
        <v>6</v>
      </c>
    </row>
    <row r="20" spans="2:71" ht="18.399999999999999" customHeight="1" x14ac:dyDescent="0.2">
      <c r="B20" s="20"/>
      <c r="E20" s="25" t="s">
        <v>33</v>
      </c>
      <c r="AK20" s="27" t="s">
        <v>26</v>
      </c>
      <c r="AN20" s="25" t="s">
        <v>1</v>
      </c>
      <c r="AR20" s="20"/>
      <c r="BE20" s="230"/>
      <c r="BS20" s="17" t="s">
        <v>31</v>
      </c>
    </row>
    <row r="21" spans="2:71" ht="6.95" customHeight="1" x14ac:dyDescent="0.2">
      <c r="B21" s="20"/>
      <c r="AR21" s="20"/>
      <c r="BE21" s="230"/>
    </row>
    <row r="22" spans="2:71" ht="12" customHeight="1" x14ac:dyDescent="0.2">
      <c r="B22" s="20"/>
      <c r="D22" s="27" t="s">
        <v>34</v>
      </c>
      <c r="AR22" s="20"/>
      <c r="BE22" s="230"/>
    </row>
    <row r="23" spans="2:71" ht="16.5" customHeight="1" x14ac:dyDescent="0.2">
      <c r="B23" s="20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20"/>
      <c r="BE23" s="230"/>
    </row>
    <row r="24" spans="2:71" ht="6.95" customHeight="1" x14ac:dyDescent="0.2">
      <c r="B24" s="20"/>
      <c r="AR24" s="20"/>
      <c r="BE24" s="230"/>
    </row>
    <row r="25" spans="2:7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0"/>
    </row>
    <row r="26" spans="2:71" s="1" customFormat="1" ht="25.9" customHeight="1" x14ac:dyDescent="0.2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8">
        <f>ROUND(AG94,2)</f>
        <v>0</v>
      </c>
      <c r="AL26" s="239"/>
      <c r="AM26" s="239"/>
      <c r="AN26" s="239"/>
      <c r="AO26" s="239"/>
      <c r="AR26" s="32"/>
      <c r="BE26" s="230"/>
    </row>
    <row r="27" spans="2:71" s="1" customFormat="1" ht="6.95" customHeight="1" x14ac:dyDescent="0.2">
      <c r="B27" s="32"/>
      <c r="AR27" s="32"/>
      <c r="BE27" s="230"/>
    </row>
    <row r="28" spans="2:71" s="1" customFormat="1" ht="12.75" x14ac:dyDescent="0.2">
      <c r="B28" s="32"/>
      <c r="L28" s="240" t="s">
        <v>36</v>
      </c>
      <c r="M28" s="240"/>
      <c r="N28" s="240"/>
      <c r="O28" s="240"/>
      <c r="P28" s="240"/>
      <c r="W28" s="240" t="s">
        <v>37</v>
      </c>
      <c r="X28" s="240"/>
      <c r="Y28" s="240"/>
      <c r="Z28" s="240"/>
      <c r="AA28" s="240"/>
      <c r="AB28" s="240"/>
      <c r="AC28" s="240"/>
      <c r="AD28" s="240"/>
      <c r="AE28" s="240"/>
      <c r="AK28" s="240" t="s">
        <v>38</v>
      </c>
      <c r="AL28" s="240"/>
      <c r="AM28" s="240"/>
      <c r="AN28" s="240"/>
      <c r="AO28" s="240"/>
      <c r="AR28" s="32"/>
      <c r="BE28" s="230"/>
    </row>
    <row r="29" spans="2:71" s="2" customFormat="1" ht="14.45" customHeight="1" x14ac:dyDescent="0.2">
      <c r="B29" s="36"/>
      <c r="D29" s="27" t="s">
        <v>39</v>
      </c>
      <c r="F29" s="37" t="s">
        <v>40</v>
      </c>
      <c r="L29" s="243">
        <v>0.2</v>
      </c>
      <c r="M29" s="242"/>
      <c r="N29" s="242"/>
      <c r="O29" s="242"/>
      <c r="P29" s="242"/>
      <c r="Q29" s="38"/>
      <c r="R29" s="38"/>
      <c r="S29" s="38"/>
      <c r="T29" s="38"/>
      <c r="U29" s="38"/>
      <c r="V29" s="38"/>
      <c r="W29" s="241">
        <f>ROUND(AZ94, 2)</f>
        <v>0</v>
      </c>
      <c r="X29" s="242"/>
      <c r="Y29" s="242"/>
      <c r="Z29" s="242"/>
      <c r="AA29" s="242"/>
      <c r="AB29" s="242"/>
      <c r="AC29" s="242"/>
      <c r="AD29" s="242"/>
      <c r="AE29" s="242"/>
      <c r="AF29" s="38"/>
      <c r="AG29" s="38"/>
      <c r="AH29" s="38"/>
      <c r="AI29" s="38"/>
      <c r="AJ29" s="38"/>
      <c r="AK29" s="241">
        <f>ROUND(AV94, 2)</f>
        <v>0</v>
      </c>
      <c r="AL29" s="242"/>
      <c r="AM29" s="242"/>
      <c r="AN29" s="242"/>
      <c r="AO29" s="242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31"/>
    </row>
    <row r="30" spans="2:71" s="2" customFormat="1" ht="14.45" customHeight="1" x14ac:dyDescent="0.2">
      <c r="B30" s="36"/>
      <c r="F30" s="37" t="s">
        <v>41</v>
      </c>
      <c r="L30" s="243">
        <v>0.2</v>
      </c>
      <c r="M30" s="242"/>
      <c r="N30" s="242"/>
      <c r="O30" s="242"/>
      <c r="P30" s="242"/>
      <c r="Q30" s="38"/>
      <c r="R30" s="38"/>
      <c r="S30" s="38"/>
      <c r="T30" s="38"/>
      <c r="U30" s="38"/>
      <c r="V30" s="38"/>
      <c r="W30" s="241">
        <f>ROUND(BA94, 2)</f>
        <v>0</v>
      </c>
      <c r="X30" s="242"/>
      <c r="Y30" s="242"/>
      <c r="Z30" s="242"/>
      <c r="AA30" s="242"/>
      <c r="AB30" s="242"/>
      <c r="AC30" s="242"/>
      <c r="AD30" s="242"/>
      <c r="AE30" s="242"/>
      <c r="AF30" s="38"/>
      <c r="AG30" s="38"/>
      <c r="AH30" s="38"/>
      <c r="AI30" s="38"/>
      <c r="AJ30" s="38"/>
      <c r="AK30" s="241">
        <f>ROUND(AW94, 2)</f>
        <v>0</v>
      </c>
      <c r="AL30" s="242"/>
      <c r="AM30" s="242"/>
      <c r="AN30" s="242"/>
      <c r="AO30" s="242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31"/>
    </row>
    <row r="31" spans="2:71" s="2" customFormat="1" ht="14.45" hidden="1" customHeight="1" x14ac:dyDescent="0.2">
      <c r="B31" s="36"/>
      <c r="F31" s="27" t="s">
        <v>42</v>
      </c>
      <c r="L31" s="246">
        <v>0.2</v>
      </c>
      <c r="M31" s="245"/>
      <c r="N31" s="245"/>
      <c r="O31" s="245"/>
      <c r="P31" s="245"/>
      <c r="W31" s="244">
        <f>ROUND(BB94, 2)</f>
        <v>0</v>
      </c>
      <c r="X31" s="245"/>
      <c r="Y31" s="245"/>
      <c r="Z31" s="245"/>
      <c r="AA31" s="245"/>
      <c r="AB31" s="245"/>
      <c r="AC31" s="245"/>
      <c r="AD31" s="245"/>
      <c r="AE31" s="245"/>
      <c r="AK31" s="244">
        <v>0</v>
      </c>
      <c r="AL31" s="245"/>
      <c r="AM31" s="245"/>
      <c r="AN31" s="245"/>
      <c r="AO31" s="245"/>
      <c r="AR31" s="36"/>
      <c r="BE31" s="231"/>
    </row>
    <row r="32" spans="2:71" s="2" customFormat="1" ht="14.45" hidden="1" customHeight="1" x14ac:dyDescent="0.2">
      <c r="B32" s="36"/>
      <c r="F32" s="27" t="s">
        <v>43</v>
      </c>
      <c r="L32" s="246">
        <v>0.2</v>
      </c>
      <c r="M32" s="245"/>
      <c r="N32" s="245"/>
      <c r="O32" s="245"/>
      <c r="P32" s="245"/>
      <c r="W32" s="244">
        <f>ROUND(BC94, 2)</f>
        <v>0</v>
      </c>
      <c r="X32" s="245"/>
      <c r="Y32" s="245"/>
      <c r="Z32" s="245"/>
      <c r="AA32" s="245"/>
      <c r="AB32" s="245"/>
      <c r="AC32" s="245"/>
      <c r="AD32" s="245"/>
      <c r="AE32" s="245"/>
      <c r="AK32" s="244">
        <v>0</v>
      </c>
      <c r="AL32" s="245"/>
      <c r="AM32" s="245"/>
      <c r="AN32" s="245"/>
      <c r="AO32" s="245"/>
      <c r="AR32" s="36"/>
      <c r="BE32" s="231"/>
    </row>
    <row r="33" spans="2:57" s="2" customFormat="1" ht="14.45" hidden="1" customHeight="1" x14ac:dyDescent="0.2">
      <c r="B33" s="36"/>
      <c r="F33" s="37" t="s">
        <v>44</v>
      </c>
      <c r="L33" s="243">
        <v>0</v>
      </c>
      <c r="M33" s="242"/>
      <c r="N33" s="242"/>
      <c r="O33" s="242"/>
      <c r="P33" s="242"/>
      <c r="Q33" s="38"/>
      <c r="R33" s="38"/>
      <c r="S33" s="38"/>
      <c r="T33" s="38"/>
      <c r="U33" s="38"/>
      <c r="V33" s="38"/>
      <c r="W33" s="241">
        <f>ROUND(BD94, 2)</f>
        <v>0</v>
      </c>
      <c r="X33" s="242"/>
      <c r="Y33" s="242"/>
      <c r="Z33" s="242"/>
      <c r="AA33" s="242"/>
      <c r="AB33" s="242"/>
      <c r="AC33" s="242"/>
      <c r="AD33" s="242"/>
      <c r="AE33" s="242"/>
      <c r="AF33" s="38"/>
      <c r="AG33" s="38"/>
      <c r="AH33" s="38"/>
      <c r="AI33" s="38"/>
      <c r="AJ33" s="38"/>
      <c r="AK33" s="241">
        <v>0</v>
      </c>
      <c r="AL33" s="242"/>
      <c r="AM33" s="242"/>
      <c r="AN33" s="242"/>
      <c r="AO33" s="242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31"/>
    </row>
    <row r="34" spans="2:57" s="1" customFormat="1" ht="6.95" customHeight="1" x14ac:dyDescent="0.2">
      <c r="B34" s="32"/>
      <c r="AR34" s="32"/>
      <c r="BE34" s="230"/>
    </row>
    <row r="35" spans="2:57" s="1" customFormat="1" ht="25.9" customHeight="1" x14ac:dyDescent="0.2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0" t="s">
        <v>47</v>
      </c>
      <c r="Y35" s="248"/>
      <c r="Z35" s="248"/>
      <c r="AA35" s="248"/>
      <c r="AB35" s="248"/>
      <c r="AC35" s="42"/>
      <c r="AD35" s="42"/>
      <c r="AE35" s="42"/>
      <c r="AF35" s="42"/>
      <c r="AG35" s="42"/>
      <c r="AH35" s="42"/>
      <c r="AI35" s="42"/>
      <c r="AJ35" s="42"/>
      <c r="AK35" s="247">
        <f>SUM(AK26:AK33)</f>
        <v>0</v>
      </c>
      <c r="AL35" s="248"/>
      <c r="AM35" s="248"/>
      <c r="AN35" s="248"/>
      <c r="AO35" s="249"/>
      <c r="AP35" s="40"/>
      <c r="AQ35" s="40"/>
      <c r="AR35" s="32"/>
    </row>
    <row r="36" spans="2:57" s="1" customFormat="1" ht="6.95" customHeight="1" x14ac:dyDescent="0.2">
      <c r="B36" s="32"/>
      <c r="AR36" s="32"/>
    </row>
    <row r="37" spans="2:57" s="1" customFormat="1" ht="14.45" customHeight="1" x14ac:dyDescent="0.2">
      <c r="B37" s="32"/>
      <c r="AR37" s="32"/>
    </row>
    <row r="38" spans="2:57" ht="14.45" customHeight="1" x14ac:dyDescent="0.2">
      <c r="B38" s="20"/>
      <c r="AR38" s="20"/>
    </row>
    <row r="39" spans="2:57" ht="14.45" customHeight="1" x14ac:dyDescent="0.2">
      <c r="B39" s="20"/>
      <c r="AR39" s="20"/>
    </row>
    <row r="40" spans="2:57" ht="14.45" customHeight="1" x14ac:dyDescent="0.2">
      <c r="B40" s="20"/>
      <c r="AR40" s="20"/>
    </row>
    <row r="41" spans="2:57" ht="14.45" customHeight="1" x14ac:dyDescent="0.2">
      <c r="B41" s="20"/>
      <c r="AR41" s="20"/>
    </row>
    <row r="42" spans="2:57" ht="14.45" customHeight="1" x14ac:dyDescent="0.2">
      <c r="B42" s="20"/>
      <c r="AR42" s="20"/>
    </row>
    <row r="43" spans="2:57" ht="14.45" customHeight="1" x14ac:dyDescent="0.2">
      <c r="B43" s="20"/>
      <c r="AR43" s="20"/>
    </row>
    <row r="44" spans="2:57" ht="14.45" customHeight="1" x14ac:dyDescent="0.2">
      <c r="B44" s="20"/>
      <c r="AR44" s="20"/>
    </row>
    <row r="45" spans="2:57" ht="14.45" customHeight="1" x14ac:dyDescent="0.2">
      <c r="B45" s="20"/>
      <c r="AR45" s="20"/>
    </row>
    <row r="46" spans="2:57" ht="14.45" customHeight="1" x14ac:dyDescent="0.2">
      <c r="B46" s="20"/>
      <c r="AR46" s="20"/>
    </row>
    <row r="47" spans="2:57" ht="14.45" customHeight="1" x14ac:dyDescent="0.2">
      <c r="B47" s="20"/>
      <c r="AR47" s="20"/>
    </row>
    <row r="48" spans="2:57" ht="14.45" customHeight="1" x14ac:dyDescent="0.2">
      <c r="B48" s="20"/>
      <c r="AR48" s="20"/>
    </row>
    <row r="49" spans="2:44" s="1" customFormat="1" ht="14.45" customHeight="1" x14ac:dyDescent="0.2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 ht="11.25" x14ac:dyDescent="0.2">
      <c r="B50" s="20"/>
      <c r="AR50" s="20"/>
    </row>
    <row r="51" spans="2:44" ht="11.25" x14ac:dyDescent="0.2">
      <c r="B51" s="20"/>
      <c r="AR51" s="20"/>
    </row>
    <row r="52" spans="2:44" ht="11.25" x14ac:dyDescent="0.2">
      <c r="B52" s="20"/>
      <c r="AR52" s="20"/>
    </row>
    <row r="53" spans="2:44" ht="11.25" x14ac:dyDescent="0.2">
      <c r="B53" s="20"/>
      <c r="AR53" s="20"/>
    </row>
    <row r="54" spans="2:44" ht="11.25" x14ac:dyDescent="0.2">
      <c r="B54" s="20"/>
      <c r="AR54" s="20"/>
    </row>
    <row r="55" spans="2:44" ht="11.25" x14ac:dyDescent="0.2">
      <c r="B55" s="20"/>
      <c r="AR55" s="20"/>
    </row>
    <row r="56" spans="2:44" ht="11.25" x14ac:dyDescent="0.2">
      <c r="B56" s="20"/>
      <c r="AR56" s="20"/>
    </row>
    <row r="57" spans="2:44" ht="11.25" x14ac:dyDescent="0.2">
      <c r="B57" s="20"/>
      <c r="AR57" s="20"/>
    </row>
    <row r="58" spans="2:44" ht="11.25" x14ac:dyDescent="0.2">
      <c r="B58" s="20"/>
      <c r="AR58" s="20"/>
    </row>
    <row r="59" spans="2:44" ht="11.25" x14ac:dyDescent="0.2">
      <c r="B59" s="20"/>
      <c r="AR59" s="20"/>
    </row>
    <row r="60" spans="2:44" s="1" customFormat="1" ht="12.75" x14ac:dyDescent="0.2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 ht="11.25" x14ac:dyDescent="0.2">
      <c r="B61" s="20"/>
      <c r="AR61" s="20"/>
    </row>
    <row r="62" spans="2:44" ht="11.25" x14ac:dyDescent="0.2">
      <c r="B62" s="20"/>
      <c r="AR62" s="20"/>
    </row>
    <row r="63" spans="2:44" ht="11.25" x14ac:dyDescent="0.2">
      <c r="B63" s="20"/>
      <c r="AR63" s="20"/>
    </row>
    <row r="64" spans="2:44" s="1" customFormat="1" ht="12.75" x14ac:dyDescent="0.2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 ht="11.25" x14ac:dyDescent="0.2">
      <c r="B65" s="20"/>
      <c r="AR65" s="20"/>
    </row>
    <row r="66" spans="2:44" ht="11.25" x14ac:dyDescent="0.2">
      <c r="B66" s="20"/>
      <c r="AR66" s="20"/>
    </row>
    <row r="67" spans="2:44" ht="11.25" x14ac:dyDescent="0.2">
      <c r="B67" s="20"/>
      <c r="AR67" s="20"/>
    </row>
    <row r="68" spans="2:44" ht="11.25" x14ac:dyDescent="0.2">
      <c r="B68" s="20"/>
      <c r="AR68" s="20"/>
    </row>
    <row r="69" spans="2:44" ht="11.25" x14ac:dyDescent="0.2">
      <c r="B69" s="20"/>
      <c r="AR69" s="20"/>
    </row>
    <row r="70" spans="2:44" ht="11.25" x14ac:dyDescent="0.2">
      <c r="B70" s="20"/>
      <c r="AR70" s="20"/>
    </row>
    <row r="71" spans="2:44" ht="11.25" x14ac:dyDescent="0.2">
      <c r="B71" s="20"/>
      <c r="AR71" s="20"/>
    </row>
    <row r="72" spans="2:44" ht="11.25" x14ac:dyDescent="0.2">
      <c r="B72" s="20"/>
      <c r="AR72" s="20"/>
    </row>
    <row r="73" spans="2:44" ht="11.25" x14ac:dyDescent="0.2">
      <c r="B73" s="20"/>
      <c r="AR73" s="20"/>
    </row>
    <row r="74" spans="2:44" ht="11.25" x14ac:dyDescent="0.2">
      <c r="B74" s="20"/>
      <c r="AR74" s="20"/>
    </row>
    <row r="75" spans="2:44" s="1" customFormat="1" ht="12.75" x14ac:dyDescent="0.2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 ht="11.25" x14ac:dyDescent="0.2">
      <c r="B76" s="32"/>
      <c r="AR76" s="32"/>
    </row>
    <row r="77" spans="2:44" s="1" customFormat="1" ht="6.9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 x14ac:dyDescent="0.2">
      <c r="B82" s="32"/>
      <c r="C82" s="21" t="s">
        <v>54</v>
      </c>
      <c r="AR82" s="32"/>
    </row>
    <row r="83" spans="1:91" s="1" customFormat="1" ht="6.95" customHeight="1" x14ac:dyDescent="0.2">
      <c r="B83" s="32"/>
      <c r="AR83" s="32"/>
    </row>
    <row r="84" spans="1:91" s="3" customFormat="1" ht="12" customHeight="1" x14ac:dyDescent="0.2">
      <c r="B84" s="51"/>
      <c r="C84" s="27" t="s">
        <v>12</v>
      </c>
      <c r="L84" s="3" t="str">
        <f>K5</f>
        <v>23049a</v>
      </c>
      <c r="AR84" s="51"/>
    </row>
    <row r="85" spans="1:91" s="4" customFormat="1" ht="36.950000000000003" customHeight="1" x14ac:dyDescent="0.2">
      <c r="B85" s="52"/>
      <c r="C85" s="53" t="s">
        <v>15</v>
      </c>
      <c r="L85" s="226" t="str">
        <f>K6</f>
        <v>Obnova budovy umelecko - dekoračných dielní SND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R85" s="52"/>
    </row>
    <row r="86" spans="1:91" s="1" customFormat="1" ht="6.95" customHeight="1" x14ac:dyDescent="0.2">
      <c r="B86" s="32"/>
      <c r="AR86" s="32"/>
    </row>
    <row r="87" spans="1:91" s="1" customFormat="1" ht="12" customHeight="1" x14ac:dyDescent="0.2">
      <c r="B87" s="32"/>
      <c r="C87" s="27" t="s">
        <v>19</v>
      </c>
      <c r="L87" s="54" t="str">
        <f>IF(K8="","",K8)</f>
        <v>Bratislava</v>
      </c>
      <c r="AI87" s="27" t="s">
        <v>21</v>
      </c>
      <c r="AM87" s="257" t="str">
        <f>IF(AN8= "","",AN8)</f>
        <v>5. 8. 2023</v>
      </c>
      <c r="AN87" s="257"/>
      <c r="AR87" s="32"/>
    </row>
    <row r="88" spans="1:91" s="1" customFormat="1" ht="6.95" customHeight="1" x14ac:dyDescent="0.2">
      <c r="B88" s="32"/>
      <c r="AR88" s="32"/>
    </row>
    <row r="89" spans="1:91" s="1" customFormat="1" ht="15.2" customHeight="1" x14ac:dyDescent="0.2">
      <c r="B89" s="32"/>
      <c r="C89" s="27" t="s">
        <v>23</v>
      </c>
      <c r="L89" s="3" t="str">
        <f>IF(E11= "","",E11)</f>
        <v>Slovenské národné divadlo</v>
      </c>
      <c r="AI89" s="27" t="s">
        <v>29</v>
      </c>
      <c r="AM89" s="258" t="str">
        <f>IF(E17="","",E17)</f>
        <v>VM PROJEKT , s.r.o.</v>
      </c>
      <c r="AN89" s="259"/>
      <c r="AO89" s="259"/>
      <c r="AP89" s="259"/>
      <c r="AR89" s="32"/>
      <c r="AS89" s="262" t="s">
        <v>55</v>
      </c>
      <c r="AT89" s="263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 x14ac:dyDescent="0.2">
      <c r="B90" s="32"/>
      <c r="C90" s="27" t="s">
        <v>27</v>
      </c>
      <c r="L90" s="3" t="str">
        <f>IF(E14= "Vyplň údaj","",E14)</f>
        <v/>
      </c>
      <c r="AI90" s="27" t="s">
        <v>32</v>
      </c>
      <c r="AM90" s="258" t="str">
        <f>IF(E20="","",E20)</f>
        <v>Ing Peter Lukačovič</v>
      </c>
      <c r="AN90" s="259"/>
      <c r="AO90" s="259"/>
      <c r="AP90" s="259"/>
      <c r="AR90" s="32"/>
      <c r="AS90" s="264"/>
      <c r="AT90" s="265"/>
      <c r="BD90" s="59"/>
    </row>
    <row r="91" spans="1:91" s="1" customFormat="1" ht="10.9" customHeight="1" x14ac:dyDescent="0.2">
      <c r="B91" s="32"/>
      <c r="AR91" s="32"/>
      <c r="AS91" s="264"/>
      <c r="AT91" s="265"/>
      <c r="BD91" s="59"/>
    </row>
    <row r="92" spans="1:91" s="1" customFormat="1" ht="29.25" customHeight="1" x14ac:dyDescent="0.2">
      <c r="B92" s="32"/>
      <c r="C92" s="221" t="s">
        <v>56</v>
      </c>
      <c r="D92" s="222"/>
      <c r="E92" s="222"/>
      <c r="F92" s="222"/>
      <c r="G92" s="222"/>
      <c r="H92" s="60"/>
      <c r="I92" s="225" t="s">
        <v>57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56" t="s">
        <v>58</v>
      </c>
      <c r="AH92" s="222"/>
      <c r="AI92" s="222"/>
      <c r="AJ92" s="222"/>
      <c r="AK92" s="222"/>
      <c r="AL92" s="222"/>
      <c r="AM92" s="222"/>
      <c r="AN92" s="225" t="s">
        <v>59</v>
      </c>
      <c r="AO92" s="222"/>
      <c r="AP92" s="260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1" s="1" customFormat="1" ht="10.9" customHeight="1" x14ac:dyDescent="0.2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 x14ac:dyDescent="0.2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8">
        <f>ROUND(AG95+AG101,2)</f>
        <v>0</v>
      </c>
      <c r="AH94" s="228"/>
      <c r="AI94" s="228"/>
      <c r="AJ94" s="228"/>
      <c r="AK94" s="228"/>
      <c r="AL94" s="228"/>
      <c r="AM94" s="228"/>
      <c r="AN94" s="266">
        <f t="shared" ref="AN94:AN105" si="0">SUM(AG94,AT94)</f>
        <v>0</v>
      </c>
      <c r="AO94" s="266"/>
      <c r="AP94" s="266"/>
      <c r="AQ94" s="70" t="s">
        <v>1</v>
      </c>
      <c r="AR94" s="66"/>
      <c r="AS94" s="71">
        <f>ROUND(AS95+AS101,2)</f>
        <v>0</v>
      </c>
      <c r="AT94" s="72">
        <f t="shared" ref="AT94:AT105" si="1">ROUND(SUM(AV94:AW94),2)</f>
        <v>0</v>
      </c>
      <c r="AU94" s="73">
        <f>ROUND(AU95+AU101,5)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ROUND(AZ95+AZ101,2)</f>
        <v>0</v>
      </c>
      <c r="BA94" s="72">
        <f>ROUND(BA95+BA101,2)</f>
        <v>0</v>
      </c>
      <c r="BB94" s="72">
        <f>ROUND(BB95+BB101,2)</f>
        <v>0</v>
      </c>
      <c r="BC94" s="72">
        <f>ROUND(BC95+BC101,2)</f>
        <v>0</v>
      </c>
      <c r="BD94" s="74">
        <f>ROUND(BD95+BD101,2)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6" customFormat="1" ht="16.5" customHeight="1" x14ac:dyDescent="0.2">
      <c r="B95" s="77"/>
      <c r="C95" s="78"/>
      <c r="D95" s="223" t="s">
        <v>79</v>
      </c>
      <c r="E95" s="223"/>
      <c r="F95" s="223"/>
      <c r="G95" s="223"/>
      <c r="H95" s="223"/>
      <c r="I95" s="79"/>
      <c r="J95" s="223" t="s">
        <v>80</v>
      </c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54">
        <f>ROUND(SUM(AG96:AG100),2)</f>
        <v>0</v>
      </c>
      <c r="AH95" s="255"/>
      <c r="AI95" s="255"/>
      <c r="AJ95" s="255"/>
      <c r="AK95" s="255"/>
      <c r="AL95" s="255"/>
      <c r="AM95" s="255"/>
      <c r="AN95" s="261">
        <f t="shared" si="0"/>
        <v>0</v>
      </c>
      <c r="AO95" s="255"/>
      <c r="AP95" s="255"/>
      <c r="AQ95" s="80" t="s">
        <v>81</v>
      </c>
      <c r="AR95" s="77"/>
      <c r="AS95" s="81">
        <f>ROUND(SUM(AS96:AS100),2)</f>
        <v>0</v>
      </c>
      <c r="AT95" s="82">
        <f t="shared" si="1"/>
        <v>0</v>
      </c>
      <c r="AU95" s="83">
        <f>ROUND(SUM(AU96:AU100),5)</f>
        <v>0</v>
      </c>
      <c r="AV95" s="82">
        <f>ROUND(AZ95*L29,2)</f>
        <v>0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ROUND(SUM(AZ96:AZ100),2)</f>
        <v>0</v>
      </c>
      <c r="BA95" s="82">
        <f>ROUND(SUM(BA96:BA100),2)</f>
        <v>0</v>
      </c>
      <c r="BB95" s="82">
        <f>ROUND(SUM(BB96:BB100),2)</f>
        <v>0</v>
      </c>
      <c r="BC95" s="82">
        <f>ROUND(SUM(BC96:BC100),2)</f>
        <v>0</v>
      </c>
      <c r="BD95" s="84">
        <f>ROUND(SUM(BD96:BD100),2)</f>
        <v>0</v>
      </c>
      <c r="BS95" s="85" t="s">
        <v>74</v>
      </c>
      <c r="BT95" s="85" t="s">
        <v>82</v>
      </c>
      <c r="BU95" s="85" t="s">
        <v>76</v>
      </c>
      <c r="BV95" s="85" t="s">
        <v>77</v>
      </c>
      <c r="BW95" s="85" t="s">
        <v>83</v>
      </c>
      <c r="BX95" s="85" t="s">
        <v>4</v>
      </c>
      <c r="CL95" s="85" t="s">
        <v>1</v>
      </c>
      <c r="CM95" s="85" t="s">
        <v>75</v>
      </c>
    </row>
    <row r="96" spans="1:91" s="3" customFormat="1" ht="23.25" customHeight="1" x14ac:dyDescent="0.2">
      <c r="A96" s="86" t="s">
        <v>84</v>
      </c>
      <c r="B96" s="51"/>
      <c r="C96" s="9"/>
      <c r="D96" s="9"/>
      <c r="E96" s="224" t="s">
        <v>85</v>
      </c>
      <c r="F96" s="224"/>
      <c r="G96" s="224"/>
      <c r="H96" s="224"/>
      <c r="I96" s="224"/>
      <c r="J96" s="9"/>
      <c r="K96" s="224" t="s">
        <v>86</v>
      </c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52">
        <f>'SO01 - Hlavný objekt diel...'!J32</f>
        <v>0</v>
      </c>
      <c r="AH96" s="253"/>
      <c r="AI96" s="253"/>
      <c r="AJ96" s="253"/>
      <c r="AK96" s="253"/>
      <c r="AL96" s="253"/>
      <c r="AM96" s="253"/>
      <c r="AN96" s="252">
        <f t="shared" si="0"/>
        <v>0</v>
      </c>
      <c r="AO96" s="253"/>
      <c r="AP96" s="253"/>
      <c r="AQ96" s="87" t="s">
        <v>87</v>
      </c>
      <c r="AR96" s="51"/>
      <c r="AS96" s="88">
        <v>0</v>
      </c>
      <c r="AT96" s="89">
        <f t="shared" si="1"/>
        <v>0</v>
      </c>
      <c r="AU96" s="90">
        <f>'SO01 - Hlavný objekt diel...'!P155</f>
        <v>0</v>
      </c>
      <c r="AV96" s="89">
        <f>'SO01 - Hlavný objekt diel...'!J35</f>
        <v>0</v>
      </c>
      <c r="AW96" s="89">
        <f>'SO01 - Hlavný objekt diel...'!J36</f>
        <v>0</v>
      </c>
      <c r="AX96" s="89">
        <f>'SO01 - Hlavný objekt diel...'!J37</f>
        <v>0</v>
      </c>
      <c r="AY96" s="89">
        <f>'SO01 - Hlavný objekt diel...'!J38</f>
        <v>0</v>
      </c>
      <c r="AZ96" s="89">
        <f>'SO01 - Hlavný objekt diel...'!F35</f>
        <v>0</v>
      </c>
      <c r="BA96" s="89">
        <f>'SO01 - Hlavný objekt diel...'!F36</f>
        <v>0</v>
      </c>
      <c r="BB96" s="89">
        <f>'SO01 - Hlavný objekt diel...'!F37</f>
        <v>0</v>
      </c>
      <c r="BC96" s="89">
        <f>'SO01 - Hlavný objekt diel...'!F38</f>
        <v>0</v>
      </c>
      <c r="BD96" s="91">
        <f>'SO01 - Hlavný objekt diel...'!F39</f>
        <v>0</v>
      </c>
      <c r="BT96" s="25" t="s">
        <v>88</v>
      </c>
      <c r="BV96" s="25" t="s">
        <v>77</v>
      </c>
      <c r="BW96" s="25" t="s">
        <v>89</v>
      </c>
      <c r="BX96" s="25" t="s">
        <v>83</v>
      </c>
      <c r="CL96" s="25" t="s">
        <v>1</v>
      </c>
    </row>
    <row r="97" spans="1:91" s="3" customFormat="1" ht="23.25" customHeight="1" x14ac:dyDescent="0.2">
      <c r="A97" s="86" t="s">
        <v>84</v>
      </c>
      <c r="B97" s="51"/>
      <c r="C97" s="9"/>
      <c r="D97" s="9"/>
      <c r="E97" s="224" t="s">
        <v>90</v>
      </c>
      <c r="F97" s="224"/>
      <c r="G97" s="224"/>
      <c r="H97" s="224"/>
      <c r="I97" s="224"/>
      <c r="J97" s="9"/>
      <c r="K97" s="224" t="s">
        <v>91</v>
      </c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52">
        <f>'SO01.2 - Hlavný objekt di...'!J32</f>
        <v>0</v>
      </c>
      <c r="AH97" s="253"/>
      <c r="AI97" s="253"/>
      <c r="AJ97" s="253"/>
      <c r="AK97" s="253"/>
      <c r="AL97" s="253"/>
      <c r="AM97" s="253"/>
      <c r="AN97" s="252">
        <f t="shared" si="0"/>
        <v>0</v>
      </c>
      <c r="AO97" s="253"/>
      <c r="AP97" s="253"/>
      <c r="AQ97" s="87" t="s">
        <v>87</v>
      </c>
      <c r="AR97" s="51"/>
      <c r="AS97" s="88">
        <v>0</v>
      </c>
      <c r="AT97" s="89">
        <f t="shared" si="1"/>
        <v>0</v>
      </c>
      <c r="AU97" s="90">
        <f>'SO01.2 - Hlavný objekt di...'!P131</f>
        <v>0</v>
      </c>
      <c r="AV97" s="89">
        <f>'SO01.2 - Hlavný objekt di...'!J35</f>
        <v>0</v>
      </c>
      <c r="AW97" s="89">
        <f>'SO01.2 - Hlavný objekt di...'!J36</f>
        <v>0</v>
      </c>
      <c r="AX97" s="89">
        <f>'SO01.2 - Hlavný objekt di...'!J37</f>
        <v>0</v>
      </c>
      <c r="AY97" s="89">
        <f>'SO01.2 - Hlavný objekt di...'!J38</f>
        <v>0</v>
      </c>
      <c r="AZ97" s="89">
        <f>'SO01.2 - Hlavný objekt di...'!F35</f>
        <v>0</v>
      </c>
      <c r="BA97" s="89">
        <f>'SO01.2 - Hlavný objekt di...'!F36</f>
        <v>0</v>
      </c>
      <c r="BB97" s="89">
        <f>'SO01.2 - Hlavný objekt di...'!F37</f>
        <v>0</v>
      </c>
      <c r="BC97" s="89">
        <f>'SO01.2 - Hlavný objekt di...'!F38</f>
        <v>0</v>
      </c>
      <c r="BD97" s="91">
        <f>'SO01.2 - Hlavný objekt di...'!F39</f>
        <v>0</v>
      </c>
      <c r="BT97" s="25" t="s">
        <v>88</v>
      </c>
      <c r="BV97" s="25" t="s">
        <v>77</v>
      </c>
      <c r="BW97" s="25" t="s">
        <v>92</v>
      </c>
      <c r="BX97" s="25" t="s">
        <v>83</v>
      </c>
      <c r="CL97" s="25" t="s">
        <v>1</v>
      </c>
    </row>
    <row r="98" spans="1:91" s="3" customFormat="1" ht="23.25" customHeight="1" x14ac:dyDescent="0.2">
      <c r="A98" s="86" t="s">
        <v>84</v>
      </c>
      <c r="B98" s="51"/>
      <c r="C98" s="9"/>
      <c r="D98" s="9"/>
      <c r="E98" s="224" t="s">
        <v>93</v>
      </c>
      <c r="F98" s="224"/>
      <c r="G98" s="224"/>
      <c r="H98" s="224"/>
      <c r="I98" s="224"/>
      <c r="J98" s="9"/>
      <c r="K98" s="224" t="s">
        <v>94</v>
      </c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52">
        <f>'SO01.3 A - Hlavný objekt ...'!J32</f>
        <v>0</v>
      </c>
      <c r="AH98" s="253"/>
      <c r="AI98" s="253"/>
      <c r="AJ98" s="253"/>
      <c r="AK98" s="253"/>
      <c r="AL98" s="253"/>
      <c r="AM98" s="253"/>
      <c r="AN98" s="252">
        <f t="shared" si="0"/>
        <v>0</v>
      </c>
      <c r="AO98" s="253"/>
      <c r="AP98" s="253"/>
      <c r="AQ98" s="87" t="s">
        <v>87</v>
      </c>
      <c r="AR98" s="51"/>
      <c r="AS98" s="88">
        <v>0</v>
      </c>
      <c r="AT98" s="89">
        <f t="shared" si="1"/>
        <v>0</v>
      </c>
      <c r="AU98" s="90">
        <f>'SO01.3 A - Hlavný objekt ...'!P131</f>
        <v>0</v>
      </c>
      <c r="AV98" s="89">
        <f>'SO01.3 A - Hlavný objekt ...'!J35</f>
        <v>0</v>
      </c>
      <c r="AW98" s="89">
        <f>'SO01.3 A - Hlavný objekt ...'!J36</f>
        <v>0</v>
      </c>
      <c r="AX98" s="89">
        <f>'SO01.3 A - Hlavný objekt ...'!J37</f>
        <v>0</v>
      </c>
      <c r="AY98" s="89">
        <f>'SO01.3 A - Hlavný objekt ...'!J38</f>
        <v>0</v>
      </c>
      <c r="AZ98" s="89">
        <f>'SO01.3 A - Hlavný objekt ...'!F35</f>
        <v>0</v>
      </c>
      <c r="BA98" s="89">
        <f>'SO01.3 A - Hlavný objekt ...'!F36</f>
        <v>0</v>
      </c>
      <c r="BB98" s="89">
        <f>'SO01.3 A - Hlavný objekt ...'!F37</f>
        <v>0</v>
      </c>
      <c r="BC98" s="89">
        <f>'SO01.3 A - Hlavný objekt ...'!F38</f>
        <v>0</v>
      </c>
      <c r="BD98" s="91">
        <f>'SO01.3 A - Hlavný objekt ...'!F39</f>
        <v>0</v>
      </c>
      <c r="BT98" s="25" t="s">
        <v>88</v>
      </c>
      <c r="BV98" s="25" t="s">
        <v>77</v>
      </c>
      <c r="BW98" s="25" t="s">
        <v>95</v>
      </c>
      <c r="BX98" s="25" t="s">
        <v>83</v>
      </c>
      <c r="CL98" s="25" t="s">
        <v>1</v>
      </c>
    </row>
    <row r="99" spans="1:91" s="3" customFormat="1" ht="23.25" customHeight="1" x14ac:dyDescent="0.2">
      <c r="A99" s="86" t="s">
        <v>84</v>
      </c>
      <c r="B99" s="51"/>
      <c r="C99" s="9"/>
      <c r="D99" s="9"/>
      <c r="E99" s="224" t="s">
        <v>96</v>
      </c>
      <c r="F99" s="224"/>
      <c r="G99" s="224"/>
      <c r="H99" s="224"/>
      <c r="I99" s="224"/>
      <c r="J99" s="9"/>
      <c r="K99" s="224" t="s">
        <v>97</v>
      </c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52">
        <f>'SO01.5 - Hlavný objekt di...'!J32</f>
        <v>0</v>
      </c>
      <c r="AH99" s="253"/>
      <c r="AI99" s="253"/>
      <c r="AJ99" s="253"/>
      <c r="AK99" s="253"/>
      <c r="AL99" s="253"/>
      <c r="AM99" s="253"/>
      <c r="AN99" s="252">
        <f t="shared" si="0"/>
        <v>0</v>
      </c>
      <c r="AO99" s="253"/>
      <c r="AP99" s="253"/>
      <c r="AQ99" s="87" t="s">
        <v>87</v>
      </c>
      <c r="AR99" s="51"/>
      <c r="AS99" s="88">
        <v>0</v>
      </c>
      <c r="AT99" s="89">
        <f t="shared" si="1"/>
        <v>0</v>
      </c>
      <c r="AU99" s="90">
        <f>'SO01.5 - Hlavný objekt di...'!P126</f>
        <v>0</v>
      </c>
      <c r="AV99" s="89">
        <f>'SO01.5 - Hlavný objekt di...'!J35</f>
        <v>0</v>
      </c>
      <c r="AW99" s="89">
        <f>'SO01.5 - Hlavný objekt di...'!J36</f>
        <v>0</v>
      </c>
      <c r="AX99" s="89">
        <f>'SO01.5 - Hlavný objekt di...'!J37</f>
        <v>0</v>
      </c>
      <c r="AY99" s="89">
        <f>'SO01.5 - Hlavný objekt di...'!J38</f>
        <v>0</v>
      </c>
      <c r="AZ99" s="89">
        <f>'SO01.5 - Hlavný objekt di...'!F35</f>
        <v>0</v>
      </c>
      <c r="BA99" s="89">
        <f>'SO01.5 - Hlavný objekt di...'!F36</f>
        <v>0</v>
      </c>
      <c r="BB99" s="89">
        <f>'SO01.5 - Hlavný objekt di...'!F37</f>
        <v>0</v>
      </c>
      <c r="BC99" s="89">
        <f>'SO01.5 - Hlavný objekt di...'!F38</f>
        <v>0</v>
      </c>
      <c r="BD99" s="91">
        <f>'SO01.5 - Hlavný objekt di...'!F39</f>
        <v>0</v>
      </c>
      <c r="BT99" s="25" t="s">
        <v>88</v>
      </c>
      <c r="BV99" s="25" t="s">
        <v>77</v>
      </c>
      <c r="BW99" s="25" t="s">
        <v>98</v>
      </c>
      <c r="BX99" s="25" t="s">
        <v>83</v>
      </c>
      <c r="CL99" s="25" t="s">
        <v>1</v>
      </c>
    </row>
    <row r="100" spans="1:91" s="3" customFormat="1" ht="23.25" customHeight="1" x14ac:dyDescent="0.2">
      <c r="A100" s="86" t="s">
        <v>84</v>
      </c>
      <c r="B100" s="51"/>
      <c r="C100" s="9"/>
      <c r="D100" s="9"/>
      <c r="E100" s="224" t="s">
        <v>99</v>
      </c>
      <c r="F100" s="224"/>
      <c r="G100" s="224"/>
      <c r="H100" s="224"/>
      <c r="I100" s="224"/>
      <c r="J100" s="9"/>
      <c r="K100" s="224" t="s">
        <v>100</v>
      </c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52">
        <f>'SO01.6 - Hlavný objekt di...'!J32</f>
        <v>0</v>
      </c>
      <c r="AH100" s="253"/>
      <c r="AI100" s="253"/>
      <c r="AJ100" s="253"/>
      <c r="AK100" s="253"/>
      <c r="AL100" s="253"/>
      <c r="AM100" s="253"/>
      <c r="AN100" s="252">
        <f t="shared" si="0"/>
        <v>0</v>
      </c>
      <c r="AO100" s="253"/>
      <c r="AP100" s="253"/>
      <c r="AQ100" s="87" t="s">
        <v>87</v>
      </c>
      <c r="AR100" s="51"/>
      <c r="AS100" s="88">
        <v>0</v>
      </c>
      <c r="AT100" s="89">
        <f t="shared" si="1"/>
        <v>0</v>
      </c>
      <c r="AU100" s="90">
        <f>'SO01.6 - Hlavný objekt di...'!P130</f>
        <v>0</v>
      </c>
      <c r="AV100" s="89">
        <f>'SO01.6 - Hlavný objekt di...'!J35</f>
        <v>0</v>
      </c>
      <c r="AW100" s="89">
        <f>'SO01.6 - Hlavný objekt di...'!J36</f>
        <v>0</v>
      </c>
      <c r="AX100" s="89">
        <f>'SO01.6 - Hlavný objekt di...'!J37</f>
        <v>0</v>
      </c>
      <c r="AY100" s="89">
        <f>'SO01.6 - Hlavný objekt di...'!J38</f>
        <v>0</v>
      </c>
      <c r="AZ100" s="89">
        <f>'SO01.6 - Hlavný objekt di...'!F35</f>
        <v>0</v>
      </c>
      <c r="BA100" s="89">
        <f>'SO01.6 - Hlavný objekt di...'!F36</f>
        <v>0</v>
      </c>
      <c r="BB100" s="89">
        <f>'SO01.6 - Hlavný objekt di...'!F37</f>
        <v>0</v>
      </c>
      <c r="BC100" s="89">
        <f>'SO01.6 - Hlavný objekt di...'!F38</f>
        <v>0</v>
      </c>
      <c r="BD100" s="91">
        <f>'SO01.6 - Hlavný objekt di...'!F39</f>
        <v>0</v>
      </c>
      <c r="BT100" s="25" t="s">
        <v>88</v>
      </c>
      <c r="BV100" s="25" t="s">
        <v>77</v>
      </c>
      <c r="BW100" s="25" t="s">
        <v>101</v>
      </c>
      <c r="BX100" s="25" t="s">
        <v>83</v>
      </c>
      <c r="CL100" s="25" t="s">
        <v>1</v>
      </c>
    </row>
    <row r="101" spans="1:91" s="6" customFormat="1" ht="16.5" customHeight="1" x14ac:dyDescent="0.2">
      <c r="B101" s="77"/>
      <c r="C101" s="78"/>
      <c r="D101" s="223" t="s">
        <v>102</v>
      </c>
      <c r="E101" s="223"/>
      <c r="F101" s="223"/>
      <c r="G101" s="223"/>
      <c r="H101" s="223"/>
      <c r="I101" s="79"/>
      <c r="J101" s="223" t="s">
        <v>103</v>
      </c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54">
        <f>ROUND(SUM(AG102:AG105),2)</f>
        <v>0</v>
      </c>
      <c r="AH101" s="255"/>
      <c r="AI101" s="255"/>
      <c r="AJ101" s="255"/>
      <c r="AK101" s="255"/>
      <c r="AL101" s="255"/>
      <c r="AM101" s="255"/>
      <c r="AN101" s="261">
        <f t="shared" si="0"/>
        <v>0</v>
      </c>
      <c r="AO101" s="255"/>
      <c r="AP101" s="255"/>
      <c r="AQ101" s="80" t="s">
        <v>81</v>
      </c>
      <c r="AR101" s="77"/>
      <c r="AS101" s="81">
        <f>ROUND(SUM(AS102:AS105),2)</f>
        <v>0</v>
      </c>
      <c r="AT101" s="82">
        <f t="shared" si="1"/>
        <v>0</v>
      </c>
      <c r="AU101" s="83">
        <f>ROUND(SUM(AU102:AU105),5)</f>
        <v>0</v>
      </c>
      <c r="AV101" s="82">
        <f>ROUND(AZ101*L29,2)</f>
        <v>0</v>
      </c>
      <c r="AW101" s="82">
        <f>ROUND(BA101*L30,2)</f>
        <v>0</v>
      </c>
      <c r="AX101" s="82">
        <f>ROUND(BB101*L29,2)</f>
        <v>0</v>
      </c>
      <c r="AY101" s="82">
        <f>ROUND(BC101*L30,2)</f>
        <v>0</v>
      </c>
      <c r="AZ101" s="82">
        <f>ROUND(SUM(AZ102:AZ105),2)</f>
        <v>0</v>
      </c>
      <c r="BA101" s="82">
        <f>ROUND(SUM(BA102:BA105),2)</f>
        <v>0</v>
      </c>
      <c r="BB101" s="82">
        <f>ROUND(SUM(BB102:BB105),2)</f>
        <v>0</v>
      </c>
      <c r="BC101" s="82">
        <f>ROUND(SUM(BC102:BC105),2)</f>
        <v>0</v>
      </c>
      <c r="BD101" s="84">
        <f>ROUND(SUM(BD102:BD105),2)</f>
        <v>0</v>
      </c>
      <c r="BS101" s="85" t="s">
        <v>74</v>
      </c>
      <c r="BT101" s="85" t="s">
        <v>82</v>
      </c>
      <c r="BU101" s="85" t="s">
        <v>76</v>
      </c>
      <c r="BV101" s="85" t="s">
        <v>77</v>
      </c>
      <c r="BW101" s="85" t="s">
        <v>104</v>
      </c>
      <c r="BX101" s="85" t="s">
        <v>4</v>
      </c>
      <c r="CL101" s="85" t="s">
        <v>1</v>
      </c>
      <c r="CM101" s="85" t="s">
        <v>75</v>
      </c>
    </row>
    <row r="102" spans="1:91" s="3" customFormat="1" ht="23.25" customHeight="1" x14ac:dyDescent="0.2">
      <c r="A102" s="86" t="s">
        <v>84</v>
      </c>
      <c r="B102" s="51"/>
      <c r="C102" s="9"/>
      <c r="D102" s="9"/>
      <c r="E102" s="224" t="s">
        <v>105</v>
      </c>
      <c r="F102" s="224"/>
      <c r="G102" s="224"/>
      <c r="H102" s="224"/>
      <c r="I102" s="224"/>
      <c r="J102" s="9"/>
      <c r="K102" s="224" t="s">
        <v>106</v>
      </c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52">
        <f>'SO01B - B Hlavný objekt d...'!J32</f>
        <v>0</v>
      </c>
      <c r="AH102" s="253"/>
      <c r="AI102" s="253"/>
      <c r="AJ102" s="253"/>
      <c r="AK102" s="253"/>
      <c r="AL102" s="253"/>
      <c r="AM102" s="253"/>
      <c r="AN102" s="252">
        <f t="shared" si="0"/>
        <v>0</v>
      </c>
      <c r="AO102" s="253"/>
      <c r="AP102" s="253"/>
      <c r="AQ102" s="87" t="s">
        <v>87</v>
      </c>
      <c r="AR102" s="51"/>
      <c r="AS102" s="88">
        <v>0</v>
      </c>
      <c r="AT102" s="89">
        <f t="shared" si="1"/>
        <v>0</v>
      </c>
      <c r="AU102" s="90">
        <f>'SO01B - B Hlavný objekt d...'!P145</f>
        <v>0</v>
      </c>
      <c r="AV102" s="89">
        <f>'SO01B - B Hlavný objekt d...'!J35</f>
        <v>0</v>
      </c>
      <c r="AW102" s="89">
        <f>'SO01B - B Hlavný objekt d...'!J36</f>
        <v>0</v>
      </c>
      <c r="AX102" s="89">
        <f>'SO01B - B Hlavný objekt d...'!J37</f>
        <v>0</v>
      </c>
      <c r="AY102" s="89">
        <f>'SO01B - B Hlavný objekt d...'!J38</f>
        <v>0</v>
      </c>
      <c r="AZ102" s="89">
        <f>'SO01B - B Hlavný objekt d...'!F35</f>
        <v>0</v>
      </c>
      <c r="BA102" s="89">
        <f>'SO01B - B Hlavný objekt d...'!F36</f>
        <v>0</v>
      </c>
      <c r="BB102" s="89">
        <f>'SO01B - B Hlavný objekt d...'!F37</f>
        <v>0</v>
      </c>
      <c r="BC102" s="89">
        <f>'SO01B - B Hlavný objekt d...'!F38</f>
        <v>0</v>
      </c>
      <c r="BD102" s="91">
        <f>'SO01B - B Hlavný objekt d...'!F39</f>
        <v>0</v>
      </c>
      <c r="BT102" s="25" t="s">
        <v>88</v>
      </c>
      <c r="BV102" s="25" t="s">
        <v>77</v>
      </c>
      <c r="BW102" s="25" t="s">
        <v>107</v>
      </c>
      <c r="BX102" s="25" t="s">
        <v>104</v>
      </c>
      <c r="CL102" s="25" t="s">
        <v>1</v>
      </c>
    </row>
    <row r="103" spans="1:91" s="3" customFormat="1" ht="23.25" customHeight="1" x14ac:dyDescent="0.2">
      <c r="A103" s="86" t="s">
        <v>84</v>
      </c>
      <c r="B103" s="51"/>
      <c r="C103" s="9"/>
      <c r="D103" s="9"/>
      <c r="E103" s="224" t="s">
        <v>108</v>
      </c>
      <c r="F103" s="224"/>
      <c r="G103" s="224"/>
      <c r="H103" s="224"/>
      <c r="I103" s="224"/>
      <c r="J103" s="9"/>
      <c r="K103" s="224" t="s">
        <v>94</v>
      </c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52">
        <f>'SO01.3B - Hlavný objekt d...'!J32</f>
        <v>0</v>
      </c>
      <c r="AH103" s="253"/>
      <c r="AI103" s="253"/>
      <c r="AJ103" s="253"/>
      <c r="AK103" s="253"/>
      <c r="AL103" s="253"/>
      <c r="AM103" s="253"/>
      <c r="AN103" s="252">
        <f t="shared" si="0"/>
        <v>0</v>
      </c>
      <c r="AO103" s="253"/>
      <c r="AP103" s="253"/>
      <c r="AQ103" s="87" t="s">
        <v>87</v>
      </c>
      <c r="AR103" s="51"/>
      <c r="AS103" s="88">
        <v>0</v>
      </c>
      <c r="AT103" s="89">
        <f t="shared" si="1"/>
        <v>0</v>
      </c>
      <c r="AU103" s="90">
        <f>'SO01.3B - Hlavný objekt d...'!P128</f>
        <v>0</v>
      </c>
      <c r="AV103" s="89">
        <f>'SO01.3B - Hlavný objekt d...'!J35</f>
        <v>0</v>
      </c>
      <c r="AW103" s="89">
        <f>'SO01.3B - Hlavný objekt d...'!J36</f>
        <v>0</v>
      </c>
      <c r="AX103" s="89">
        <f>'SO01.3B - Hlavný objekt d...'!J37</f>
        <v>0</v>
      </c>
      <c r="AY103" s="89">
        <f>'SO01.3B - Hlavný objekt d...'!J38</f>
        <v>0</v>
      </c>
      <c r="AZ103" s="89">
        <f>'SO01.3B - Hlavný objekt d...'!F35</f>
        <v>0</v>
      </c>
      <c r="BA103" s="89">
        <f>'SO01.3B - Hlavný objekt d...'!F36</f>
        <v>0</v>
      </c>
      <c r="BB103" s="89">
        <f>'SO01.3B - Hlavný objekt d...'!F37</f>
        <v>0</v>
      </c>
      <c r="BC103" s="89">
        <f>'SO01.3B - Hlavný objekt d...'!F38</f>
        <v>0</v>
      </c>
      <c r="BD103" s="91">
        <f>'SO01.3B - Hlavný objekt d...'!F39</f>
        <v>0</v>
      </c>
      <c r="BT103" s="25" t="s">
        <v>88</v>
      </c>
      <c r="BV103" s="25" t="s">
        <v>77</v>
      </c>
      <c r="BW103" s="25" t="s">
        <v>109</v>
      </c>
      <c r="BX103" s="25" t="s">
        <v>104</v>
      </c>
      <c r="CL103" s="25" t="s">
        <v>1</v>
      </c>
    </row>
    <row r="104" spans="1:91" s="3" customFormat="1" ht="23.25" customHeight="1" x14ac:dyDescent="0.2">
      <c r="A104" s="86" t="s">
        <v>84</v>
      </c>
      <c r="B104" s="51"/>
      <c r="C104" s="9"/>
      <c r="D104" s="9"/>
      <c r="E104" s="224" t="s">
        <v>110</v>
      </c>
      <c r="F104" s="224"/>
      <c r="G104" s="224"/>
      <c r="H104" s="224"/>
      <c r="I104" s="224"/>
      <c r="J104" s="9"/>
      <c r="K104" s="224" t="s">
        <v>111</v>
      </c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52">
        <f>'SO01.5B - Hlavný objekt d...'!J32</f>
        <v>0</v>
      </c>
      <c r="AH104" s="253"/>
      <c r="AI104" s="253"/>
      <c r="AJ104" s="253"/>
      <c r="AK104" s="253"/>
      <c r="AL104" s="253"/>
      <c r="AM104" s="253"/>
      <c r="AN104" s="252">
        <f t="shared" si="0"/>
        <v>0</v>
      </c>
      <c r="AO104" s="253"/>
      <c r="AP104" s="253"/>
      <c r="AQ104" s="87" t="s">
        <v>87</v>
      </c>
      <c r="AR104" s="51"/>
      <c r="AS104" s="88">
        <v>0</v>
      </c>
      <c r="AT104" s="89">
        <f t="shared" si="1"/>
        <v>0</v>
      </c>
      <c r="AU104" s="90">
        <f>'SO01.5B - Hlavný objekt d...'!P126</f>
        <v>0</v>
      </c>
      <c r="AV104" s="89">
        <f>'SO01.5B - Hlavný objekt d...'!J35</f>
        <v>0</v>
      </c>
      <c r="AW104" s="89">
        <f>'SO01.5B - Hlavný objekt d...'!J36</f>
        <v>0</v>
      </c>
      <c r="AX104" s="89">
        <f>'SO01.5B - Hlavný objekt d...'!J37</f>
        <v>0</v>
      </c>
      <c r="AY104" s="89">
        <f>'SO01.5B - Hlavný objekt d...'!J38</f>
        <v>0</v>
      </c>
      <c r="AZ104" s="89">
        <f>'SO01.5B - Hlavný objekt d...'!F35</f>
        <v>0</v>
      </c>
      <c r="BA104" s="89">
        <f>'SO01.5B - Hlavný objekt d...'!F36</f>
        <v>0</v>
      </c>
      <c r="BB104" s="89">
        <f>'SO01.5B - Hlavný objekt d...'!F37</f>
        <v>0</v>
      </c>
      <c r="BC104" s="89">
        <f>'SO01.5B - Hlavný objekt d...'!F38</f>
        <v>0</v>
      </c>
      <c r="BD104" s="91">
        <f>'SO01.5B - Hlavný objekt d...'!F39</f>
        <v>0</v>
      </c>
      <c r="BT104" s="25" t="s">
        <v>88</v>
      </c>
      <c r="BV104" s="25" t="s">
        <v>77</v>
      </c>
      <c r="BW104" s="25" t="s">
        <v>112</v>
      </c>
      <c r="BX104" s="25" t="s">
        <v>104</v>
      </c>
      <c r="CL104" s="25" t="s">
        <v>1</v>
      </c>
    </row>
    <row r="105" spans="1:91" s="3" customFormat="1" ht="23.25" customHeight="1" x14ac:dyDescent="0.2">
      <c r="A105" s="86" t="s">
        <v>84</v>
      </c>
      <c r="B105" s="51"/>
      <c r="C105" s="9"/>
      <c r="D105" s="9"/>
      <c r="E105" s="224" t="s">
        <v>113</v>
      </c>
      <c r="F105" s="224"/>
      <c r="G105" s="224"/>
      <c r="H105" s="224"/>
      <c r="I105" s="224"/>
      <c r="J105" s="9"/>
      <c r="K105" s="224" t="s">
        <v>114</v>
      </c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52">
        <f>'SO01.6B - Hlavný objekt d...'!J32</f>
        <v>0</v>
      </c>
      <c r="AH105" s="253"/>
      <c r="AI105" s="253"/>
      <c r="AJ105" s="253"/>
      <c r="AK105" s="253"/>
      <c r="AL105" s="253"/>
      <c r="AM105" s="253"/>
      <c r="AN105" s="252">
        <f t="shared" si="0"/>
        <v>0</v>
      </c>
      <c r="AO105" s="253"/>
      <c r="AP105" s="253"/>
      <c r="AQ105" s="87" t="s">
        <v>87</v>
      </c>
      <c r="AR105" s="51"/>
      <c r="AS105" s="92">
        <v>0</v>
      </c>
      <c r="AT105" s="93">
        <f t="shared" si="1"/>
        <v>0</v>
      </c>
      <c r="AU105" s="94">
        <f>'SO01.6B - Hlavný objekt d...'!P125</f>
        <v>0</v>
      </c>
      <c r="AV105" s="93">
        <f>'SO01.6B - Hlavný objekt d...'!J35</f>
        <v>0</v>
      </c>
      <c r="AW105" s="93">
        <f>'SO01.6B - Hlavný objekt d...'!J36</f>
        <v>0</v>
      </c>
      <c r="AX105" s="93">
        <f>'SO01.6B - Hlavný objekt d...'!J37</f>
        <v>0</v>
      </c>
      <c r="AY105" s="93">
        <f>'SO01.6B - Hlavný objekt d...'!J38</f>
        <v>0</v>
      </c>
      <c r="AZ105" s="93">
        <f>'SO01.6B - Hlavný objekt d...'!F35</f>
        <v>0</v>
      </c>
      <c r="BA105" s="93">
        <f>'SO01.6B - Hlavný objekt d...'!F36</f>
        <v>0</v>
      </c>
      <c r="BB105" s="93">
        <f>'SO01.6B - Hlavný objekt d...'!F37</f>
        <v>0</v>
      </c>
      <c r="BC105" s="93">
        <f>'SO01.6B - Hlavný objekt d...'!F38</f>
        <v>0</v>
      </c>
      <c r="BD105" s="95">
        <f>'SO01.6B - Hlavný objekt d...'!F39</f>
        <v>0</v>
      </c>
      <c r="BT105" s="25" t="s">
        <v>88</v>
      </c>
      <c r="BV105" s="25" t="s">
        <v>77</v>
      </c>
      <c r="BW105" s="25" t="s">
        <v>115</v>
      </c>
      <c r="BX105" s="25" t="s">
        <v>104</v>
      </c>
      <c r="CL105" s="25" t="s">
        <v>1</v>
      </c>
    </row>
    <row r="106" spans="1:91" s="1" customFormat="1" ht="30" customHeight="1" x14ac:dyDescent="0.2">
      <c r="B106" s="32"/>
      <c r="AR106" s="32"/>
    </row>
    <row r="107" spans="1:91" s="1" customFormat="1" ht="6.95" customHeight="1" x14ac:dyDescent="0.2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32"/>
    </row>
  </sheetData>
  <mergeCells count="82">
    <mergeCell ref="AN98:AP98"/>
    <mergeCell ref="AS89:AT91"/>
    <mergeCell ref="AN105:AP105"/>
    <mergeCell ref="AG105:AM105"/>
    <mergeCell ref="AN94:AP94"/>
    <mergeCell ref="AR2:BE2"/>
    <mergeCell ref="AG102:AM102"/>
    <mergeCell ref="AG103:AM103"/>
    <mergeCell ref="AG100:AM100"/>
    <mergeCell ref="AG101:AM101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K104:AF104"/>
    <mergeCell ref="K99:AF99"/>
    <mergeCell ref="K97:AF97"/>
    <mergeCell ref="L85:AO85"/>
    <mergeCell ref="E105:I105"/>
    <mergeCell ref="K105:AF105"/>
    <mergeCell ref="AG94:AM94"/>
    <mergeCell ref="AG104:AM104"/>
    <mergeCell ref="AN104:AP104"/>
    <mergeCell ref="AN92:AP92"/>
    <mergeCell ref="AN102:AP102"/>
    <mergeCell ref="AN95:AP95"/>
    <mergeCell ref="AN100:AP100"/>
    <mergeCell ref="AN96:AP96"/>
    <mergeCell ref="AN97:AP97"/>
    <mergeCell ref="AN101:AP101"/>
    <mergeCell ref="K102:AF102"/>
    <mergeCell ref="K98:AF98"/>
    <mergeCell ref="K103:AF103"/>
    <mergeCell ref="K100:AF100"/>
    <mergeCell ref="K96:AF96"/>
    <mergeCell ref="E104:I104"/>
    <mergeCell ref="E97:I97"/>
    <mergeCell ref="E102:I102"/>
    <mergeCell ref="E98:I98"/>
    <mergeCell ref="E99:I99"/>
    <mergeCell ref="E103:I103"/>
    <mergeCell ref="C92:G92"/>
    <mergeCell ref="D101:H101"/>
    <mergeCell ref="D95:H95"/>
    <mergeCell ref="E100:I100"/>
    <mergeCell ref="E96:I96"/>
    <mergeCell ref="I92:AF92"/>
    <mergeCell ref="J101:AF101"/>
    <mergeCell ref="J95:AF95"/>
  </mergeCells>
  <hyperlinks>
    <hyperlink ref="A96" location="'SO01 - Hlavný objekt diel...'!C2" display="/" xr:uid="{00000000-0004-0000-0000-000000000000}"/>
    <hyperlink ref="A97" location="'SO01.2 - Hlavný objekt di...'!C2" display="/" xr:uid="{00000000-0004-0000-0000-000001000000}"/>
    <hyperlink ref="A98" location="'SO01.3 A - Hlavný objekt ...'!C2" display="/" xr:uid="{00000000-0004-0000-0000-000002000000}"/>
    <hyperlink ref="A99" location="'SO01.5 - Hlavný objekt di...'!C2" display="/" xr:uid="{00000000-0004-0000-0000-000003000000}"/>
    <hyperlink ref="A100" location="'SO01.6 - Hlavný objekt di...'!C2" display="/" xr:uid="{00000000-0004-0000-0000-000004000000}"/>
    <hyperlink ref="A102" location="'SO01B - B Hlavný objekt d...'!C2" display="/" xr:uid="{00000000-0004-0000-0000-000005000000}"/>
    <hyperlink ref="A103" location="'SO01.3B - Hlavný objekt d...'!C2" display="/" xr:uid="{00000000-0004-0000-0000-000006000000}"/>
    <hyperlink ref="A104" location="'SO01.5B - Hlavný objekt d...'!C2" display="/" xr:uid="{00000000-0004-0000-0000-000007000000}"/>
    <hyperlink ref="A105" location="'SO01.6B - Hlavný objekt d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20"/>
  <sheetViews>
    <sheetView showGridLines="0" workbookViewId="0">
      <selection activeCell="K124" sqref="K124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115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15</v>
      </c>
      <c r="L6" s="20"/>
    </row>
    <row r="7" spans="2:4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</row>
    <row r="8" spans="2:46" ht="12" customHeight="1" x14ac:dyDescent="0.2">
      <c r="B8" s="20"/>
      <c r="D8" s="27" t="s">
        <v>129</v>
      </c>
      <c r="L8" s="20"/>
    </row>
    <row r="9" spans="2:46" s="1" customFormat="1" ht="16.5" customHeight="1" x14ac:dyDescent="0.2">
      <c r="B9" s="32"/>
      <c r="E9" s="267" t="s">
        <v>3978</v>
      </c>
      <c r="F9" s="269"/>
      <c r="G9" s="269"/>
      <c r="H9" s="269"/>
      <c r="L9" s="32"/>
    </row>
    <row r="10" spans="2:46" s="1" customFormat="1" ht="12" customHeight="1" x14ac:dyDescent="0.2">
      <c r="B10" s="32"/>
      <c r="D10" s="27" t="s">
        <v>135</v>
      </c>
      <c r="L10" s="32"/>
    </row>
    <row r="11" spans="2:46" s="1" customFormat="1" ht="30" customHeight="1" x14ac:dyDescent="0.2">
      <c r="B11" s="32"/>
      <c r="E11" s="226" t="s">
        <v>5269</v>
      </c>
      <c r="F11" s="269"/>
      <c r="G11" s="269"/>
      <c r="H11" s="269"/>
      <c r="L11" s="32"/>
    </row>
    <row r="12" spans="2:46" s="1" customFormat="1" ht="11.25" x14ac:dyDescent="0.2">
      <c r="B12" s="32"/>
      <c r="L12" s="32"/>
    </row>
    <row r="13" spans="2:4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</row>
    <row r="15" spans="2:46" s="1" customFormat="1" ht="10.9" customHeight="1" x14ac:dyDescent="0.2">
      <c r="B15" s="32"/>
      <c r="L15" s="32"/>
    </row>
    <row r="16" spans="2:4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 x14ac:dyDescent="0.2">
      <c r="B18" s="32"/>
      <c r="L18" s="32"/>
    </row>
    <row r="19" spans="2:12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 x14ac:dyDescent="0.2">
      <c r="B21" s="32"/>
      <c r="L21" s="32"/>
    </row>
    <row r="22" spans="2:12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 x14ac:dyDescent="0.2">
      <c r="B24" s="32"/>
      <c r="L24" s="32"/>
    </row>
    <row r="25" spans="2:12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5" customHeight="1" x14ac:dyDescent="0.2">
      <c r="B27" s="32"/>
      <c r="L27" s="32"/>
    </row>
    <row r="28" spans="2:12" s="1" customFormat="1" ht="12" customHeight="1" x14ac:dyDescent="0.2">
      <c r="B28" s="32"/>
      <c r="D28" s="27" t="s">
        <v>34</v>
      </c>
      <c r="L28" s="32"/>
    </row>
    <row r="29" spans="2:12" s="7" customFormat="1" ht="16.5" customHeight="1" x14ac:dyDescent="0.2">
      <c r="B29" s="98"/>
      <c r="E29" s="237" t="s">
        <v>1</v>
      </c>
      <c r="F29" s="237"/>
      <c r="G29" s="237"/>
      <c r="H29" s="237"/>
      <c r="L29" s="98"/>
    </row>
    <row r="30" spans="2:12" s="1" customFormat="1" ht="6.95" customHeight="1" x14ac:dyDescent="0.2">
      <c r="B30" s="32"/>
      <c r="L30" s="32"/>
    </row>
    <row r="31" spans="2:12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 x14ac:dyDescent="0.2">
      <c r="B32" s="32"/>
      <c r="D32" s="100" t="s">
        <v>35</v>
      </c>
      <c r="J32" s="69">
        <f>ROUND(J125, 2)</f>
        <v>0</v>
      </c>
      <c r="L32" s="32"/>
    </row>
    <row r="33" spans="2:12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ROUND((ROUND((SUM(BE125:BE213)),  2) + SUM(BE215:BE219)), 2)</f>
        <v>0</v>
      </c>
      <c r="G35" s="102"/>
      <c r="H35" s="102"/>
      <c r="I35" s="103">
        <v>0.2</v>
      </c>
      <c r="J35" s="101">
        <f>ROUND((ROUND(((SUM(BE125:BE213))*I35),  2) + (SUM(BE215:BE219)*I35)), 2)</f>
        <v>0</v>
      </c>
      <c r="L35" s="32"/>
    </row>
    <row r="36" spans="2:12" s="1" customFormat="1" ht="14.45" customHeight="1" x14ac:dyDescent="0.2">
      <c r="B36" s="32"/>
      <c r="E36" s="37" t="s">
        <v>41</v>
      </c>
      <c r="F36" s="101">
        <f>ROUND((ROUND((SUM(BF125:BF213)),  2) + SUM(BF215:BF219)), 2)</f>
        <v>0</v>
      </c>
      <c r="G36" s="102"/>
      <c r="H36" s="102"/>
      <c r="I36" s="103">
        <v>0.2</v>
      </c>
      <c r="J36" s="101">
        <f>ROUND((ROUND(((SUM(BF125:BF213))*I36),  2) + (SUM(BF215:BF219)*I36)), 2)</f>
        <v>0</v>
      </c>
      <c r="L36" s="32"/>
    </row>
    <row r="37" spans="2:12" s="1" customFormat="1" ht="14.45" hidden="1" customHeight="1" x14ac:dyDescent="0.2">
      <c r="B37" s="32"/>
      <c r="E37" s="27" t="s">
        <v>42</v>
      </c>
      <c r="F37" s="89">
        <f>ROUND((ROUND((SUM(BG125:BG213)),  2) + SUM(BG215:BG219)), 2)</f>
        <v>0</v>
      </c>
      <c r="I37" s="104">
        <v>0.2</v>
      </c>
      <c r="J37" s="89">
        <f>0</f>
        <v>0</v>
      </c>
      <c r="L37" s="32"/>
    </row>
    <row r="38" spans="2:12" s="1" customFormat="1" ht="14.45" hidden="1" customHeight="1" x14ac:dyDescent="0.2">
      <c r="B38" s="32"/>
      <c r="E38" s="27" t="s">
        <v>43</v>
      </c>
      <c r="F38" s="89">
        <f>ROUND((ROUND((SUM(BH125:BH213)),  2) + SUM(BH215:BH219)), 2)</f>
        <v>0</v>
      </c>
      <c r="I38" s="104">
        <v>0.2</v>
      </c>
      <c r="J38" s="89">
        <f>0</f>
        <v>0</v>
      </c>
      <c r="L38" s="32"/>
    </row>
    <row r="39" spans="2:12" s="1" customFormat="1" ht="14.45" hidden="1" customHeight="1" x14ac:dyDescent="0.2">
      <c r="B39" s="32"/>
      <c r="E39" s="37" t="s">
        <v>44</v>
      </c>
      <c r="F39" s="101">
        <f>ROUND((ROUND((SUM(BI125:BI213)),  2) + SUM(BI215:BI219)),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6.95" customHeight="1" x14ac:dyDescent="0.2">
      <c r="B40" s="32"/>
      <c r="L40" s="32"/>
    </row>
    <row r="41" spans="2:12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45" customHeight="1" x14ac:dyDescent="0.2">
      <c r="B42" s="32"/>
      <c r="L42" s="32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3978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>SO01.6B - Hlavný objekt dielní + administratíva, učilište - ZTI B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J125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331</v>
      </c>
      <c r="E99" s="118"/>
      <c r="F99" s="118"/>
      <c r="G99" s="118"/>
      <c r="H99" s="118"/>
      <c r="I99" s="118"/>
      <c r="J99" s="119">
        <f>J126</f>
        <v>0</v>
      </c>
      <c r="L99" s="116"/>
    </row>
    <row r="100" spans="2:47" s="9" customFormat="1" ht="19.899999999999999" customHeight="1" x14ac:dyDescent="0.2">
      <c r="B100" s="121"/>
      <c r="D100" s="122" t="s">
        <v>345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2:47" s="9" customFormat="1" ht="19.899999999999999" customHeight="1" x14ac:dyDescent="0.2">
      <c r="B101" s="121"/>
      <c r="D101" s="122" t="s">
        <v>3752</v>
      </c>
      <c r="E101" s="123"/>
      <c r="F101" s="123"/>
      <c r="G101" s="123"/>
      <c r="H101" s="123"/>
      <c r="I101" s="123"/>
      <c r="J101" s="124">
        <f>J140</f>
        <v>0</v>
      </c>
      <c r="L101" s="121"/>
    </row>
    <row r="102" spans="2:47" s="9" customFormat="1" ht="19.899999999999999" customHeight="1" x14ac:dyDescent="0.2">
      <c r="B102" s="121"/>
      <c r="D102" s="122" t="s">
        <v>3753</v>
      </c>
      <c r="E102" s="123"/>
      <c r="F102" s="123"/>
      <c r="G102" s="123"/>
      <c r="H102" s="123"/>
      <c r="I102" s="123"/>
      <c r="J102" s="124">
        <f>J174</f>
        <v>0</v>
      </c>
      <c r="L102" s="121"/>
    </row>
    <row r="103" spans="2:47" s="8" customFormat="1" ht="21.75" customHeight="1" x14ac:dyDescent="0.2">
      <c r="B103" s="116"/>
      <c r="D103" s="126" t="s">
        <v>357</v>
      </c>
      <c r="J103" s="127">
        <f>J214</f>
        <v>0</v>
      </c>
      <c r="L103" s="116"/>
    </row>
    <row r="104" spans="2:47" s="1" customFormat="1" ht="21.75" customHeight="1" x14ac:dyDescent="0.2">
      <c r="B104" s="32"/>
      <c r="L104" s="32"/>
    </row>
    <row r="105" spans="2:47" s="1" customFormat="1" ht="6.95" customHeight="1" x14ac:dyDescent="0.2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 x14ac:dyDescent="0.2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 x14ac:dyDescent="0.2">
      <c r="B110" s="32"/>
      <c r="C110" s="21" t="s">
        <v>358</v>
      </c>
      <c r="L110" s="32"/>
    </row>
    <row r="111" spans="2:47" s="1" customFormat="1" ht="6.95" customHeight="1" x14ac:dyDescent="0.2">
      <c r="B111" s="32"/>
      <c r="L111" s="32"/>
    </row>
    <row r="112" spans="2:47" s="1" customFormat="1" ht="12" customHeight="1" x14ac:dyDescent="0.2">
      <c r="B112" s="32"/>
      <c r="C112" s="27" t="s">
        <v>15</v>
      </c>
      <c r="L112" s="32"/>
    </row>
    <row r="113" spans="2:65" s="1" customFormat="1" ht="16.5" customHeight="1" x14ac:dyDescent="0.2">
      <c r="B113" s="32"/>
      <c r="E113" s="267" t="str">
        <f>E7</f>
        <v>Obnova budovy umelecko - dekoračných dielní SND</v>
      </c>
      <c r="F113" s="268"/>
      <c r="G113" s="268"/>
      <c r="H113" s="268"/>
      <c r="L113" s="32"/>
    </row>
    <row r="114" spans="2:65" ht="12" customHeight="1" x14ac:dyDescent="0.2">
      <c r="B114" s="20"/>
      <c r="C114" s="27" t="s">
        <v>129</v>
      </c>
      <c r="L114" s="20"/>
    </row>
    <row r="115" spans="2:65" s="1" customFormat="1" ht="16.5" customHeight="1" x14ac:dyDescent="0.2">
      <c r="B115" s="32"/>
      <c r="E115" s="267" t="s">
        <v>3978</v>
      </c>
      <c r="F115" s="269"/>
      <c r="G115" s="269"/>
      <c r="H115" s="269"/>
      <c r="L115" s="32"/>
    </row>
    <row r="116" spans="2:65" s="1" customFormat="1" ht="12" customHeight="1" x14ac:dyDescent="0.2">
      <c r="B116" s="32"/>
      <c r="C116" s="27" t="s">
        <v>135</v>
      </c>
      <c r="L116" s="32"/>
    </row>
    <row r="117" spans="2:65" s="1" customFormat="1" ht="30" customHeight="1" x14ac:dyDescent="0.2">
      <c r="B117" s="32"/>
      <c r="E117" s="226" t="str">
        <f>E11</f>
        <v>SO01.6B - Hlavný objekt dielní + administratíva, učilište - ZTI B</v>
      </c>
      <c r="F117" s="269"/>
      <c r="G117" s="269"/>
      <c r="H117" s="269"/>
      <c r="L117" s="32"/>
    </row>
    <row r="118" spans="2:65" s="1" customFormat="1" ht="6.95" customHeight="1" x14ac:dyDescent="0.2">
      <c r="B118" s="32"/>
      <c r="L118" s="32"/>
    </row>
    <row r="119" spans="2:65" s="1" customFormat="1" ht="12" customHeight="1" x14ac:dyDescent="0.2">
      <c r="B119" s="32"/>
      <c r="C119" s="27" t="s">
        <v>19</v>
      </c>
      <c r="F119" s="25" t="str">
        <f>F14</f>
        <v>Bratislava</v>
      </c>
      <c r="I119" s="27" t="s">
        <v>21</v>
      </c>
      <c r="J119" s="55" t="str">
        <f>IF(J14="","",J14)</f>
        <v>5. 8. 2023</v>
      </c>
      <c r="L119" s="32"/>
    </row>
    <row r="120" spans="2:65" s="1" customFormat="1" ht="6.95" customHeight="1" x14ac:dyDescent="0.2">
      <c r="B120" s="32"/>
      <c r="L120" s="32"/>
    </row>
    <row r="121" spans="2:65" s="1" customFormat="1" ht="15.2" customHeight="1" x14ac:dyDescent="0.2">
      <c r="B121" s="32"/>
      <c r="C121" s="27" t="s">
        <v>23</v>
      </c>
      <c r="F121" s="25" t="str">
        <f>E17</f>
        <v>Slovenské národné divadlo</v>
      </c>
      <c r="I121" s="27" t="s">
        <v>29</v>
      </c>
      <c r="J121" s="30" t="str">
        <f>E23</f>
        <v>VM PROJEKT , s.r.o.</v>
      </c>
      <c r="L121" s="32"/>
    </row>
    <row r="122" spans="2:65" s="1" customFormat="1" ht="15.2" customHeight="1" x14ac:dyDescent="0.2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>Ing Peter Lukačovič</v>
      </c>
      <c r="L122" s="32"/>
    </row>
    <row r="123" spans="2:65" s="1" customFormat="1" ht="10.35" customHeight="1" x14ac:dyDescent="0.2">
      <c r="B123" s="32"/>
      <c r="L123" s="32"/>
    </row>
    <row r="124" spans="2:65" s="10" customFormat="1" ht="29.25" customHeight="1" x14ac:dyDescent="0.2">
      <c r="B124" s="128"/>
      <c r="C124" s="129" t="s">
        <v>359</v>
      </c>
      <c r="D124" s="130" t="s">
        <v>60</v>
      </c>
      <c r="E124" s="130" t="s">
        <v>56</v>
      </c>
      <c r="F124" s="130" t="s">
        <v>57</v>
      </c>
      <c r="G124" s="130" t="s">
        <v>360</v>
      </c>
      <c r="H124" s="130" t="s">
        <v>361</v>
      </c>
      <c r="I124" s="130" t="s">
        <v>362</v>
      </c>
      <c r="J124" s="130" t="s">
        <v>296</v>
      </c>
      <c r="K124" s="131" t="s">
        <v>5391</v>
      </c>
      <c r="L124" s="128"/>
      <c r="M124" s="62" t="s">
        <v>1</v>
      </c>
      <c r="N124" s="63" t="s">
        <v>39</v>
      </c>
      <c r="O124" s="63" t="s">
        <v>363</v>
      </c>
      <c r="P124" s="63" t="s">
        <v>364</v>
      </c>
      <c r="Q124" s="63" t="s">
        <v>365</v>
      </c>
      <c r="R124" s="63" t="s">
        <v>366</v>
      </c>
      <c r="S124" s="63" t="s">
        <v>367</v>
      </c>
      <c r="T124" s="64" t="s">
        <v>368</v>
      </c>
    </row>
    <row r="125" spans="2:65" s="1" customFormat="1" ht="22.9" customHeight="1" x14ac:dyDescent="0.25">
      <c r="B125" s="32"/>
      <c r="C125" s="67" t="s">
        <v>299</v>
      </c>
      <c r="J125" s="132">
        <f>BK125</f>
        <v>0</v>
      </c>
      <c r="L125" s="32"/>
      <c r="M125" s="65"/>
      <c r="N125" s="56"/>
      <c r="O125" s="56"/>
      <c r="P125" s="133">
        <f>P126+P214</f>
        <v>0</v>
      </c>
      <c r="Q125" s="56"/>
      <c r="R125" s="133">
        <f>R126+R214</f>
        <v>0</v>
      </c>
      <c r="S125" s="56"/>
      <c r="T125" s="134">
        <f>T126+T214</f>
        <v>0</v>
      </c>
      <c r="AT125" s="17" t="s">
        <v>74</v>
      </c>
      <c r="AU125" s="17" t="s">
        <v>300</v>
      </c>
      <c r="BK125" s="135">
        <f>BK126+BK214</f>
        <v>0</v>
      </c>
    </row>
    <row r="126" spans="2:65" s="11" customFormat="1" ht="25.9" customHeight="1" x14ac:dyDescent="0.2">
      <c r="B126" s="136"/>
      <c r="D126" s="137" t="s">
        <v>74</v>
      </c>
      <c r="E126" s="138" t="s">
        <v>1354</v>
      </c>
      <c r="F126" s="138" t="s">
        <v>1355</v>
      </c>
      <c r="I126" s="139"/>
      <c r="J126" s="127">
        <f>BK126</f>
        <v>0</v>
      </c>
      <c r="L126" s="136"/>
      <c r="M126" s="140"/>
      <c r="P126" s="141">
        <f>P127+P140+P174</f>
        <v>0</v>
      </c>
      <c r="R126" s="141">
        <f>R127+R140+R174</f>
        <v>0</v>
      </c>
      <c r="T126" s="142">
        <f>T127+T140+T174</f>
        <v>0</v>
      </c>
      <c r="AR126" s="137" t="s">
        <v>88</v>
      </c>
      <c r="AT126" s="143" t="s">
        <v>74</v>
      </c>
      <c r="AU126" s="143" t="s">
        <v>75</v>
      </c>
      <c r="AY126" s="137" t="s">
        <v>371</v>
      </c>
      <c r="BK126" s="144">
        <f>BK127+BK140+BK174</f>
        <v>0</v>
      </c>
    </row>
    <row r="127" spans="2:65" s="11" customFormat="1" ht="22.9" customHeight="1" x14ac:dyDescent="0.2">
      <c r="B127" s="136"/>
      <c r="D127" s="137" t="s">
        <v>74</v>
      </c>
      <c r="E127" s="145" t="s">
        <v>2243</v>
      </c>
      <c r="F127" s="145" t="s">
        <v>2244</v>
      </c>
      <c r="I127" s="139"/>
      <c r="J127" s="146">
        <f>BK127</f>
        <v>0</v>
      </c>
      <c r="L127" s="136"/>
      <c r="M127" s="140"/>
      <c r="P127" s="141">
        <f>SUM(P128:P139)</f>
        <v>0</v>
      </c>
      <c r="R127" s="141">
        <f>SUM(R128:R139)</f>
        <v>0</v>
      </c>
      <c r="T127" s="142">
        <f>SUM(T128:T139)</f>
        <v>0</v>
      </c>
      <c r="AR127" s="137" t="s">
        <v>88</v>
      </c>
      <c r="AT127" s="143" t="s">
        <v>74</v>
      </c>
      <c r="AU127" s="143" t="s">
        <v>82</v>
      </c>
      <c r="AY127" s="137" t="s">
        <v>371</v>
      </c>
      <c r="BK127" s="144">
        <f>SUM(BK128:BK139)</f>
        <v>0</v>
      </c>
    </row>
    <row r="128" spans="2:65" s="1" customFormat="1" ht="24.2" customHeight="1" x14ac:dyDescent="0.2">
      <c r="B128" s="147"/>
      <c r="C128" s="148" t="s">
        <v>82</v>
      </c>
      <c r="D128" s="148" t="s">
        <v>373</v>
      </c>
      <c r="E128" s="149" t="s">
        <v>5270</v>
      </c>
      <c r="F128" s="150" t="s">
        <v>5271</v>
      </c>
      <c r="G128" s="151" t="s">
        <v>489</v>
      </c>
      <c r="H128" s="152">
        <v>932</v>
      </c>
      <c r="I128" s="153"/>
      <c r="J128" s="154">
        <f>ROUND(I128*H128,2)</f>
        <v>0</v>
      </c>
      <c r="K128" s="150" t="s">
        <v>1</v>
      </c>
      <c r="L128" s="32"/>
      <c r="M128" s="155" t="s">
        <v>1</v>
      </c>
      <c r="N128" s="156" t="s">
        <v>41</v>
      </c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59" t="s">
        <v>461</v>
      </c>
      <c r="AT128" s="159" t="s">
        <v>373</v>
      </c>
      <c r="AU128" s="159" t="s">
        <v>88</v>
      </c>
      <c r="AY128" s="17" t="s">
        <v>371</v>
      </c>
      <c r="BE128" s="160">
        <f>IF(N128="základná",J128,0)</f>
        <v>0</v>
      </c>
      <c r="BF128" s="160">
        <f>IF(N128="znížená",J128,0)</f>
        <v>0</v>
      </c>
      <c r="BG128" s="160">
        <f>IF(N128="zákl. prenesená",J128,0)</f>
        <v>0</v>
      </c>
      <c r="BH128" s="160">
        <f>IF(N128="zníž. prenesená",J128,0)</f>
        <v>0</v>
      </c>
      <c r="BI128" s="160">
        <f>IF(N128="nulová",J128,0)</f>
        <v>0</v>
      </c>
      <c r="BJ128" s="17" t="s">
        <v>88</v>
      </c>
      <c r="BK128" s="160">
        <f>ROUND(I128*H128,2)</f>
        <v>0</v>
      </c>
      <c r="BL128" s="17" t="s">
        <v>461</v>
      </c>
      <c r="BM128" s="159" t="s">
        <v>88</v>
      </c>
    </row>
    <row r="129" spans="2:65" s="13" customFormat="1" ht="22.5" x14ac:dyDescent="0.2">
      <c r="B129" s="168"/>
      <c r="D129" s="162" t="s">
        <v>379</v>
      </c>
      <c r="E129" s="169" t="s">
        <v>1</v>
      </c>
      <c r="F129" s="170" t="s">
        <v>5272</v>
      </c>
      <c r="H129" s="171">
        <v>932</v>
      </c>
      <c r="I129" s="172"/>
      <c r="L129" s="168"/>
      <c r="M129" s="173"/>
      <c r="T129" s="174"/>
      <c r="AT129" s="169" t="s">
        <v>379</v>
      </c>
      <c r="AU129" s="169" t="s">
        <v>88</v>
      </c>
      <c r="AV129" s="13" t="s">
        <v>88</v>
      </c>
      <c r="AW129" s="13" t="s">
        <v>31</v>
      </c>
      <c r="AX129" s="13" t="s">
        <v>75</v>
      </c>
      <c r="AY129" s="169" t="s">
        <v>371</v>
      </c>
    </row>
    <row r="130" spans="2:65" s="15" customFormat="1" ht="11.25" x14ac:dyDescent="0.2">
      <c r="B130" s="182"/>
      <c r="D130" s="162" t="s">
        <v>379</v>
      </c>
      <c r="E130" s="183" t="s">
        <v>1</v>
      </c>
      <c r="F130" s="184" t="s">
        <v>385</v>
      </c>
      <c r="H130" s="185">
        <v>932</v>
      </c>
      <c r="I130" s="186"/>
      <c r="L130" s="182"/>
      <c r="M130" s="187"/>
      <c r="T130" s="188"/>
      <c r="AT130" s="183" t="s">
        <v>379</v>
      </c>
      <c r="AU130" s="183" t="s">
        <v>88</v>
      </c>
      <c r="AV130" s="15" t="s">
        <v>377</v>
      </c>
      <c r="AW130" s="15" t="s">
        <v>31</v>
      </c>
      <c r="AX130" s="15" t="s">
        <v>82</v>
      </c>
      <c r="AY130" s="183" t="s">
        <v>371</v>
      </c>
    </row>
    <row r="131" spans="2:65" s="1" customFormat="1" ht="33" customHeight="1" x14ac:dyDescent="0.2">
      <c r="B131" s="147"/>
      <c r="C131" s="189" t="s">
        <v>88</v>
      </c>
      <c r="D131" s="189" t="s">
        <v>891</v>
      </c>
      <c r="E131" s="190" t="s">
        <v>5273</v>
      </c>
      <c r="F131" s="191" t="s">
        <v>5274</v>
      </c>
      <c r="G131" s="192" t="s">
        <v>489</v>
      </c>
      <c r="H131" s="193">
        <v>387</v>
      </c>
      <c r="I131" s="194"/>
      <c r="J131" s="195">
        <f>ROUND(I131*H131,2)</f>
        <v>0</v>
      </c>
      <c r="K131" s="191" t="s">
        <v>1</v>
      </c>
      <c r="L131" s="196"/>
      <c r="M131" s="197" t="s">
        <v>1</v>
      </c>
      <c r="N131" s="198" t="s">
        <v>41</v>
      </c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159" t="s">
        <v>566</v>
      </c>
      <c r="AT131" s="159" t="s">
        <v>891</v>
      </c>
      <c r="AU131" s="159" t="s">
        <v>88</v>
      </c>
      <c r="AY131" s="17" t="s">
        <v>371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7" t="s">
        <v>88</v>
      </c>
      <c r="BK131" s="160">
        <f>ROUND(I131*H131,2)</f>
        <v>0</v>
      </c>
      <c r="BL131" s="17" t="s">
        <v>461</v>
      </c>
      <c r="BM131" s="159" t="s">
        <v>377</v>
      </c>
    </row>
    <row r="132" spans="2:65" s="13" customFormat="1" ht="22.5" x14ac:dyDescent="0.2">
      <c r="B132" s="168"/>
      <c r="D132" s="162" t="s">
        <v>379</v>
      </c>
      <c r="E132" s="169" t="s">
        <v>1</v>
      </c>
      <c r="F132" s="170" t="s">
        <v>5275</v>
      </c>
      <c r="H132" s="171">
        <v>387</v>
      </c>
      <c r="I132" s="172"/>
      <c r="L132" s="168"/>
      <c r="M132" s="173"/>
      <c r="T132" s="174"/>
      <c r="AT132" s="169" t="s">
        <v>379</v>
      </c>
      <c r="AU132" s="169" t="s">
        <v>88</v>
      </c>
      <c r="AV132" s="13" t="s">
        <v>88</v>
      </c>
      <c r="AW132" s="13" t="s">
        <v>31</v>
      </c>
      <c r="AX132" s="13" t="s">
        <v>75</v>
      </c>
      <c r="AY132" s="169" t="s">
        <v>371</v>
      </c>
    </row>
    <row r="133" spans="2:65" s="15" customFormat="1" ht="11.25" x14ac:dyDescent="0.2">
      <c r="B133" s="182"/>
      <c r="D133" s="162" t="s">
        <v>379</v>
      </c>
      <c r="E133" s="183" t="s">
        <v>1</v>
      </c>
      <c r="F133" s="184" t="s">
        <v>385</v>
      </c>
      <c r="H133" s="185">
        <v>387</v>
      </c>
      <c r="I133" s="186"/>
      <c r="L133" s="182"/>
      <c r="M133" s="187"/>
      <c r="T133" s="188"/>
      <c r="AT133" s="183" t="s">
        <v>379</v>
      </c>
      <c r="AU133" s="183" t="s">
        <v>88</v>
      </c>
      <c r="AV133" s="15" t="s">
        <v>377</v>
      </c>
      <c r="AW133" s="15" t="s">
        <v>31</v>
      </c>
      <c r="AX133" s="15" t="s">
        <v>82</v>
      </c>
      <c r="AY133" s="183" t="s">
        <v>371</v>
      </c>
    </row>
    <row r="134" spans="2:65" s="1" customFormat="1" ht="33" customHeight="1" x14ac:dyDescent="0.2">
      <c r="B134" s="147"/>
      <c r="C134" s="189" t="s">
        <v>384</v>
      </c>
      <c r="D134" s="189" t="s">
        <v>891</v>
      </c>
      <c r="E134" s="190" t="s">
        <v>5276</v>
      </c>
      <c r="F134" s="191" t="s">
        <v>5277</v>
      </c>
      <c r="G134" s="192" t="s">
        <v>489</v>
      </c>
      <c r="H134" s="193">
        <v>460</v>
      </c>
      <c r="I134" s="194"/>
      <c r="J134" s="195">
        <f t="shared" ref="J134:J139" si="0">ROUND(I134*H134,2)</f>
        <v>0</v>
      </c>
      <c r="K134" s="191" t="s">
        <v>1</v>
      </c>
      <c r="L134" s="196"/>
      <c r="M134" s="197" t="s">
        <v>1</v>
      </c>
      <c r="N134" s="198" t="s">
        <v>41</v>
      </c>
      <c r="P134" s="157">
        <f t="shared" ref="P134:P139" si="1">O134*H134</f>
        <v>0</v>
      </c>
      <c r="Q134" s="157">
        <v>0</v>
      </c>
      <c r="R134" s="157">
        <f t="shared" ref="R134:R139" si="2">Q134*H134</f>
        <v>0</v>
      </c>
      <c r="S134" s="157">
        <v>0</v>
      </c>
      <c r="T134" s="158">
        <f t="shared" ref="T134:T139" si="3">S134*H134</f>
        <v>0</v>
      </c>
      <c r="AR134" s="159" t="s">
        <v>566</v>
      </c>
      <c r="AT134" s="159" t="s">
        <v>891</v>
      </c>
      <c r="AU134" s="159" t="s">
        <v>88</v>
      </c>
      <c r="AY134" s="17" t="s">
        <v>371</v>
      </c>
      <c r="BE134" s="160">
        <f t="shared" ref="BE134:BE139" si="4">IF(N134="základná",J134,0)</f>
        <v>0</v>
      </c>
      <c r="BF134" s="160">
        <f t="shared" ref="BF134:BF139" si="5">IF(N134="znížená",J134,0)</f>
        <v>0</v>
      </c>
      <c r="BG134" s="160">
        <f t="shared" ref="BG134:BG139" si="6">IF(N134="zákl. prenesená",J134,0)</f>
        <v>0</v>
      </c>
      <c r="BH134" s="160">
        <f t="shared" ref="BH134:BH139" si="7">IF(N134="zníž. prenesená",J134,0)</f>
        <v>0</v>
      </c>
      <c r="BI134" s="160">
        <f t="shared" ref="BI134:BI139" si="8">IF(N134="nulová",J134,0)</f>
        <v>0</v>
      </c>
      <c r="BJ134" s="17" t="s">
        <v>88</v>
      </c>
      <c r="BK134" s="160">
        <f t="shared" ref="BK134:BK139" si="9">ROUND(I134*H134,2)</f>
        <v>0</v>
      </c>
      <c r="BL134" s="17" t="s">
        <v>461</v>
      </c>
      <c r="BM134" s="159" t="s">
        <v>408</v>
      </c>
    </row>
    <row r="135" spans="2:65" s="1" customFormat="1" ht="33" customHeight="1" x14ac:dyDescent="0.2">
      <c r="B135" s="147"/>
      <c r="C135" s="189" t="s">
        <v>377</v>
      </c>
      <c r="D135" s="189" t="s">
        <v>891</v>
      </c>
      <c r="E135" s="190" t="s">
        <v>5278</v>
      </c>
      <c r="F135" s="191" t="s">
        <v>5279</v>
      </c>
      <c r="G135" s="192" t="s">
        <v>489</v>
      </c>
      <c r="H135" s="193">
        <v>85</v>
      </c>
      <c r="I135" s="194"/>
      <c r="J135" s="195">
        <f t="shared" si="0"/>
        <v>0</v>
      </c>
      <c r="K135" s="191" t="s">
        <v>1</v>
      </c>
      <c r="L135" s="196"/>
      <c r="M135" s="197" t="s">
        <v>1</v>
      </c>
      <c r="N135" s="198" t="s">
        <v>41</v>
      </c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AR135" s="159" t="s">
        <v>566</v>
      </c>
      <c r="AT135" s="159" t="s">
        <v>891</v>
      </c>
      <c r="AU135" s="159" t="s">
        <v>88</v>
      </c>
      <c r="AY135" s="17" t="s">
        <v>371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7" t="s">
        <v>88</v>
      </c>
      <c r="BK135" s="160">
        <f t="shared" si="9"/>
        <v>0</v>
      </c>
      <c r="BL135" s="17" t="s">
        <v>461</v>
      </c>
      <c r="BM135" s="159" t="s">
        <v>417</v>
      </c>
    </row>
    <row r="136" spans="2:65" s="1" customFormat="1" ht="24.2" customHeight="1" x14ac:dyDescent="0.2">
      <c r="B136" s="147"/>
      <c r="C136" s="148" t="s">
        <v>402</v>
      </c>
      <c r="D136" s="148" t="s">
        <v>373</v>
      </c>
      <c r="E136" s="149" t="s">
        <v>5280</v>
      </c>
      <c r="F136" s="150" t="s">
        <v>5281</v>
      </c>
      <c r="G136" s="151" t="s">
        <v>489</v>
      </c>
      <c r="H136" s="152">
        <v>210</v>
      </c>
      <c r="I136" s="153"/>
      <c r="J136" s="154">
        <f t="shared" si="0"/>
        <v>0</v>
      </c>
      <c r="K136" s="150" t="s">
        <v>1</v>
      </c>
      <c r="L136" s="32"/>
      <c r="M136" s="155" t="s">
        <v>1</v>
      </c>
      <c r="N136" s="156" t="s">
        <v>41</v>
      </c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AR136" s="159" t="s">
        <v>461</v>
      </c>
      <c r="AT136" s="159" t="s">
        <v>373</v>
      </c>
      <c r="AU136" s="159" t="s">
        <v>88</v>
      </c>
      <c r="AY136" s="17" t="s">
        <v>371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7" t="s">
        <v>88</v>
      </c>
      <c r="BK136" s="160">
        <f t="shared" si="9"/>
        <v>0</v>
      </c>
      <c r="BL136" s="17" t="s">
        <v>461</v>
      </c>
      <c r="BM136" s="159" t="s">
        <v>428</v>
      </c>
    </row>
    <row r="137" spans="2:65" s="1" customFormat="1" ht="33" customHeight="1" x14ac:dyDescent="0.2">
      <c r="B137" s="147"/>
      <c r="C137" s="189" t="s">
        <v>408</v>
      </c>
      <c r="D137" s="189" t="s">
        <v>891</v>
      </c>
      <c r="E137" s="190" t="s">
        <v>5282</v>
      </c>
      <c r="F137" s="191" t="s">
        <v>5283</v>
      </c>
      <c r="G137" s="192" t="s">
        <v>489</v>
      </c>
      <c r="H137" s="193">
        <v>160</v>
      </c>
      <c r="I137" s="194"/>
      <c r="J137" s="195">
        <f t="shared" si="0"/>
        <v>0</v>
      </c>
      <c r="K137" s="191" t="s">
        <v>1</v>
      </c>
      <c r="L137" s="196"/>
      <c r="M137" s="197" t="s">
        <v>1</v>
      </c>
      <c r="N137" s="198" t="s">
        <v>41</v>
      </c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AR137" s="159" t="s">
        <v>566</v>
      </c>
      <c r="AT137" s="159" t="s">
        <v>891</v>
      </c>
      <c r="AU137" s="159" t="s">
        <v>88</v>
      </c>
      <c r="AY137" s="17" t="s">
        <v>371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7" t="s">
        <v>88</v>
      </c>
      <c r="BK137" s="160">
        <f t="shared" si="9"/>
        <v>0</v>
      </c>
      <c r="BL137" s="17" t="s">
        <v>461</v>
      </c>
      <c r="BM137" s="159" t="s">
        <v>437</v>
      </c>
    </row>
    <row r="138" spans="2:65" s="1" customFormat="1" ht="33" customHeight="1" x14ac:dyDescent="0.2">
      <c r="B138" s="147"/>
      <c r="C138" s="189" t="s">
        <v>412</v>
      </c>
      <c r="D138" s="189" t="s">
        <v>891</v>
      </c>
      <c r="E138" s="190" t="s">
        <v>5284</v>
      </c>
      <c r="F138" s="191" t="s">
        <v>5285</v>
      </c>
      <c r="G138" s="192" t="s">
        <v>489</v>
      </c>
      <c r="H138" s="193">
        <v>50</v>
      </c>
      <c r="I138" s="194"/>
      <c r="J138" s="195">
        <f t="shared" si="0"/>
        <v>0</v>
      </c>
      <c r="K138" s="191" t="s">
        <v>1</v>
      </c>
      <c r="L138" s="196"/>
      <c r="M138" s="197" t="s">
        <v>1</v>
      </c>
      <c r="N138" s="198" t="s">
        <v>41</v>
      </c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AR138" s="159" t="s">
        <v>566</v>
      </c>
      <c r="AT138" s="159" t="s">
        <v>891</v>
      </c>
      <c r="AU138" s="159" t="s">
        <v>88</v>
      </c>
      <c r="AY138" s="17" t="s">
        <v>371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7" t="s">
        <v>88</v>
      </c>
      <c r="BK138" s="160">
        <f t="shared" si="9"/>
        <v>0</v>
      </c>
      <c r="BL138" s="17" t="s">
        <v>461</v>
      </c>
      <c r="BM138" s="159" t="s">
        <v>447</v>
      </c>
    </row>
    <row r="139" spans="2:65" s="1" customFormat="1" ht="24.2" customHeight="1" x14ac:dyDescent="0.2">
      <c r="B139" s="147"/>
      <c r="C139" s="148" t="s">
        <v>417</v>
      </c>
      <c r="D139" s="148" t="s">
        <v>373</v>
      </c>
      <c r="E139" s="149" t="s">
        <v>3788</v>
      </c>
      <c r="F139" s="150" t="s">
        <v>3789</v>
      </c>
      <c r="G139" s="151" t="s">
        <v>444</v>
      </c>
      <c r="H139" s="152">
        <v>9.4E-2</v>
      </c>
      <c r="I139" s="153"/>
      <c r="J139" s="154">
        <f t="shared" si="0"/>
        <v>0</v>
      </c>
      <c r="K139" s="150" t="s">
        <v>1</v>
      </c>
      <c r="L139" s="32"/>
      <c r="M139" s="155" t="s">
        <v>1</v>
      </c>
      <c r="N139" s="156" t="s">
        <v>41</v>
      </c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AR139" s="159" t="s">
        <v>461</v>
      </c>
      <c r="AT139" s="159" t="s">
        <v>373</v>
      </c>
      <c r="AU139" s="159" t="s">
        <v>88</v>
      </c>
      <c r="AY139" s="17" t="s">
        <v>371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7" t="s">
        <v>88</v>
      </c>
      <c r="BK139" s="160">
        <f t="shared" si="9"/>
        <v>0</v>
      </c>
      <c r="BL139" s="17" t="s">
        <v>461</v>
      </c>
      <c r="BM139" s="159" t="s">
        <v>461</v>
      </c>
    </row>
    <row r="140" spans="2:65" s="11" customFormat="1" ht="22.9" customHeight="1" x14ac:dyDescent="0.2">
      <c r="B140" s="136"/>
      <c r="D140" s="137" t="s">
        <v>74</v>
      </c>
      <c r="E140" s="145" t="s">
        <v>3790</v>
      </c>
      <c r="F140" s="145" t="s">
        <v>3791</v>
      </c>
      <c r="I140" s="139"/>
      <c r="J140" s="146">
        <f>BK140</f>
        <v>0</v>
      </c>
      <c r="L140" s="136"/>
      <c r="M140" s="140"/>
      <c r="P140" s="141">
        <f>SUM(P141:P173)</f>
        <v>0</v>
      </c>
      <c r="R140" s="141">
        <f>SUM(R141:R173)</f>
        <v>0</v>
      </c>
      <c r="T140" s="142">
        <f>SUM(T141:T173)</f>
        <v>0</v>
      </c>
      <c r="AR140" s="137" t="s">
        <v>88</v>
      </c>
      <c r="AT140" s="143" t="s">
        <v>74</v>
      </c>
      <c r="AU140" s="143" t="s">
        <v>82</v>
      </c>
      <c r="AY140" s="137" t="s">
        <v>371</v>
      </c>
      <c r="BK140" s="144">
        <f>SUM(BK141:BK173)</f>
        <v>0</v>
      </c>
    </row>
    <row r="141" spans="2:65" s="1" customFormat="1" ht="21.75" customHeight="1" x14ac:dyDescent="0.2">
      <c r="B141" s="147"/>
      <c r="C141" s="148" t="s">
        <v>423</v>
      </c>
      <c r="D141" s="148" t="s">
        <v>373</v>
      </c>
      <c r="E141" s="149" t="s">
        <v>5286</v>
      </c>
      <c r="F141" s="150" t="s">
        <v>5287</v>
      </c>
      <c r="G141" s="151" t="s">
        <v>489</v>
      </c>
      <c r="H141" s="152">
        <v>20</v>
      </c>
      <c r="I141" s="153"/>
      <c r="J141" s="154">
        <f t="shared" ref="J141:J173" si="10">ROUND(I141*H141,2)</f>
        <v>0</v>
      </c>
      <c r="K141" s="150" t="s">
        <v>1</v>
      </c>
      <c r="L141" s="32"/>
      <c r="M141" s="155" t="s">
        <v>1</v>
      </c>
      <c r="N141" s="156" t="s">
        <v>41</v>
      </c>
      <c r="P141" s="157">
        <f t="shared" ref="P141:P173" si="11">O141*H141</f>
        <v>0</v>
      </c>
      <c r="Q141" s="157">
        <v>0</v>
      </c>
      <c r="R141" s="157">
        <f t="shared" ref="R141:R173" si="12">Q141*H141</f>
        <v>0</v>
      </c>
      <c r="S141" s="157">
        <v>0</v>
      </c>
      <c r="T141" s="158">
        <f t="shared" ref="T141:T173" si="13">S141*H141</f>
        <v>0</v>
      </c>
      <c r="AR141" s="159" t="s">
        <v>461</v>
      </c>
      <c r="AT141" s="159" t="s">
        <v>373</v>
      </c>
      <c r="AU141" s="159" t="s">
        <v>88</v>
      </c>
      <c r="AY141" s="17" t="s">
        <v>371</v>
      </c>
      <c r="BE141" s="160">
        <f t="shared" ref="BE141:BE173" si="14">IF(N141="základná",J141,0)</f>
        <v>0</v>
      </c>
      <c r="BF141" s="160">
        <f t="shared" ref="BF141:BF173" si="15">IF(N141="znížená",J141,0)</f>
        <v>0</v>
      </c>
      <c r="BG141" s="160">
        <f t="shared" ref="BG141:BG173" si="16">IF(N141="zákl. prenesená",J141,0)</f>
        <v>0</v>
      </c>
      <c r="BH141" s="160">
        <f t="shared" ref="BH141:BH173" si="17">IF(N141="zníž. prenesená",J141,0)</f>
        <v>0</v>
      </c>
      <c r="BI141" s="160">
        <f t="shared" ref="BI141:BI173" si="18">IF(N141="nulová",J141,0)</f>
        <v>0</v>
      </c>
      <c r="BJ141" s="17" t="s">
        <v>88</v>
      </c>
      <c r="BK141" s="160">
        <f t="shared" ref="BK141:BK173" si="19">ROUND(I141*H141,2)</f>
        <v>0</v>
      </c>
      <c r="BL141" s="17" t="s">
        <v>461</v>
      </c>
      <c r="BM141" s="159" t="s">
        <v>473</v>
      </c>
    </row>
    <row r="142" spans="2:65" s="1" customFormat="1" ht="21.75" customHeight="1" x14ac:dyDescent="0.2">
      <c r="B142" s="147"/>
      <c r="C142" s="148" t="s">
        <v>428</v>
      </c>
      <c r="D142" s="148" t="s">
        <v>373</v>
      </c>
      <c r="E142" s="149" t="s">
        <v>5288</v>
      </c>
      <c r="F142" s="150" t="s">
        <v>5289</v>
      </c>
      <c r="G142" s="151" t="s">
        <v>489</v>
      </c>
      <c r="H142" s="152">
        <v>60</v>
      </c>
      <c r="I142" s="153"/>
      <c r="J142" s="154">
        <f t="shared" si="10"/>
        <v>0</v>
      </c>
      <c r="K142" s="150" t="s">
        <v>1</v>
      </c>
      <c r="L142" s="32"/>
      <c r="M142" s="155" t="s">
        <v>1</v>
      </c>
      <c r="N142" s="156" t="s">
        <v>41</v>
      </c>
      <c r="P142" s="157">
        <f t="shared" si="11"/>
        <v>0</v>
      </c>
      <c r="Q142" s="157">
        <v>0</v>
      </c>
      <c r="R142" s="157">
        <f t="shared" si="12"/>
        <v>0</v>
      </c>
      <c r="S142" s="157">
        <v>0</v>
      </c>
      <c r="T142" s="158">
        <f t="shared" si="13"/>
        <v>0</v>
      </c>
      <c r="AR142" s="159" t="s">
        <v>461</v>
      </c>
      <c r="AT142" s="159" t="s">
        <v>373</v>
      </c>
      <c r="AU142" s="159" t="s">
        <v>88</v>
      </c>
      <c r="AY142" s="17" t="s">
        <v>371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7" t="s">
        <v>88</v>
      </c>
      <c r="BK142" s="160">
        <f t="shared" si="19"/>
        <v>0</v>
      </c>
      <c r="BL142" s="17" t="s">
        <v>461</v>
      </c>
      <c r="BM142" s="159" t="s">
        <v>7</v>
      </c>
    </row>
    <row r="143" spans="2:65" s="1" customFormat="1" ht="21.75" customHeight="1" x14ac:dyDescent="0.2">
      <c r="B143" s="147"/>
      <c r="C143" s="148" t="s">
        <v>432</v>
      </c>
      <c r="D143" s="148" t="s">
        <v>373</v>
      </c>
      <c r="E143" s="149" t="s">
        <v>5290</v>
      </c>
      <c r="F143" s="150" t="s">
        <v>5291</v>
      </c>
      <c r="G143" s="151" t="s">
        <v>489</v>
      </c>
      <c r="H143" s="152">
        <v>70</v>
      </c>
      <c r="I143" s="153"/>
      <c r="J143" s="154">
        <f t="shared" si="10"/>
        <v>0</v>
      </c>
      <c r="K143" s="150" t="s">
        <v>1</v>
      </c>
      <c r="L143" s="32"/>
      <c r="M143" s="155" t="s">
        <v>1</v>
      </c>
      <c r="N143" s="156" t="s">
        <v>41</v>
      </c>
      <c r="P143" s="157">
        <f t="shared" si="11"/>
        <v>0</v>
      </c>
      <c r="Q143" s="157">
        <v>0</v>
      </c>
      <c r="R143" s="157">
        <f t="shared" si="12"/>
        <v>0</v>
      </c>
      <c r="S143" s="157">
        <v>0</v>
      </c>
      <c r="T143" s="158">
        <f t="shared" si="13"/>
        <v>0</v>
      </c>
      <c r="AR143" s="159" t="s">
        <v>461</v>
      </c>
      <c r="AT143" s="159" t="s">
        <v>373</v>
      </c>
      <c r="AU143" s="159" t="s">
        <v>88</v>
      </c>
      <c r="AY143" s="17" t="s">
        <v>371</v>
      </c>
      <c r="BE143" s="160">
        <f t="shared" si="14"/>
        <v>0</v>
      </c>
      <c r="BF143" s="160">
        <f t="shared" si="15"/>
        <v>0</v>
      </c>
      <c r="BG143" s="160">
        <f t="shared" si="16"/>
        <v>0</v>
      </c>
      <c r="BH143" s="160">
        <f t="shared" si="17"/>
        <v>0</v>
      </c>
      <c r="BI143" s="160">
        <f t="shared" si="18"/>
        <v>0</v>
      </c>
      <c r="BJ143" s="17" t="s">
        <v>88</v>
      </c>
      <c r="BK143" s="160">
        <f t="shared" si="19"/>
        <v>0</v>
      </c>
      <c r="BL143" s="17" t="s">
        <v>461</v>
      </c>
      <c r="BM143" s="159" t="s">
        <v>494</v>
      </c>
    </row>
    <row r="144" spans="2:65" s="1" customFormat="1" ht="21.75" customHeight="1" x14ac:dyDescent="0.2">
      <c r="B144" s="147"/>
      <c r="C144" s="148" t="s">
        <v>437</v>
      </c>
      <c r="D144" s="148" t="s">
        <v>373</v>
      </c>
      <c r="E144" s="149" t="s">
        <v>5292</v>
      </c>
      <c r="F144" s="150" t="s">
        <v>5293</v>
      </c>
      <c r="G144" s="151" t="s">
        <v>489</v>
      </c>
      <c r="H144" s="152">
        <v>150</v>
      </c>
      <c r="I144" s="153"/>
      <c r="J144" s="154">
        <f t="shared" si="10"/>
        <v>0</v>
      </c>
      <c r="K144" s="150" t="s">
        <v>1</v>
      </c>
      <c r="L144" s="32"/>
      <c r="M144" s="155" t="s">
        <v>1</v>
      </c>
      <c r="N144" s="156" t="s">
        <v>41</v>
      </c>
      <c r="P144" s="157">
        <f t="shared" si="11"/>
        <v>0</v>
      </c>
      <c r="Q144" s="157">
        <v>0</v>
      </c>
      <c r="R144" s="157">
        <f t="shared" si="12"/>
        <v>0</v>
      </c>
      <c r="S144" s="157">
        <v>0</v>
      </c>
      <c r="T144" s="158">
        <f t="shared" si="13"/>
        <v>0</v>
      </c>
      <c r="AR144" s="159" t="s">
        <v>461</v>
      </c>
      <c r="AT144" s="159" t="s">
        <v>373</v>
      </c>
      <c r="AU144" s="159" t="s">
        <v>88</v>
      </c>
      <c r="AY144" s="17" t="s">
        <v>371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7" t="s">
        <v>88</v>
      </c>
      <c r="BK144" s="160">
        <f t="shared" si="19"/>
        <v>0</v>
      </c>
      <c r="BL144" s="17" t="s">
        <v>461</v>
      </c>
      <c r="BM144" s="159" t="s">
        <v>516</v>
      </c>
    </row>
    <row r="145" spans="2:65" s="1" customFormat="1" ht="24.2" customHeight="1" x14ac:dyDescent="0.2">
      <c r="B145" s="147"/>
      <c r="C145" s="148" t="s">
        <v>441</v>
      </c>
      <c r="D145" s="148" t="s">
        <v>373</v>
      </c>
      <c r="E145" s="149" t="s">
        <v>5294</v>
      </c>
      <c r="F145" s="150" t="s">
        <v>5295</v>
      </c>
      <c r="G145" s="151" t="s">
        <v>489</v>
      </c>
      <c r="H145" s="152">
        <v>300</v>
      </c>
      <c r="I145" s="153"/>
      <c r="J145" s="154">
        <f t="shared" si="10"/>
        <v>0</v>
      </c>
      <c r="K145" s="150" t="s">
        <v>1</v>
      </c>
      <c r="L145" s="32"/>
      <c r="M145" s="155" t="s">
        <v>1</v>
      </c>
      <c r="N145" s="156" t="s">
        <v>41</v>
      </c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AR145" s="159" t="s">
        <v>461</v>
      </c>
      <c r="AT145" s="159" t="s">
        <v>373</v>
      </c>
      <c r="AU145" s="159" t="s">
        <v>88</v>
      </c>
      <c r="AY145" s="17" t="s">
        <v>371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7" t="s">
        <v>88</v>
      </c>
      <c r="BK145" s="160">
        <f t="shared" si="19"/>
        <v>0</v>
      </c>
      <c r="BL145" s="17" t="s">
        <v>461</v>
      </c>
      <c r="BM145" s="159" t="s">
        <v>527</v>
      </c>
    </row>
    <row r="146" spans="2:65" s="1" customFormat="1" ht="24.2" customHeight="1" x14ac:dyDescent="0.2">
      <c r="B146" s="147"/>
      <c r="C146" s="148" t="s">
        <v>447</v>
      </c>
      <c r="D146" s="148" t="s">
        <v>373</v>
      </c>
      <c r="E146" s="149" t="s">
        <v>5296</v>
      </c>
      <c r="F146" s="150" t="s">
        <v>5297</v>
      </c>
      <c r="G146" s="151" t="s">
        <v>489</v>
      </c>
      <c r="H146" s="152">
        <v>400</v>
      </c>
      <c r="I146" s="153"/>
      <c r="J146" s="154">
        <f t="shared" si="10"/>
        <v>0</v>
      </c>
      <c r="K146" s="150" t="s">
        <v>1</v>
      </c>
      <c r="L146" s="32"/>
      <c r="M146" s="155" t="s">
        <v>1</v>
      </c>
      <c r="N146" s="156" t="s">
        <v>41</v>
      </c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AR146" s="159" t="s">
        <v>461</v>
      </c>
      <c r="AT146" s="159" t="s">
        <v>373</v>
      </c>
      <c r="AU146" s="159" t="s">
        <v>88</v>
      </c>
      <c r="AY146" s="17" t="s">
        <v>371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7" t="s">
        <v>88</v>
      </c>
      <c r="BK146" s="160">
        <f t="shared" si="19"/>
        <v>0</v>
      </c>
      <c r="BL146" s="17" t="s">
        <v>461</v>
      </c>
      <c r="BM146" s="159" t="s">
        <v>538</v>
      </c>
    </row>
    <row r="147" spans="2:65" s="1" customFormat="1" ht="21.75" customHeight="1" x14ac:dyDescent="0.2">
      <c r="B147" s="147"/>
      <c r="C147" s="148" t="s">
        <v>455</v>
      </c>
      <c r="D147" s="148" t="s">
        <v>373</v>
      </c>
      <c r="E147" s="149" t="s">
        <v>5298</v>
      </c>
      <c r="F147" s="150" t="s">
        <v>5299</v>
      </c>
      <c r="G147" s="151" t="s">
        <v>489</v>
      </c>
      <c r="H147" s="152">
        <v>50</v>
      </c>
      <c r="I147" s="153"/>
      <c r="J147" s="154">
        <f t="shared" si="10"/>
        <v>0</v>
      </c>
      <c r="K147" s="150" t="s">
        <v>1</v>
      </c>
      <c r="L147" s="32"/>
      <c r="M147" s="155" t="s">
        <v>1</v>
      </c>
      <c r="N147" s="156" t="s">
        <v>41</v>
      </c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AR147" s="159" t="s">
        <v>461</v>
      </c>
      <c r="AT147" s="159" t="s">
        <v>373</v>
      </c>
      <c r="AU147" s="159" t="s">
        <v>88</v>
      </c>
      <c r="AY147" s="17" t="s">
        <v>371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7" t="s">
        <v>88</v>
      </c>
      <c r="BK147" s="160">
        <f t="shared" si="19"/>
        <v>0</v>
      </c>
      <c r="BL147" s="17" t="s">
        <v>461</v>
      </c>
      <c r="BM147" s="159" t="s">
        <v>552</v>
      </c>
    </row>
    <row r="148" spans="2:65" s="1" customFormat="1" ht="21.75" customHeight="1" x14ac:dyDescent="0.2">
      <c r="B148" s="147"/>
      <c r="C148" s="148" t="s">
        <v>461</v>
      </c>
      <c r="D148" s="148" t="s">
        <v>373</v>
      </c>
      <c r="E148" s="149" t="s">
        <v>5300</v>
      </c>
      <c r="F148" s="150" t="s">
        <v>5301</v>
      </c>
      <c r="G148" s="151" t="s">
        <v>489</v>
      </c>
      <c r="H148" s="152">
        <v>115</v>
      </c>
      <c r="I148" s="153"/>
      <c r="J148" s="154">
        <f t="shared" si="10"/>
        <v>0</v>
      </c>
      <c r="K148" s="150" t="s">
        <v>1</v>
      </c>
      <c r="L148" s="32"/>
      <c r="M148" s="155" t="s">
        <v>1</v>
      </c>
      <c r="N148" s="156" t="s">
        <v>41</v>
      </c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AR148" s="159" t="s">
        <v>461</v>
      </c>
      <c r="AT148" s="159" t="s">
        <v>373</v>
      </c>
      <c r="AU148" s="159" t="s">
        <v>88</v>
      </c>
      <c r="AY148" s="17" t="s">
        <v>371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7" t="s">
        <v>88</v>
      </c>
      <c r="BK148" s="160">
        <f t="shared" si="19"/>
        <v>0</v>
      </c>
      <c r="BL148" s="17" t="s">
        <v>461</v>
      </c>
      <c r="BM148" s="159" t="s">
        <v>566</v>
      </c>
    </row>
    <row r="149" spans="2:65" s="1" customFormat="1" ht="21.75" customHeight="1" x14ac:dyDescent="0.2">
      <c r="B149" s="147"/>
      <c r="C149" s="148" t="s">
        <v>467</v>
      </c>
      <c r="D149" s="148" t="s">
        <v>373</v>
      </c>
      <c r="E149" s="149" t="s">
        <v>5302</v>
      </c>
      <c r="F149" s="150" t="s">
        <v>5303</v>
      </c>
      <c r="G149" s="151" t="s">
        <v>489</v>
      </c>
      <c r="H149" s="152">
        <v>180</v>
      </c>
      <c r="I149" s="153"/>
      <c r="J149" s="154">
        <f t="shared" si="10"/>
        <v>0</v>
      </c>
      <c r="K149" s="150" t="s">
        <v>1</v>
      </c>
      <c r="L149" s="32"/>
      <c r="M149" s="155" t="s">
        <v>1</v>
      </c>
      <c r="N149" s="156" t="s">
        <v>41</v>
      </c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AR149" s="159" t="s">
        <v>461</v>
      </c>
      <c r="AT149" s="159" t="s">
        <v>373</v>
      </c>
      <c r="AU149" s="159" t="s">
        <v>88</v>
      </c>
      <c r="AY149" s="17" t="s">
        <v>371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7" t="s">
        <v>88</v>
      </c>
      <c r="BK149" s="160">
        <f t="shared" si="19"/>
        <v>0</v>
      </c>
      <c r="BL149" s="17" t="s">
        <v>461</v>
      </c>
      <c r="BM149" s="159" t="s">
        <v>580</v>
      </c>
    </row>
    <row r="150" spans="2:65" s="1" customFormat="1" ht="24.2" customHeight="1" x14ac:dyDescent="0.2">
      <c r="B150" s="147"/>
      <c r="C150" s="148" t="s">
        <v>473</v>
      </c>
      <c r="D150" s="148" t="s">
        <v>373</v>
      </c>
      <c r="E150" s="149" t="s">
        <v>5304</v>
      </c>
      <c r="F150" s="150" t="s">
        <v>5305</v>
      </c>
      <c r="G150" s="151" t="s">
        <v>489</v>
      </c>
      <c r="H150" s="152">
        <v>40</v>
      </c>
      <c r="I150" s="153"/>
      <c r="J150" s="154">
        <f t="shared" si="10"/>
        <v>0</v>
      </c>
      <c r="K150" s="150" t="s">
        <v>1</v>
      </c>
      <c r="L150" s="32"/>
      <c r="M150" s="155" t="s">
        <v>1</v>
      </c>
      <c r="N150" s="156" t="s">
        <v>41</v>
      </c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AR150" s="159" t="s">
        <v>461</v>
      </c>
      <c r="AT150" s="159" t="s">
        <v>373</v>
      </c>
      <c r="AU150" s="159" t="s">
        <v>88</v>
      </c>
      <c r="AY150" s="17" t="s">
        <v>371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7" t="s">
        <v>88</v>
      </c>
      <c r="BK150" s="160">
        <f t="shared" si="19"/>
        <v>0</v>
      </c>
      <c r="BL150" s="17" t="s">
        <v>461</v>
      </c>
      <c r="BM150" s="159" t="s">
        <v>606</v>
      </c>
    </row>
    <row r="151" spans="2:65" s="1" customFormat="1" ht="16.5" customHeight="1" x14ac:dyDescent="0.2">
      <c r="B151" s="147"/>
      <c r="C151" s="148" t="s">
        <v>478</v>
      </c>
      <c r="D151" s="148" t="s">
        <v>373</v>
      </c>
      <c r="E151" s="149" t="s">
        <v>5306</v>
      </c>
      <c r="F151" s="150" t="s">
        <v>5307</v>
      </c>
      <c r="G151" s="151" t="s">
        <v>513</v>
      </c>
      <c r="H151" s="152">
        <v>19</v>
      </c>
      <c r="I151" s="153"/>
      <c r="J151" s="154">
        <f t="shared" si="10"/>
        <v>0</v>
      </c>
      <c r="K151" s="150" t="s">
        <v>1</v>
      </c>
      <c r="L151" s="32"/>
      <c r="M151" s="155" t="s">
        <v>1</v>
      </c>
      <c r="N151" s="156" t="s">
        <v>41</v>
      </c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AR151" s="159" t="s">
        <v>461</v>
      </c>
      <c r="AT151" s="159" t="s">
        <v>373</v>
      </c>
      <c r="AU151" s="159" t="s">
        <v>88</v>
      </c>
      <c r="AY151" s="17" t="s">
        <v>371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7" t="s">
        <v>88</v>
      </c>
      <c r="BK151" s="160">
        <f t="shared" si="19"/>
        <v>0</v>
      </c>
      <c r="BL151" s="17" t="s">
        <v>461</v>
      </c>
      <c r="BM151" s="159" t="s">
        <v>620</v>
      </c>
    </row>
    <row r="152" spans="2:65" s="1" customFormat="1" ht="24.2" customHeight="1" x14ac:dyDescent="0.2">
      <c r="B152" s="147"/>
      <c r="C152" s="189" t="s">
        <v>7</v>
      </c>
      <c r="D152" s="189" t="s">
        <v>891</v>
      </c>
      <c r="E152" s="190" t="s">
        <v>5308</v>
      </c>
      <c r="F152" s="191" t="s">
        <v>5309</v>
      </c>
      <c r="G152" s="192" t="s">
        <v>513</v>
      </c>
      <c r="H152" s="193">
        <v>19</v>
      </c>
      <c r="I152" s="194"/>
      <c r="J152" s="195">
        <f t="shared" si="10"/>
        <v>0</v>
      </c>
      <c r="K152" s="191" t="s">
        <v>1</v>
      </c>
      <c r="L152" s="196"/>
      <c r="M152" s="197" t="s">
        <v>1</v>
      </c>
      <c r="N152" s="198" t="s">
        <v>41</v>
      </c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AR152" s="159" t="s">
        <v>566</v>
      </c>
      <c r="AT152" s="159" t="s">
        <v>891</v>
      </c>
      <c r="AU152" s="159" t="s">
        <v>88</v>
      </c>
      <c r="AY152" s="17" t="s">
        <v>371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7" t="s">
        <v>88</v>
      </c>
      <c r="BK152" s="160">
        <f t="shared" si="19"/>
        <v>0</v>
      </c>
      <c r="BL152" s="17" t="s">
        <v>461</v>
      </c>
      <c r="BM152" s="159" t="s">
        <v>634</v>
      </c>
    </row>
    <row r="153" spans="2:65" s="1" customFormat="1" ht="16.5" customHeight="1" x14ac:dyDescent="0.2">
      <c r="B153" s="147"/>
      <c r="C153" s="148" t="s">
        <v>486</v>
      </c>
      <c r="D153" s="148" t="s">
        <v>373</v>
      </c>
      <c r="E153" s="149" t="s">
        <v>5310</v>
      </c>
      <c r="F153" s="150" t="s">
        <v>5311</v>
      </c>
      <c r="G153" s="151" t="s">
        <v>513</v>
      </c>
      <c r="H153" s="152">
        <v>5</v>
      </c>
      <c r="I153" s="153"/>
      <c r="J153" s="154">
        <f t="shared" si="10"/>
        <v>0</v>
      </c>
      <c r="K153" s="150" t="s">
        <v>1</v>
      </c>
      <c r="L153" s="32"/>
      <c r="M153" s="155" t="s">
        <v>1</v>
      </c>
      <c r="N153" s="156" t="s">
        <v>41</v>
      </c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AR153" s="159" t="s">
        <v>461</v>
      </c>
      <c r="AT153" s="159" t="s">
        <v>373</v>
      </c>
      <c r="AU153" s="159" t="s">
        <v>88</v>
      </c>
      <c r="AY153" s="17" t="s">
        <v>371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7" t="s">
        <v>88</v>
      </c>
      <c r="BK153" s="160">
        <f t="shared" si="19"/>
        <v>0</v>
      </c>
      <c r="BL153" s="17" t="s">
        <v>461</v>
      </c>
      <c r="BM153" s="159" t="s">
        <v>645</v>
      </c>
    </row>
    <row r="154" spans="2:65" s="1" customFormat="1" ht="24.2" customHeight="1" x14ac:dyDescent="0.2">
      <c r="B154" s="147"/>
      <c r="C154" s="189" t="s">
        <v>494</v>
      </c>
      <c r="D154" s="189" t="s">
        <v>891</v>
      </c>
      <c r="E154" s="190" t="s">
        <v>5312</v>
      </c>
      <c r="F154" s="191" t="s">
        <v>5313</v>
      </c>
      <c r="G154" s="192" t="s">
        <v>513</v>
      </c>
      <c r="H154" s="193">
        <v>5</v>
      </c>
      <c r="I154" s="194"/>
      <c r="J154" s="195">
        <f t="shared" si="10"/>
        <v>0</v>
      </c>
      <c r="K154" s="191" t="s">
        <v>1</v>
      </c>
      <c r="L154" s="196"/>
      <c r="M154" s="197" t="s">
        <v>1</v>
      </c>
      <c r="N154" s="198" t="s">
        <v>41</v>
      </c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AR154" s="159" t="s">
        <v>566</v>
      </c>
      <c r="AT154" s="159" t="s">
        <v>891</v>
      </c>
      <c r="AU154" s="159" t="s">
        <v>88</v>
      </c>
      <c r="AY154" s="17" t="s">
        <v>371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7" t="s">
        <v>88</v>
      </c>
      <c r="BK154" s="160">
        <f t="shared" si="19"/>
        <v>0</v>
      </c>
      <c r="BL154" s="17" t="s">
        <v>461</v>
      </c>
      <c r="BM154" s="159" t="s">
        <v>658</v>
      </c>
    </row>
    <row r="155" spans="2:65" s="1" customFormat="1" ht="16.5" customHeight="1" x14ac:dyDescent="0.2">
      <c r="B155" s="147"/>
      <c r="C155" s="148" t="s">
        <v>510</v>
      </c>
      <c r="D155" s="148" t="s">
        <v>373</v>
      </c>
      <c r="E155" s="149" t="s">
        <v>5314</v>
      </c>
      <c r="F155" s="150" t="s">
        <v>5315</v>
      </c>
      <c r="G155" s="151" t="s">
        <v>513</v>
      </c>
      <c r="H155" s="152">
        <v>3</v>
      </c>
      <c r="I155" s="153"/>
      <c r="J155" s="154">
        <f t="shared" si="10"/>
        <v>0</v>
      </c>
      <c r="K155" s="150" t="s">
        <v>1</v>
      </c>
      <c r="L155" s="32"/>
      <c r="M155" s="155" t="s">
        <v>1</v>
      </c>
      <c r="N155" s="156" t="s">
        <v>41</v>
      </c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AR155" s="159" t="s">
        <v>461</v>
      </c>
      <c r="AT155" s="159" t="s">
        <v>373</v>
      </c>
      <c r="AU155" s="159" t="s">
        <v>88</v>
      </c>
      <c r="AY155" s="17" t="s">
        <v>371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7" t="s">
        <v>88</v>
      </c>
      <c r="BK155" s="160">
        <f t="shared" si="19"/>
        <v>0</v>
      </c>
      <c r="BL155" s="17" t="s">
        <v>461</v>
      </c>
      <c r="BM155" s="159" t="s">
        <v>669</v>
      </c>
    </row>
    <row r="156" spans="2:65" s="1" customFormat="1" ht="24.2" customHeight="1" x14ac:dyDescent="0.2">
      <c r="B156" s="147"/>
      <c r="C156" s="189" t="s">
        <v>516</v>
      </c>
      <c r="D156" s="189" t="s">
        <v>891</v>
      </c>
      <c r="E156" s="190" t="s">
        <v>5316</v>
      </c>
      <c r="F156" s="191" t="s">
        <v>5317</v>
      </c>
      <c r="G156" s="192" t="s">
        <v>513</v>
      </c>
      <c r="H156" s="193">
        <v>3</v>
      </c>
      <c r="I156" s="194"/>
      <c r="J156" s="195">
        <f t="shared" si="10"/>
        <v>0</v>
      </c>
      <c r="K156" s="191" t="s">
        <v>1</v>
      </c>
      <c r="L156" s="196"/>
      <c r="M156" s="197" t="s">
        <v>1</v>
      </c>
      <c r="N156" s="198" t="s">
        <v>41</v>
      </c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AR156" s="159" t="s">
        <v>566</v>
      </c>
      <c r="AT156" s="159" t="s">
        <v>891</v>
      </c>
      <c r="AU156" s="159" t="s">
        <v>88</v>
      </c>
      <c r="AY156" s="17" t="s">
        <v>371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7" t="s">
        <v>88</v>
      </c>
      <c r="BK156" s="160">
        <f t="shared" si="19"/>
        <v>0</v>
      </c>
      <c r="BL156" s="17" t="s">
        <v>461</v>
      </c>
      <c r="BM156" s="159" t="s">
        <v>677</v>
      </c>
    </row>
    <row r="157" spans="2:65" s="1" customFormat="1" ht="16.5" customHeight="1" x14ac:dyDescent="0.2">
      <c r="B157" s="147"/>
      <c r="C157" s="148" t="s">
        <v>522</v>
      </c>
      <c r="D157" s="148" t="s">
        <v>373</v>
      </c>
      <c r="E157" s="149" t="s">
        <v>5318</v>
      </c>
      <c r="F157" s="150" t="s">
        <v>5319</v>
      </c>
      <c r="G157" s="151" t="s">
        <v>513</v>
      </c>
      <c r="H157" s="152">
        <v>2</v>
      </c>
      <c r="I157" s="153"/>
      <c r="J157" s="154">
        <f t="shared" si="10"/>
        <v>0</v>
      </c>
      <c r="K157" s="150" t="s">
        <v>1</v>
      </c>
      <c r="L157" s="32"/>
      <c r="M157" s="155" t="s">
        <v>1</v>
      </c>
      <c r="N157" s="156" t="s">
        <v>41</v>
      </c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AR157" s="159" t="s">
        <v>461</v>
      </c>
      <c r="AT157" s="159" t="s">
        <v>373</v>
      </c>
      <c r="AU157" s="159" t="s">
        <v>88</v>
      </c>
      <c r="AY157" s="17" t="s">
        <v>371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7" t="s">
        <v>88</v>
      </c>
      <c r="BK157" s="160">
        <f t="shared" si="19"/>
        <v>0</v>
      </c>
      <c r="BL157" s="17" t="s">
        <v>461</v>
      </c>
      <c r="BM157" s="159" t="s">
        <v>698</v>
      </c>
    </row>
    <row r="158" spans="2:65" s="1" customFormat="1" ht="24.2" customHeight="1" x14ac:dyDescent="0.2">
      <c r="B158" s="147"/>
      <c r="C158" s="189" t="s">
        <v>527</v>
      </c>
      <c r="D158" s="189" t="s">
        <v>891</v>
      </c>
      <c r="E158" s="190" t="s">
        <v>5320</v>
      </c>
      <c r="F158" s="191" t="s">
        <v>5321</v>
      </c>
      <c r="G158" s="192" t="s">
        <v>513</v>
      </c>
      <c r="H158" s="193">
        <v>2</v>
      </c>
      <c r="I158" s="194"/>
      <c r="J158" s="195">
        <f t="shared" si="10"/>
        <v>0</v>
      </c>
      <c r="K158" s="191" t="s">
        <v>1</v>
      </c>
      <c r="L158" s="196"/>
      <c r="M158" s="197" t="s">
        <v>1</v>
      </c>
      <c r="N158" s="198" t="s">
        <v>41</v>
      </c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AR158" s="159" t="s">
        <v>566</v>
      </c>
      <c r="AT158" s="159" t="s">
        <v>891</v>
      </c>
      <c r="AU158" s="159" t="s">
        <v>88</v>
      </c>
      <c r="AY158" s="17" t="s">
        <v>371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7" t="s">
        <v>88</v>
      </c>
      <c r="BK158" s="160">
        <f t="shared" si="19"/>
        <v>0</v>
      </c>
      <c r="BL158" s="17" t="s">
        <v>461</v>
      </c>
      <c r="BM158" s="159" t="s">
        <v>706</v>
      </c>
    </row>
    <row r="159" spans="2:65" s="1" customFormat="1" ht="24.2" customHeight="1" x14ac:dyDescent="0.2">
      <c r="B159" s="147"/>
      <c r="C159" s="148" t="s">
        <v>533</v>
      </c>
      <c r="D159" s="148" t="s">
        <v>373</v>
      </c>
      <c r="E159" s="149" t="s">
        <v>5322</v>
      </c>
      <c r="F159" s="150" t="s">
        <v>5323</v>
      </c>
      <c r="G159" s="151" t="s">
        <v>513</v>
      </c>
      <c r="H159" s="152">
        <v>95</v>
      </c>
      <c r="I159" s="153"/>
      <c r="J159" s="154">
        <f t="shared" si="10"/>
        <v>0</v>
      </c>
      <c r="K159" s="150" t="s">
        <v>1</v>
      </c>
      <c r="L159" s="32"/>
      <c r="M159" s="155" t="s">
        <v>1</v>
      </c>
      <c r="N159" s="156" t="s">
        <v>41</v>
      </c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AR159" s="159" t="s">
        <v>461</v>
      </c>
      <c r="AT159" s="159" t="s">
        <v>373</v>
      </c>
      <c r="AU159" s="159" t="s">
        <v>88</v>
      </c>
      <c r="AY159" s="17" t="s">
        <v>371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7" t="s">
        <v>88</v>
      </c>
      <c r="BK159" s="160">
        <f t="shared" si="19"/>
        <v>0</v>
      </c>
      <c r="BL159" s="17" t="s">
        <v>461</v>
      </c>
      <c r="BM159" s="159" t="s">
        <v>714</v>
      </c>
    </row>
    <row r="160" spans="2:65" s="1" customFormat="1" ht="24.2" customHeight="1" x14ac:dyDescent="0.2">
      <c r="B160" s="147"/>
      <c r="C160" s="148" t="s">
        <v>538</v>
      </c>
      <c r="D160" s="148" t="s">
        <v>373</v>
      </c>
      <c r="E160" s="149" t="s">
        <v>5324</v>
      </c>
      <c r="F160" s="150" t="s">
        <v>5325</v>
      </c>
      <c r="G160" s="151" t="s">
        <v>513</v>
      </c>
      <c r="H160" s="152">
        <v>23</v>
      </c>
      <c r="I160" s="153"/>
      <c r="J160" s="154">
        <f t="shared" si="10"/>
        <v>0</v>
      </c>
      <c r="K160" s="150" t="s">
        <v>1</v>
      </c>
      <c r="L160" s="32"/>
      <c r="M160" s="155" t="s">
        <v>1</v>
      </c>
      <c r="N160" s="156" t="s">
        <v>41</v>
      </c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AR160" s="159" t="s">
        <v>461</v>
      </c>
      <c r="AT160" s="159" t="s">
        <v>373</v>
      </c>
      <c r="AU160" s="159" t="s">
        <v>88</v>
      </c>
      <c r="AY160" s="17" t="s">
        <v>371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7" t="s">
        <v>88</v>
      </c>
      <c r="BK160" s="160">
        <f t="shared" si="19"/>
        <v>0</v>
      </c>
      <c r="BL160" s="17" t="s">
        <v>461</v>
      </c>
      <c r="BM160" s="159" t="s">
        <v>723</v>
      </c>
    </row>
    <row r="161" spans="2:65" s="1" customFormat="1" ht="21.75" customHeight="1" x14ac:dyDescent="0.2">
      <c r="B161" s="147"/>
      <c r="C161" s="148" t="s">
        <v>544</v>
      </c>
      <c r="D161" s="148" t="s">
        <v>373</v>
      </c>
      <c r="E161" s="149" t="s">
        <v>5326</v>
      </c>
      <c r="F161" s="150" t="s">
        <v>5327</v>
      </c>
      <c r="G161" s="151" t="s">
        <v>513</v>
      </c>
      <c r="H161" s="152">
        <v>1</v>
      </c>
      <c r="I161" s="153"/>
      <c r="J161" s="154">
        <f t="shared" si="10"/>
        <v>0</v>
      </c>
      <c r="K161" s="150" t="s">
        <v>1</v>
      </c>
      <c r="L161" s="32"/>
      <c r="M161" s="155" t="s">
        <v>1</v>
      </c>
      <c r="N161" s="156" t="s">
        <v>41</v>
      </c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AR161" s="159" t="s">
        <v>461</v>
      </c>
      <c r="AT161" s="159" t="s">
        <v>373</v>
      </c>
      <c r="AU161" s="159" t="s">
        <v>88</v>
      </c>
      <c r="AY161" s="17" t="s">
        <v>371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7" t="s">
        <v>88</v>
      </c>
      <c r="BK161" s="160">
        <f t="shared" si="19"/>
        <v>0</v>
      </c>
      <c r="BL161" s="17" t="s">
        <v>461</v>
      </c>
      <c r="BM161" s="159" t="s">
        <v>733</v>
      </c>
    </row>
    <row r="162" spans="2:65" s="1" customFormat="1" ht="24.2" customHeight="1" x14ac:dyDescent="0.2">
      <c r="B162" s="147"/>
      <c r="C162" s="189" t="s">
        <v>552</v>
      </c>
      <c r="D162" s="189" t="s">
        <v>891</v>
      </c>
      <c r="E162" s="190" t="s">
        <v>5328</v>
      </c>
      <c r="F162" s="191" t="s">
        <v>5329</v>
      </c>
      <c r="G162" s="192" t="s">
        <v>513</v>
      </c>
      <c r="H162" s="193">
        <v>1</v>
      </c>
      <c r="I162" s="194"/>
      <c r="J162" s="195">
        <f t="shared" si="10"/>
        <v>0</v>
      </c>
      <c r="K162" s="191" t="s">
        <v>1</v>
      </c>
      <c r="L162" s="196"/>
      <c r="M162" s="197" t="s">
        <v>1</v>
      </c>
      <c r="N162" s="198" t="s">
        <v>41</v>
      </c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AR162" s="159" t="s">
        <v>566</v>
      </c>
      <c r="AT162" s="159" t="s">
        <v>891</v>
      </c>
      <c r="AU162" s="159" t="s">
        <v>88</v>
      </c>
      <c r="AY162" s="17" t="s">
        <v>371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7" t="s">
        <v>88</v>
      </c>
      <c r="BK162" s="160">
        <f t="shared" si="19"/>
        <v>0</v>
      </c>
      <c r="BL162" s="17" t="s">
        <v>461</v>
      </c>
      <c r="BM162" s="159" t="s">
        <v>742</v>
      </c>
    </row>
    <row r="163" spans="2:65" s="1" customFormat="1" ht="21.75" customHeight="1" x14ac:dyDescent="0.2">
      <c r="B163" s="147"/>
      <c r="C163" s="148" t="s">
        <v>560</v>
      </c>
      <c r="D163" s="148" t="s">
        <v>373</v>
      </c>
      <c r="E163" s="149" t="s">
        <v>5330</v>
      </c>
      <c r="F163" s="150" t="s">
        <v>5331</v>
      </c>
      <c r="G163" s="151" t="s">
        <v>513</v>
      </c>
      <c r="H163" s="152">
        <v>10</v>
      </c>
      <c r="I163" s="153"/>
      <c r="J163" s="154">
        <f t="shared" si="10"/>
        <v>0</v>
      </c>
      <c r="K163" s="150" t="s">
        <v>1</v>
      </c>
      <c r="L163" s="32"/>
      <c r="M163" s="155" t="s">
        <v>1</v>
      </c>
      <c r="N163" s="156" t="s">
        <v>41</v>
      </c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AR163" s="159" t="s">
        <v>461</v>
      </c>
      <c r="AT163" s="159" t="s">
        <v>373</v>
      </c>
      <c r="AU163" s="159" t="s">
        <v>88</v>
      </c>
      <c r="AY163" s="17" t="s">
        <v>371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7" t="s">
        <v>88</v>
      </c>
      <c r="BK163" s="160">
        <f t="shared" si="19"/>
        <v>0</v>
      </c>
      <c r="BL163" s="17" t="s">
        <v>461</v>
      </c>
      <c r="BM163" s="159" t="s">
        <v>751</v>
      </c>
    </row>
    <row r="164" spans="2:65" s="1" customFormat="1" ht="24.2" customHeight="1" x14ac:dyDescent="0.2">
      <c r="B164" s="147"/>
      <c r="C164" s="189" t="s">
        <v>566</v>
      </c>
      <c r="D164" s="189" t="s">
        <v>891</v>
      </c>
      <c r="E164" s="190" t="s">
        <v>5332</v>
      </c>
      <c r="F164" s="191" t="s">
        <v>5333</v>
      </c>
      <c r="G164" s="192" t="s">
        <v>513</v>
      </c>
      <c r="H164" s="193">
        <v>10</v>
      </c>
      <c r="I164" s="194"/>
      <c r="J164" s="195">
        <f t="shared" si="10"/>
        <v>0</v>
      </c>
      <c r="K164" s="191" t="s">
        <v>1</v>
      </c>
      <c r="L164" s="196"/>
      <c r="M164" s="197" t="s">
        <v>1</v>
      </c>
      <c r="N164" s="198" t="s">
        <v>41</v>
      </c>
      <c r="P164" s="157">
        <f t="shared" si="11"/>
        <v>0</v>
      </c>
      <c r="Q164" s="157">
        <v>0</v>
      </c>
      <c r="R164" s="157">
        <f t="shared" si="12"/>
        <v>0</v>
      </c>
      <c r="S164" s="157">
        <v>0</v>
      </c>
      <c r="T164" s="158">
        <f t="shared" si="13"/>
        <v>0</v>
      </c>
      <c r="AR164" s="159" t="s">
        <v>566</v>
      </c>
      <c r="AT164" s="159" t="s">
        <v>891</v>
      </c>
      <c r="AU164" s="159" t="s">
        <v>88</v>
      </c>
      <c r="AY164" s="17" t="s">
        <v>371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7" t="s">
        <v>88</v>
      </c>
      <c r="BK164" s="160">
        <f t="shared" si="19"/>
        <v>0</v>
      </c>
      <c r="BL164" s="17" t="s">
        <v>461</v>
      </c>
      <c r="BM164" s="159" t="s">
        <v>759</v>
      </c>
    </row>
    <row r="165" spans="2:65" s="1" customFormat="1" ht="24.2" customHeight="1" x14ac:dyDescent="0.2">
      <c r="B165" s="147"/>
      <c r="C165" s="148" t="s">
        <v>572</v>
      </c>
      <c r="D165" s="148" t="s">
        <v>373</v>
      </c>
      <c r="E165" s="149" t="s">
        <v>5334</v>
      </c>
      <c r="F165" s="150" t="s">
        <v>5335</v>
      </c>
      <c r="G165" s="151" t="s">
        <v>513</v>
      </c>
      <c r="H165" s="152">
        <v>2</v>
      </c>
      <c r="I165" s="153"/>
      <c r="J165" s="154">
        <f t="shared" si="10"/>
        <v>0</v>
      </c>
      <c r="K165" s="150" t="s">
        <v>1</v>
      </c>
      <c r="L165" s="32"/>
      <c r="M165" s="155" t="s">
        <v>1</v>
      </c>
      <c r="N165" s="156" t="s">
        <v>41</v>
      </c>
      <c r="P165" s="157">
        <f t="shared" si="11"/>
        <v>0</v>
      </c>
      <c r="Q165" s="157">
        <v>0</v>
      </c>
      <c r="R165" s="157">
        <f t="shared" si="12"/>
        <v>0</v>
      </c>
      <c r="S165" s="157">
        <v>0</v>
      </c>
      <c r="T165" s="158">
        <f t="shared" si="13"/>
        <v>0</v>
      </c>
      <c r="AR165" s="159" t="s">
        <v>461</v>
      </c>
      <c r="AT165" s="159" t="s">
        <v>373</v>
      </c>
      <c r="AU165" s="159" t="s">
        <v>88</v>
      </c>
      <c r="AY165" s="17" t="s">
        <v>371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7" t="s">
        <v>88</v>
      </c>
      <c r="BK165" s="160">
        <f t="shared" si="19"/>
        <v>0</v>
      </c>
      <c r="BL165" s="17" t="s">
        <v>461</v>
      </c>
      <c r="BM165" s="159" t="s">
        <v>771</v>
      </c>
    </row>
    <row r="166" spans="2:65" s="1" customFormat="1" ht="24.2" customHeight="1" x14ac:dyDescent="0.2">
      <c r="B166" s="147"/>
      <c r="C166" s="189" t="s">
        <v>580</v>
      </c>
      <c r="D166" s="189" t="s">
        <v>891</v>
      </c>
      <c r="E166" s="190" t="s">
        <v>5336</v>
      </c>
      <c r="F166" s="191" t="s">
        <v>5337</v>
      </c>
      <c r="G166" s="192" t="s">
        <v>513</v>
      </c>
      <c r="H166" s="193">
        <v>2</v>
      </c>
      <c r="I166" s="194"/>
      <c r="J166" s="195">
        <f t="shared" si="10"/>
        <v>0</v>
      </c>
      <c r="K166" s="191" t="s">
        <v>1</v>
      </c>
      <c r="L166" s="196"/>
      <c r="M166" s="197" t="s">
        <v>1</v>
      </c>
      <c r="N166" s="198" t="s">
        <v>41</v>
      </c>
      <c r="P166" s="157">
        <f t="shared" si="11"/>
        <v>0</v>
      </c>
      <c r="Q166" s="157">
        <v>0</v>
      </c>
      <c r="R166" s="157">
        <f t="shared" si="12"/>
        <v>0</v>
      </c>
      <c r="S166" s="157">
        <v>0</v>
      </c>
      <c r="T166" s="158">
        <f t="shared" si="13"/>
        <v>0</v>
      </c>
      <c r="AR166" s="159" t="s">
        <v>566</v>
      </c>
      <c r="AT166" s="159" t="s">
        <v>891</v>
      </c>
      <c r="AU166" s="159" t="s">
        <v>88</v>
      </c>
      <c r="AY166" s="17" t="s">
        <v>371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7" t="s">
        <v>88</v>
      </c>
      <c r="BK166" s="160">
        <f t="shared" si="19"/>
        <v>0</v>
      </c>
      <c r="BL166" s="17" t="s">
        <v>461</v>
      </c>
      <c r="BM166" s="159" t="s">
        <v>779</v>
      </c>
    </row>
    <row r="167" spans="2:65" s="1" customFormat="1" ht="24.2" customHeight="1" x14ac:dyDescent="0.2">
      <c r="B167" s="147"/>
      <c r="C167" s="148" t="s">
        <v>599</v>
      </c>
      <c r="D167" s="148" t="s">
        <v>373</v>
      </c>
      <c r="E167" s="149" t="s">
        <v>5338</v>
      </c>
      <c r="F167" s="150" t="s">
        <v>5339</v>
      </c>
      <c r="G167" s="151" t="s">
        <v>513</v>
      </c>
      <c r="H167" s="152">
        <v>11</v>
      </c>
      <c r="I167" s="153"/>
      <c r="J167" s="154">
        <f t="shared" si="10"/>
        <v>0</v>
      </c>
      <c r="K167" s="150" t="s">
        <v>1</v>
      </c>
      <c r="L167" s="32"/>
      <c r="M167" s="155" t="s">
        <v>1</v>
      </c>
      <c r="N167" s="156" t="s">
        <v>41</v>
      </c>
      <c r="P167" s="157">
        <f t="shared" si="11"/>
        <v>0</v>
      </c>
      <c r="Q167" s="157">
        <v>0</v>
      </c>
      <c r="R167" s="157">
        <f t="shared" si="12"/>
        <v>0</v>
      </c>
      <c r="S167" s="157">
        <v>0</v>
      </c>
      <c r="T167" s="158">
        <f t="shared" si="13"/>
        <v>0</v>
      </c>
      <c r="AR167" s="159" t="s">
        <v>461</v>
      </c>
      <c r="AT167" s="159" t="s">
        <v>373</v>
      </c>
      <c r="AU167" s="159" t="s">
        <v>88</v>
      </c>
      <c r="AY167" s="17" t="s">
        <v>371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7" t="s">
        <v>88</v>
      </c>
      <c r="BK167" s="160">
        <f t="shared" si="19"/>
        <v>0</v>
      </c>
      <c r="BL167" s="17" t="s">
        <v>461</v>
      </c>
      <c r="BM167" s="159" t="s">
        <v>791</v>
      </c>
    </row>
    <row r="168" spans="2:65" s="1" customFormat="1" ht="24.2" customHeight="1" x14ac:dyDescent="0.2">
      <c r="B168" s="147"/>
      <c r="C168" s="189" t="s">
        <v>606</v>
      </c>
      <c r="D168" s="189" t="s">
        <v>891</v>
      </c>
      <c r="E168" s="190" t="s">
        <v>5340</v>
      </c>
      <c r="F168" s="191" t="s">
        <v>5341</v>
      </c>
      <c r="G168" s="192" t="s">
        <v>513</v>
      </c>
      <c r="H168" s="193">
        <v>11</v>
      </c>
      <c r="I168" s="194"/>
      <c r="J168" s="195">
        <f t="shared" si="10"/>
        <v>0</v>
      </c>
      <c r="K168" s="191" t="s">
        <v>1</v>
      </c>
      <c r="L168" s="196"/>
      <c r="M168" s="197" t="s">
        <v>1</v>
      </c>
      <c r="N168" s="198" t="s">
        <v>41</v>
      </c>
      <c r="P168" s="157">
        <f t="shared" si="11"/>
        <v>0</v>
      </c>
      <c r="Q168" s="157">
        <v>0</v>
      </c>
      <c r="R168" s="157">
        <f t="shared" si="12"/>
        <v>0</v>
      </c>
      <c r="S168" s="157">
        <v>0</v>
      </c>
      <c r="T168" s="158">
        <f t="shared" si="13"/>
        <v>0</v>
      </c>
      <c r="AR168" s="159" t="s">
        <v>566</v>
      </c>
      <c r="AT168" s="159" t="s">
        <v>891</v>
      </c>
      <c r="AU168" s="159" t="s">
        <v>88</v>
      </c>
      <c r="AY168" s="17" t="s">
        <v>371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7" t="s">
        <v>88</v>
      </c>
      <c r="BK168" s="160">
        <f t="shared" si="19"/>
        <v>0</v>
      </c>
      <c r="BL168" s="17" t="s">
        <v>461</v>
      </c>
      <c r="BM168" s="159" t="s">
        <v>801</v>
      </c>
    </row>
    <row r="169" spans="2:65" s="1" customFormat="1" ht="24.2" customHeight="1" x14ac:dyDescent="0.2">
      <c r="B169" s="147"/>
      <c r="C169" s="189" t="s">
        <v>612</v>
      </c>
      <c r="D169" s="189" t="s">
        <v>891</v>
      </c>
      <c r="E169" s="190" t="s">
        <v>5342</v>
      </c>
      <c r="F169" s="191" t="s">
        <v>5343</v>
      </c>
      <c r="G169" s="192" t="s">
        <v>513</v>
      </c>
      <c r="H169" s="193">
        <v>11</v>
      </c>
      <c r="I169" s="194"/>
      <c r="J169" s="195">
        <f t="shared" si="10"/>
        <v>0</v>
      </c>
      <c r="K169" s="191" t="s">
        <v>1</v>
      </c>
      <c r="L169" s="196"/>
      <c r="M169" s="197" t="s">
        <v>1</v>
      </c>
      <c r="N169" s="198" t="s">
        <v>41</v>
      </c>
      <c r="P169" s="157">
        <f t="shared" si="11"/>
        <v>0</v>
      </c>
      <c r="Q169" s="157">
        <v>0</v>
      </c>
      <c r="R169" s="157">
        <f t="shared" si="12"/>
        <v>0</v>
      </c>
      <c r="S169" s="157">
        <v>0</v>
      </c>
      <c r="T169" s="158">
        <f t="shared" si="13"/>
        <v>0</v>
      </c>
      <c r="AR169" s="159" t="s">
        <v>566</v>
      </c>
      <c r="AT169" s="159" t="s">
        <v>891</v>
      </c>
      <c r="AU169" s="159" t="s">
        <v>88</v>
      </c>
      <c r="AY169" s="17" t="s">
        <v>371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7" t="s">
        <v>88</v>
      </c>
      <c r="BK169" s="160">
        <f t="shared" si="19"/>
        <v>0</v>
      </c>
      <c r="BL169" s="17" t="s">
        <v>461</v>
      </c>
      <c r="BM169" s="159" t="s">
        <v>845</v>
      </c>
    </row>
    <row r="170" spans="2:65" s="1" customFormat="1" ht="16.5" customHeight="1" x14ac:dyDescent="0.2">
      <c r="B170" s="147"/>
      <c r="C170" s="148" t="s">
        <v>620</v>
      </c>
      <c r="D170" s="148" t="s">
        <v>373</v>
      </c>
      <c r="E170" s="149" t="s">
        <v>5344</v>
      </c>
      <c r="F170" s="150" t="s">
        <v>5345</v>
      </c>
      <c r="G170" s="151" t="s">
        <v>513</v>
      </c>
      <c r="H170" s="152">
        <v>19</v>
      </c>
      <c r="I170" s="153"/>
      <c r="J170" s="154">
        <f t="shared" si="10"/>
        <v>0</v>
      </c>
      <c r="K170" s="150" t="s">
        <v>1</v>
      </c>
      <c r="L170" s="32"/>
      <c r="M170" s="155" t="s">
        <v>1</v>
      </c>
      <c r="N170" s="156" t="s">
        <v>41</v>
      </c>
      <c r="P170" s="157">
        <f t="shared" si="11"/>
        <v>0</v>
      </c>
      <c r="Q170" s="157">
        <v>0</v>
      </c>
      <c r="R170" s="157">
        <f t="shared" si="12"/>
        <v>0</v>
      </c>
      <c r="S170" s="157">
        <v>0</v>
      </c>
      <c r="T170" s="158">
        <f t="shared" si="13"/>
        <v>0</v>
      </c>
      <c r="AR170" s="159" t="s">
        <v>461</v>
      </c>
      <c r="AT170" s="159" t="s">
        <v>373</v>
      </c>
      <c r="AU170" s="159" t="s">
        <v>88</v>
      </c>
      <c r="AY170" s="17" t="s">
        <v>371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7" t="s">
        <v>88</v>
      </c>
      <c r="BK170" s="160">
        <f t="shared" si="19"/>
        <v>0</v>
      </c>
      <c r="BL170" s="17" t="s">
        <v>461</v>
      </c>
      <c r="BM170" s="159" t="s">
        <v>860</v>
      </c>
    </row>
    <row r="171" spans="2:65" s="1" customFormat="1" ht="16.5" customHeight="1" x14ac:dyDescent="0.2">
      <c r="B171" s="147"/>
      <c r="C171" s="148" t="s">
        <v>626</v>
      </c>
      <c r="D171" s="148" t="s">
        <v>373</v>
      </c>
      <c r="E171" s="149" t="s">
        <v>5346</v>
      </c>
      <c r="F171" s="150" t="s">
        <v>5347</v>
      </c>
      <c r="G171" s="151" t="s">
        <v>513</v>
      </c>
      <c r="H171" s="152">
        <v>5</v>
      </c>
      <c r="I171" s="153"/>
      <c r="J171" s="154">
        <f t="shared" si="10"/>
        <v>0</v>
      </c>
      <c r="K171" s="150" t="s">
        <v>1</v>
      </c>
      <c r="L171" s="32"/>
      <c r="M171" s="155" t="s">
        <v>1</v>
      </c>
      <c r="N171" s="156" t="s">
        <v>41</v>
      </c>
      <c r="P171" s="157">
        <f t="shared" si="11"/>
        <v>0</v>
      </c>
      <c r="Q171" s="157">
        <v>0</v>
      </c>
      <c r="R171" s="157">
        <f t="shared" si="12"/>
        <v>0</v>
      </c>
      <c r="S171" s="157">
        <v>0</v>
      </c>
      <c r="T171" s="158">
        <f t="shared" si="13"/>
        <v>0</v>
      </c>
      <c r="AR171" s="159" t="s">
        <v>461</v>
      </c>
      <c r="AT171" s="159" t="s">
        <v>373</v>
      </c>
      <c r="AU171" s="159" t="s">
        <v>88</v>
      </c>
      <c r="AY171" s="17" t="s">
        <v>371</v>
      </c>
      <c r="BE171" s="160">
        <f t="shared" si="14"/>
        <v>0</v>
      </c>
      <c r="BF171" s="160">
        <f t="shared" si="15"/>
        <v>0</v>
      </c>
      <c r="BG171" s="160">
        <f t="shared" si="16"/>
        <v>0</v>
      </c>
      <c r="BH171" s="160">
        <f t="shared" si="17"/>
        <v>0</v>
      </c>
      <c r="BI171" s="160">
        <f t="shared" si="18"/>
        <v>0</v>
      </c>
      <c r="BJ171" s="17" t="s">
        <v>88</v>
      </c>
      <c r="BK171" s="160">
        <f t="shared" si="19"/>
        <v>0</v>
      </c>
      <c r="BL171" s="17" t="s">
        <v>461</v>
      </c>
      <c r="BM171" s="159" t="s">
        <v>872</v>
      </c>
    </row>
    <row r="172" spans="2:65" s="1" customFormat="1" ht="24.2" customHeight="1" x14ac:dyDescent="0.2">
      <c r="B172" s="147"/>
      <c r="C172" s="148" t="s">
        <v>634</v>
      </c>
      <c r="D172" s="148" t="s">
        <v>373</v>
      </c>
      <c r="E172" s="149" t="s">
        <v>5348</v>
      </c>
      <c r="F172" s="150" t="s">
        <v>5349</v>
      </c>
      <c r="G172" s="151" t="s">
        <v>489</v>
      </c>
      <c r="H172" s="152">
        <v>1485</v>
      </c>
      <c r="I172" s="153"/>
      <c r="J172" s="154">
        <f t="shared" si="10"/>
        <v>0</v>
      </c>
      <c r="K172" s="150" t="s">
        <v>1</v>
      </c>
      <c r="L172" s="32"/>
      <c r="M172" s="155" t="s">
        <v>1</v>
      </c>
      <c r="N172" s="156" t="s">
        <v>41</v>
      </c>
      <c r="P172" s="157">
        <f t="shared" si="11"/>
        <v>0</v>
      </c>
      <c r="Q172" s="157">
        <v>0</v>
      </c>
      <c r="R172" s="157">
        <f t="shared" si="12"/>
        <v>0</v>
      </c>
      <c r="S172" s="157">
        <v>0</v>
      </c>
      <c r="T172" s="158">
        <f t="shared" si="13"/>
        <v>0</v>
      </c>
      <c r="AR172" s="159" t="s">
        <v>461</v>
      </c>
      <c r="AT172" s="159" t="s">
        <v>373</v>
      </c>
      <c r="AU172" s="159" t="s">
        <v>88</v>
      </c>
      <c r="AY172" s="17" t="s">
        <v>371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17" t="s">
        <v>88</v>
      </c>
      <c r="BK172" s="160">
        <f t="shared" si="19"/>
        <v>0</v>
      </c>
      <c r="BL172" s="17" t="s">
        <v>461</v>
      </c>
      <c r="BM172" s="159" t="s">
        <v>880</v>
      </c>
    </row>
    <row r="173" spans="2:65" s="1" customFormat="1" ht="24.2" customHeight="1" x14ac:dyDescent="0.2">
      <c r="B173" s="147"/>
      <c r="C173" s="148" t="s">
        <v>640</v>
      </c>
      <c r="D173" s="148" t="s">
        <v>373</v>
      </c>
      <c r="E173" s="149" t="s">
        <v>5350</v>
      </c>
      <c r="F173" s="150" t="s">
        <v>5351</v>
      </c>
      <c r="G173" s="151" t="s">
        <v>444</v>
      </c>
      <c r="H173" s="152">
        <v>2.569</v>
      </c>
      <c r="I173" s="153"/>
      <c r="J173" s="154">
        <f t="shared" si="10"/>
        <v>0</v>
      </c>
      <c r="K173" s="150" t="s">
        <v>1</v>
      </c>
      <c r="L173" s="32"/>
      <c r="M173" s="155" t="s">
        <v>1</v>
      </c>
      <c r="N173" s="156" t="s">
        <v>41</v>
      </c>
      <c r="P173" s="157">
        <f t="shared" si="11"/>
        <v>0</v>
      </c>
      <c r="Q173" s="157">
        <v>0</v>
      </c>
      <c r="R173" s="157">
        <f t="shared" si="12"/>
        <v>0</v>
      </c>
      <c r="S173" s="157">
        <v>0</v>
      </c>
      <c r="T173" s="158">
        <f t="shared" si="13"/>
        <v>0</v>
      </c>
      <c r="AR173" s="159" t="s">
        <v>461</v>
      </c>
      <c r="AT173" s="159" t="s">
        <v>373</v>
      </c>
      <c r="AU173" s="159" t="s">
        <v>88</v>
      </c>
      <c r="AY173" s="17" t="s">
        <v>371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17" t="s">
        <v>88</v>
      </c>
      <c r="BK173" s="160">
        <f t="shared" si="19"/>
        <v>0</v>
      </c>
      <c r="BL173" s="17" t="s">
        <v>461</v>
      </c>
      <c r="BM173" s="159" t="s">
        <v>890</v>
      </c>
    </row>
    <row r="174" spans="2:65" s="11" customFormat="1" ht="22.9" customHeight="1" x14ac:dyDescent="0.2">
      <c r="B174" s="136"/>
      <c r="D174" s="137" t="s">
        <v>74</v>
      </c>
      <c r="E174" s="145" t="s">
        <v>3015</v>
      </c>
      <c r="F174" s="145" t="s">
        <v>3802</v>
      </c>
      <c r="I174" s="139"/>
      <c r="J174" s="146">
        <f>BK174</f>
        <v>0</v>
      </c>
      <c r="L174" s="136"/>
      <c r="M174" s="140"/>
      <c r="P174" s="141">
        <f>SUM(P175:P213)</f>
        <v>0</v>
      </c>
      <c r="R174" s="141">
        <f>SUM(R175:R213)</f>
        <v>0</v>
      </c>
      <c r="T174" s="142">
        <f>SUM(T175:T213)</f>
        <v>0</v>
      </c>
      <c r="AR174" s="137" t="s">
        <v>88</v>
      </c>
      <c r="AT174" s="143" t="s">
        <v>74</v>
      </c>
      <c r="AU174" s="143" t="s">
        <v>82</v>
      </c>
      <c r="AY174" s="137" t="s">
        <v>371</v>
      </c>
      <c r="BK174" s="144">
        <f>SUM(BK175:BK213)</f>
        <v>0</v>
      </c>
    </row>
    <row r="175" spans="2:65" s="1" customFormat="1" ht="24.2" customHeight="1" x14ac:dyDescent="0.2">
      <c r="B175" s="147"/>
      <c r="C175" s="148" t="s">
        <v>645</v>
      </c>
      <c r="D175" s="148" t="s">
        <v>373</v>
      </c>
      <c r="E175" s="149" t="s">
        <v>5352</v>
      </c>
      <c r="F175" s="150" t="s">
        <v>5353</v>
      </c>
      <c r="G175" s="151" t="s">
        <v>489</v>
      </c>
      <c r="H175" s="152">
        <v>300</v>
      </c>
      <c r="I175" s="153"/>
      <c r="J175" s="154">
        <f t="shared" ref="J175:J213" si="20">ROUND(I175*H175,2)</f>
        <v>0</v>
      </c>
      <c r="K175" s="150" t="s">
        <v>1</v>
      </c>
      <c r="L175" s="32"/>
      <c r="M175" s="155" t="s">
        <v>1</v>
      </c>
      <c r="N175" s="156" t="s">
        <v>41</v>
      </c>
      <c r="P175" s="157">
        <f t="shared" ref="P175:P213" si="21">O175*H175</f>
        <v>0</v>
      </c>
      <c r="Q175" s="157">
        <v>0</v>
      </c>
      <c r="R175" s="157">
        <f t="shared" ref="R175:R213" si="22">Q175*H175</f>
        <v>0</v>
      </c>
      <c r="S175" s="157">
        <v>0</v>
      </c>
      <c r="T175" s="158">
        <f t="shared" ref="T175:T213" si="23">S175*H175</f>
        <v>0</v>
      </c>
      <c r="AR175" s="159" t="s">
        <v>461</v>
      </c>
      <c r="AT175" s="159" t="s">
        <v>373</v>
      </c>
      <c r="AU175" s="159" t="s">
        <v>88</v>
      </c>
      <c r="AY175" s="17" t="s">
        <v>371</v>
      </c>
      <c r="BE175" s="160">
        <f t="shared" ref="BE175:BE213" si="24">IF(N175="základná",J175,0)</f>
        <v>0</v>
      </c>
      <c r="BF175" s="160">
        <f t="shared" ref="BF175:BF213" si="25">IF(N175="znížená",J175,0)</f>
        <v>0</v>
      </c>
      <c r="BG175" s="160">
        <f t="shared" ref="BG175:BG213" si="26">IF(N175="zákl. prenesená",J175,0)</f>
        <v>0</v>
      </c>
      <c r="BH175" s="160">
        <f t="shared" ref="BH175:BH213" si="27">IF(N175="zníž. prenesená",J175,0)</f>
        <v>0</v>
      </c>
      <c r="BI175" s="160">
        <f t="shared" ref="BI175:BI213" si="28">IF(N175="nulová",J175,0)</f>
        <v>0</v>
      </c>
      <c r="BJ175" s="17" t="s">
        <v>88</v>
      </c>
      <c r="BK175" s="160">
        <f t="shared" ref="BK175:BK213" si="29">ROUND(I175*H175,2)</f>
        <v>0</v>
      </c>
      <c r="BL175" s="17" t="s">
        <v>461</v>
      </c>
      <c r="BM175" s="159" t="s">
        <v>902</v>
      </c>
    </row>
    <row r="176" spans="2:65" s="1" customFormat="1" ht="24.2" customHeight="1" x14ac:dyDescent="0.2">
      <c r="B176" s="147"/>
      <c r="C176" s="148" t="s">
        <v>650</v>
      </c>
      <c r="D176" s="148" t="s">
        <v>373</v>
      </c>
      <c r="E176" s="149" t="s">
        <v>5354</v>
      </c>
      <c r="F176" s="150" t="s">
        <v>5355</v>
      </c>
      <c r="G176" s="151" t="s">
        <v>489</v>
      </c>
      <c r="H176" s="152">
        <v>319</v>
      </c>
      <c r="I176" s="153"/>
      <c r="J176" s="154">
        <f t="shared" si="20"/>
        <v>0</v>
      </c>
      <c r="K176" s="150" t="s">
        <v>1</v>
      </c>
      <c r="L176" s="32"/>
      <c r="M176" s="155" t="s">
        <v>1</v>
      </c>
      <c r="N176" s="156" t="s">
        <v>41</v>
      </c>
      <c r="P176" s="157">
        <f t="shared" si="21"/>
        <v>0</v>
      </c>
      <c r="Q176" s="157">
        <v>0</v>
      </c>
      <c r="R176" s="157">
        <f t="shared" si="22"/>
        <v>0</v>
      </c>
      <c r="S176" s="157">
        <v>0</v>
      </c>
      <c r="T176" s="158">
        <f t="shared" si="23"/>
        <v>0</v>
      </c>
      <c r="AR176" s="159" t="s">
        <v>461</v>
      </c>
      <c r="AT176" s="159" t="s">
        <v>373</v>
      </c>
      <c r="AU176" s="159" t="s">
        <v>88</v>
      </c>
      <c r="AY176" s="17" t="s">
        <v>371</v>
      </c>
      <c r="BE176" s="160">
        <f t="shared" si="24"/>
        <v>0</v>
      </c>
      <c r="BF176" s="160">
        <f t="shared" si="25"/>
        <v>0</v>
      </c>
      <c r="BG176" s="160">
        <f t="shared" si="26"/>
        <v>0</v>
      </c>
      <c r="BH176" s="160">
        <f t="shared" si="27"/>
        <v>0</v>
      </c>
      <c r="BI176" s="160">
        <f t="shared" si="28"/>
        <v>0</v>
      </c>
      <c r="BJ176" s="17" t="s">
        <v>88</v>
      </c>
      <c r="BK176" s="160">
        <f t="shared" si="29"/>
        <v>0</v>
      </c>
      <c r="BL176" s="17" t="s">
        <v>461</v>
      </c>
      <c r="BM176" s="159" t="s">
        <v>914</v>
      </c>
    </row>
    <row r="177" spans="2:65" s="1" customFormat="1" ht="24.2" customHeight="1" x14ac:dyDescent="0.2">
      <c r="B177" s="147"/>
      <c r="C177" s="148" t="s">
        <v>658</v>
      </c>
      <c r="D177" s="148" t="s">
        <v>373</v>
      </c>
      <c r="E177" s="149" t="s">
        <v>3805</v>
      </c>
      <c r="F177" s="150" t="s">
        <v>3806</v>
      </c>
      <c r="G177" s="151" t="s">
        <v>489</v>
      </c>
      <c r="H177" s="152">
        <v>387</v>
      </c>
      <c r="I177" s="153"/>
      <c r="J177" s="154">
        <f t="shared" si="20"/>
        <v>0</v>
      </c>
      <c r="K177" s="150" t="s">
        <v>1</v>
      </c>
      <c r="L177" s="32"/>
      <c r="M177" s="155" t="s">
        <v>1</v>
      </c>
      <c r="N177" s="156" t="s">
        <v>41</v>
      </c>
      <c r="P177" s="157">
        <f t="shared" si="21"/>
        <v>0</v>
      </c>
      <c r="Q177" s="157">
        <v>0</v>
      </c>
      <c r="R177" s="157">
        <f t="shared" si="22"/>
        <v>0</v>
      </c>
      <c r="S177" s="157">
        <v>0</v>
      </c>
      <c r="T177" s="158">
        <f t="shared" si="23"/>
        <v>0</v>
      </c>
      <c r="AR177" s="159" t="s">
        <v>461</v>
      </c>
      <c r="AT177" s="159" t="s">
        <v>373</v>
      </c>
      <c r="AU177" s="159" t="s">
        <v>88</v>
      </c>
      <c r="AY177" s="17" t="s">
        <v>371</v>
      </c>
      <c r="BE177" s="160">
        <f t="shared" si="24"/>
        <v>0</v>
      </c>
      <c r="BF177" s="160">
        <f t="shared" si="25"/>
        <v>0</v>
      </c>
      <c r="BG177" s="160">
        <f t="shared" si="26"/>
        <v>0</v>
      </c>
      <c r="BH177" s="160">
        <f t="shared" si="27"/>
        <v>0</v>
      </c>
      <c r="BI177" s="160">
        <f t="shared" si="28"/>
        <v>0</v>
      </c>
      <c r="BJ177" s="17" t="s">
        <v>88</v>
      </c>
      <c r="BK177" s="160">
        <f t="shared" si="29"/>
        <v>0</v>
      </c>
      <c r="BL177" s="17" t="s">
        <v>461</v>
      </c>
      <c r="BM177" s="159" t="s">
        <v>923</v>
      </c>
    </row>
    <row r="178" spans="2:65" s="1" customFormat="1" ht="24.2" customHeight="1" x14ac:dyDescent="0.2">
      <c r="B178" s="147"/>
      <c r="C178" s="148" t="s">
        <v>664</v>
      </c>
      <c r="D178" s="148" t="s">
        <v>373</v>
      </c>
      <c r="E178" s="149" t="s">
        <v>3807</v>
      </c>
      <c r="F178" s="150" t="s">
        <v>3808</v>
      </c>
      <c r="G178" s="151" t="s">
        <v>489</v>
      </c>
      <c r="H178" s="152">
        <v>460</v>
      </c>
      <c r="I178" s="153"/>
      <c r="J178" s="154">
        <f t="shared" si="20"/>
        <v>0</v>
      </c>
      <c r="K178" s="150" t="s">
        <v>1</v>
      </c>
      <c r="L178" s="32"/>
      <c r="M178" s="155" t="s">
        <v>1</v>
      </c>
      <c r="N178" s="156" t="s">
        <v>41</v>
      </c>
      <c r="P178" s="157">
        <f t="shared" si="21"/>
        <v>0</v>
      </c>
      <c r="Q178" s="157">
        <v>0</v>
      </c>
      <c r="R178" s="157">
        <f t="shared" si="22"/>
        <v>0</v>
      </c>
      <c r="S178" s="157">
        <v>0</v>
      </c>
      <c r="T178" s="158">
        <f t="shared" si="23"/>
        <v>0</v>
      </c>
      <c r="AR178" s="159" t="s">
        <v>461</v>
      </c>
      <c r="AT178" s="159" t="s">
        <v>373</v>
      </c>
      <c r="AU178" s="159" t="s">
        <v>88</v>
      </c>
      <c r="AY178" s="17" t="s">
        <v>371</v>
      </c>
      <c r="BE178" s="160">
        <f t="shared" si="24"/>
        <v>0</v>
      </c>
      <c r="BF178" s="160">
        <f t="shared" si="25"/>
        <v>0</v>
      </c>
      <c r="BG178" s="160">
        <f t="shared" si="26"/>
        <v>0</v>
      </c>
      <c r="BH178" s="160">
        <f t="shared" si="27"/>
        <v>0</v>
      </c>
      <c r="BI178" s="160">
        <f t="shared" si="28"/>
        <v>0</v>
      </c>
      <c r="BJ178" s="17" t="s">
        <v>88</v>
      </c>
      <c r="BK178" s="160">
        <f t="shared" si="29"/>
        <v>0</v>
      </c>
      <c r="BL178" s="17" t="s">
        <v>461</v>
      </c>
      <c r="BM178" s="159" t="s">
        <v>933</v>
      </c>
    </row>
    <row r="179" spans="2:65" s="1" customFormat="1" ht="24.2" customHeight="1" x14ac:dyDescent="0.2">
      <c r="B179" s="147"/>
      <c r="C179" s="148" t="s">
        <v>669</v>
      </c>
      <c r="D179" s="148" t="s">
        <v>373</v>
      </c>
      <c r="E179" s="149" t="s">
        <v>3809</v>
      </c>
      <c r="F179" s="150" t="s">
        <v>3810</v>
      </c>
      <c r="G179" s="151" t="s">
        <v>489</v>
      </c>
      <c r="H179" s="152">
        <v>85</v>
      </c>
      <c r="I179" s="153"/>
      <c r="J179" s="154">
        <f t="shared" si="20"/>
        <v>0</v>
      </c>
      <c r="K179" s="150" t="s">
        <v>1</v>
      </c>
      <c r="L179" s="32"/>
      <c r="M179" s="155" t="s">
        <v>1</v>
      </c>
      <c r="N179" s="156" t="s">
        <v>41</v>
      </c>
      <c r="P179" s="157">
        <f t="shared" si="21"/>
        <v>0</v>
      </c>
      <c r="Q179" s="157">
        <v>0</v>
      </c>
      <c r="R179" s="157">
        <f t="shared" si="22"/>
        <v>0</v>
      </c>
      <c r="S179" s="157">
        <v>0</v>
      </c>
      <c r="T179" s="158">
        <f t="shared" si="23"/>
        <v>0</v>
      </c>
      <c r="AR179" s="159" t="s">
        <v>461</v>
      </c>
      <c r="AT179" s="159" t="s">
        <v>373</v>
      </c>
      <c r="AU179" s="159" t="s">
        <v>88</v>
      </c>
      <c r="AY179" s="17" t="s">
        <v>371</v>
      </c>
      <c r="BE179" s="160">
        <f t="shared" si="24"/>
        <v>0</v>
      </c>
      <c r="BF179" s="160">
        <f t="shared" si="25"/>
        <v>0</v>
      </c>
      <c r="BG179" s="160">
        <f t="shared" si="26"/>
        <v>0</v>
      </c>
      <c r="BH179" s="160">
        <f t="shared" si="27"/>
        <v>0</v>
      </c>
      <c r="BI179" s="160">
        <f t="shared" si="28"/>
        <v>0</v>
      </c>
      <c r="BJ179" s="17" t="s">
        <v>88</v>
      </c>
      <c r="BK179" s="160">
        <f t="shared" si="29"/>
        <v>0</v>
      </c>
      <c r="BL179" s="17" t="s">
        <v>461</v>
      </c>
      <c r="BM179" s="159" t="s">
        <v>941</v>
      </c>
    </row>
    <row r="180" spans="2:65" s="1" customFormat="1" ht="24.2" customHeight="1" x14ac:dyDescent="0.2">
      <c r="B180" s="147"/>
      <c r="C180" s="148" t="s">
        <v>673</v>
      </c>
      <c r="D180" s="148" t="s">
        <v>373</v>
      </c>
      <c r="E180" s="149" t="s">
        <v>3811</v>
      </c>
      <c r="F180" s="150" t="s">
        <v>3812</v>
      </c>
      <c r="G180" s="151" t="s">
        <v>489</v>
      </c>
      <c r="H180" s="152">
        <v>160</v>
      </c>
      <c r="I180" s="153"/>
      <c r="J180" s="154">
        <f t="shared" si="20"/>
        <v>0</v>
      </c>
      <c r="K180" s="150" t="s">
        <v>1</v>
      </c>
      <c r="L180" s="32"/>
      <c r="M180" s="155" t="s">
        <v>1</v>
      </c>
      <c r="N180" s="156" t="s">
        <v>41</v>
      </c>
      <c r="P180" s="157">
        <f t="shared" si="21"/>
        <v>0</v>
      </c>
      <c r="Q180" s="157">
        <v>0</v>
      </c>
      <c r="R180" s="157">
        <f t="shared" si="22"/>
        <v>0</v>
      </c>
      <c r="S180" s="157">
        <v>0</v>
      </c>
      <c r="T180" s="158">
        <f t="shared" si="23"/>
        <v>0</v>
      </c>
      <c r="AR180" s="159" t="s">
        <v>461</v>
      </c>
      <c r="AT180" s="159" t="s">
        <v>373</v>
      </c>
      <c r="AU180" s="159" t="s">
        <v>88</v>
      </c>
      <c r="AY180" s="17" t="s">
        <v>371</v>
      </c>
      <c r="BE180" s="160">
        <f t="shared" si="24"/>
        <v>0</v>
      </c>
      <c r="BF180" s="160">
        <f t="shared" si="25"/>
        <v>0</v>
      </c>
      <c r="BG180" s="160">
        <f t="shared" si="26"/>
        <v>0</v>
      </c>
      <c r="BH180" s="160">
        <f t="shared" si="27"/>
        <v>0</v>
      </c>
      <c r="BI180" s="160">
        <f t="shared" si="28"/>
        <v>0</v>
      </c>
      <c r="BJ180" s="17" t="s">
        <v>88</v>
      </c>
      <c r="BK180" s="160">
        <f t="shared" si="29"/>
        <v>0</v>
      </c>
      <c r="BL180" s="17" t="s">
        <v>461</v>
      </c>
      <c r="BM180" s="159" t="s">
        <v>954</v>
      </c>
    </row>
    <row r="181" spans="2:65" s="1" customFormat="1" ht="24.2" customHeight="1" x14ac:dyDescent="0.2">
      <c r="B181" s="147"/>
      <c r="C181" s="148" t="s">
        <v>677</v>
      </c>
      <c r="D181" s="148" t="s">
        <v>373</v>
      </c>
      <c r="E181" s="149" t="s">
        <v>3813</v>
      </c>
      <c r="F181" s="150" t="s">
        <v>3814</v>
      </c>
      <c r="G181" s="151" t="s">
        <v>489</v>
      </c>
      <c r="H181" s="152">
        <v>50</v>
      </c>
      <c r="I181" s="153"/>
      <c r="J181" s="154">
        <f t="shared" si="20"/>
        <v>0</v>
      </c>
      <c r="K181" s="150" t="s">
        <v>1</v>
      </c>
      <c r="L181" s="32"/>
      <c r="M181" s="155" t="s">
        <v>1</v>
      </c>
      <c r="N181" s="156" t="s">
        <v>41</v>
      </c>
      <c r="P181" s="157">
        <f t="shared" si="21"/>
        <v>0</v>
      </c>
      <c r="Q181" s="157">
        <v>0</v>
      </c>
      <c r="R181" s="157">
        <f t="shared" si="22"/>
        <v>0</v>
      </c>
      <c r="S181" s="157">
        <v>0</v>
      </c>
      <c r="T181" s="158">
        <f t="shared" si="23"/>
        <v>0</v>
      </c>
      <c r="AR181" s="159" t="s">
        <v>461</v>
      </c>
      <c r="AT181" s="159" t="s">
        <v>373</v>
      </c>
      <c r="AU181" s="159" t="s">
        <v>88</v>
      </c>
      <c r="AY181" s="17" t="s">
        <v>371</v>
      </c>
      <c r="BE181" s="160">
        <f t="shared" si="24"/>
        <v>0</v>
      </c>
      <c r="BF181" s="160">
        <f t="shared" si="25"/>
        <v>0</v>
      </c>
      <c r="BG181" s="160">
        <f t="shared" si="26"/>
        <v>0</v>
      </c>
      <c r="BH181" s="160">
        <f t="shared" si="27"/>
        <v>0</v>
      </c>
      <c r="BI181" s="160">
        <f t="shared" si="28"/>
        <v>0</v>
      </c>
      <c r="BJ181" s="17" t="s">
        <v>88</v>
      </c>
      <c r="BK181" s="160">
        <f t="shared" si="29"/>
        <v>0</v>
      </c>
      <c r="BL181" s="17" t="s">
        <v>461</v>
      </c>
      <c r="BM181" s="159" t="s">
        <v>963</v>
      </c>
    </row>
    <row r="182" spans="2:65" s="1" customFormat="1" ht="16.5" customHeight="1" x14ac:dyDescent="0.2">
      <c r="B182" s="147"/>
      <c r="C182" s="148" t="s">
        <v>681</v>
      </c>
      <c r="D182" s="148" t="s">
        <v>373</v>
      </c>
      <c r="E182" s="149" t="s">
        <v>3815</v>
      </c>
      <c r="F182" s="150" t="s">
        <v>3816</v>
      </c>
      <c r="G182" s="151" t="s">
        <v>513</v>
      </c>
      <c r="H182" s="152">
        <v>500</v>
      </c>
      <c r="I182" s="153"/>
      <c r="J182" s="154">
        <f t="shared" si="20"/>
        <v>0</v>
      </c>
      <c r="K182" s="150" t="s">
        <v>1</v>
      </c>
      <c r="L182" s="32"/>
      <c r="M182" s="155" t="s">
        <v>1</v>
      </c>
      <c r="N182" s="156" t="s">
        <v>41</v>
      </c>
      <c r="P182" s="157">
        <f t="shared" si="21"/>
        <v>0</v>
      </c>
      <c r="Q182" s="157">
        <v>0</v>
      </c>
      <c r="R182" s="157">
        <f t="shared" si="22"/>
        <v>0</v>
      </c>
      <c r="S182" s="157">
        <v>0</v>
      </c>
      <c r="T182" s="158">
        <f t="shared" si="23"/>
        <v>0</v>
      </c>
      <c r="AR182" s="159" t="s">
        <v>461</v>
      </c>
      <c r="AT182" s="159" t="s">
        <v>373</v>
      </c>
      <c r="AU182" s="159" t="s">
        <v>88</v>
      </c>
      <c r="AY182" s="17" t="s">
        <v>371</v>
      </c>
      <c r="BE182" s="160">
        <f t="shared" si="24"/>
        <v>0</v>
      </c>
      <c r="BF182" s="160">
        <f t="shared" si="25"/>
        <v>0</v>
      </c>
      <c r="BG182" s="160">
        <f t="shared" si="26"/>
        <v>0</v>
      </c>
      <c r="BH182" s="160">
        <f t="shared" si="27"/>
        <v>0</v>
      </c>
      <c r="BI182" s="160">
        <f t="shared" si="28"/>
        <v>0</v>
      </c>
      <c r="BJ182" s="17" t="s">
        <v>88</v>
      </c>
      <c r="BK182" s="160">
        <f t="shared" si="29"/>
        <v>0</v>
      </c>
      <c r="BL182" s="17" t="s">
        <v>461</v>
      </c>
      <c r="BM182" s="159" t="s">
        <v>974</v>
      </c>
    </row>
    <row r="183" spans="2:65" s="1" customFormat="1" ht="24.2" customHeight="1" x14ac:dyDescent="0.2">
      <c r="B183" s="147"/>
      <c r="C183" s="148" t="s">
        <v>698</v>
      </c>
      <c r="D183" s="148" t="s">
        <v>373</v>
      </c>
      <c r="E183" s="149" t="s">
        <v>3819</v>
      </c>
      <c r="F183" s="150" t="s">
        <v>3820</v>
      </c>
      <c r="G183" s="151" t="s">
        <v>513</v>
      </c>
      <c r="H183" s="152">
        <v>26</v>
      </c>
      <c r="I183" s="153"/>
      <c r="J183" s="154">
        <f t="shared" si="20"/>
        <v>0</v>
      </c>
      <c r="K183" s="150" t="s">
        <v>1</v>
      </c>
      <c r="L183" s="32"/>
      <c r="M183" s="155" t="s">
        <v>1</v>
      </c>
      <c r="N183" s="156" t="s">
        <v>41</v>
      </c>
      <c r="P183" s="157">
        <f t="shared" si="21"/>
        <v>0</v>
      </c>
      <c r="Q183" s="157">
        <v>0</v>
      </c>
      <c r="R183" s="157">
        <f t="shared" si="22"/>
        <v>0</v>
      </c>
      <c r="S183" s="157">
        <v>0</v>
      </c>
      <c r="T183" s="158">
        <f t="shared" si="23"/>
        <v>0</v>
      </c>
      <c r="AR183" s="159" t="s">
        <v>461</v>
      </c>
      <c r="AT183" s="159" t="s">
        <v>373</v>
      </c>
      <c r="AU183" s="159" t="s">
        <v>88</v>
      </c>
      <c r="AY183" s="17" t="s">
        <v>371</v>
      </c>
      <c r="BE183" s="160">
        <f t="shared" si="24"/>
        <v>0</v>
      </c>
      <c r="BF183" s="160">
        <f t="shared" si="25"/>
        <v>0</v>
      </c>
      <c r="BG183" s="160">
        <f t="shared" si="26"/>
        <v>0</v>
      </c>
      <c r="BH183" s="160">
        <f t="shared" si="27"/>
        <v>0</v>
      </c>
      <c r="BI183" s="160">
        <f t="shared" si="28"/>
        <v>0</v>
      </c>
      <c r="BJ183" s="17" t="s">
        <v>88</v>
      </c>
      <c r="BK183" s="160">
        <f t="shared" si="29"/>
        <v>0</v>
      </c>
      <c r="BL183" s="17" t="s">
        <v>461</v>
      </c>
      <c r="BM183" s="159" t="s">
        <v>983</v>
      </c>
    </row>
    <row r="184" spans="2:65" s="1" customFormat="1" ht="16.5" customHeight="1" x14ac:dyDescent="0.2">
      <c r="B184" s="147"/>
      <c r="C184" s="189" t="s">
        <v>702</v>
      </c>
      <c r="D184" s="189" t="s">
        <v>891</v>
      </c>
      <c r="E184" s="190" t="s">
        <v>3821</v>
      </c>
      <c r="F184" s="191" t="s">
        <v>3822</v>
      </c>
      <c r="G184" s="192" t="s">
        <v>513</v>
      </c>
      <c r="H184" s="193">
        <v>26</v>
      </c>
      <c r="I184" s="194"/>
      <c r="J184" s="195">
        <f t="shared" si="20"/>
        <v>0</v>
      </c>
      <c r="K184" s="191" t="s">
        <v>1</v>
      </c>
      <c r="L184" s="196"/>
      <c r="M184" s="197" t="s">
        <v>1</v>
      </c>
      <c r="N184" s="198" t="s">
        <v>41</v>
      </c>
      <c r="P184" s="157">
        <f t="shared" si="21"/>
        <v>0</v>
      </c>
      <c r="Q184" s="157">
        <v>0</v>
      </c>
      <c r="R184" s="157">
        <f t="shared" si="22"/>
        <v>0</v>
      </c>
      <c r="S184" s="157">
        <v>0</v>
      </c>
      <c r="T184" s="158">
        <f t="shared" si="23"/>
        <v>0</v>
      </c>
      <c r="AR184" s="159" t="s">
        <v>566</v>
      </c>
      <c r="AT184" s="159" t="s">
        <v>891</v>
      </c>
      <c r="AU184" s="159" t="s">
        <v>88</v>
      </c>
      <c r="AY184" s="17" t="s">
        <v>371</v>
      </c>
      <c r="BE184" s="160">
        <f t="shared" si="24"/>
        <v>0</v>
      </c>
      <c r="BF184" s="160">
        <f t="shared" si="25"/>
        <v>0</v>
      </c>
      <c r="BG184" s="160">
        <f t="shared" si="26"/>
        <v>0</v>
      </c>
      <c r="BH184" s="160">
        <f t="shared" si="27"/>
        <v>0</v>
      </c>
      <c r="BI184" s="160">
        <f t="shared" si="28"/>
        <v>0</v>
      </c>
      <c r="BJ184" s="17" t="s">
        <v>88</v>
      </c>
      <c r="BK184" s="160">
        <f t="shared" si="29"/>
        <v>0</v>
      </c>
      <c r="BL184" s="17" t="s">
        <v>461</v>
      </c>
      <c r="BM184" s="159" t="s">
        <v>993</v>
      </c>
    </row>
    <row r="185" spans="2:65" s="1" customFormat="1" ht="24.2" customHeight="1" x14ac:dyDescent="0.2">
      <c r="B185" s="147"/>
      <c r="C185" s="148" t="s">
        <v>706</v>
      </c>
      <c r="D185" s="148" t="s">
        <v>373</v>
      </c>
      <c r="E185" s="149" t="s">
        <v>3823</v>
      </c>
      <c r="F185" s="150" t="s">
        <v>3824</v>
      </c>
      <c r="G185" s="151" t="s">
        <v>513</v>
      </c>
      <c r="H185" s="152">
        <v>31</v>
      </c>
      <c r="I185" s="153"/>
      <c r="J185" s="154">
        <f t="shared" si="20"/>
        <v>0</v>
      </c>
      <c r="K185" s="150" t="s">
        <v>1</v>
      </c>
      <c r="L185" s="32"/>
      <c r="M185" s="155" t="s">
        <v>1</v>
      </c>
      <c r="N185" s="156" t="s">
        <v>41</v>
      </c>
      <c r="P185" s="157">
        <f t="shared" si="21"/>
        <v>0</v>
      </c>
      <c r="Q185" s="157">
        <v>0</v>
      </c>
      <c r="R185" s="157">
        <f t="shared" si="22"/>
        <v>0</v>
      </c>
      <c r="S185" s="157">
        <v>0</v>
      </c>
      <c r="T185" s="158">
        <f t="shared" si="23"/>
        <v>0</v>
      </c>
      <c r="AR185" s="159" t="s">
        <v>461</v>
      </c>
      <c r="AT185" s="159" t="s">
        <v>373</v>
      </c>
      <c r="AU185" s="159" t="s">
        <v>88</v>
      </c>
      <c r="AY185" s="17" t="s">
        <v>371</v>
      </c>
      <c r="BE185" s="160">
        <f t="shared" si="24"/>
        <v>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17" t="s">
        <v>88</v>
      </c>
      <c r="BK185" s="160">
        <f t="shared" si="29"/>
        <v>0</v>
      </c>
      <c r="BL185" s="17" t="s">
        <v>461</v>
      </c>
      <c r="BM185" s="159" t="s">
        <v>1009</v>
      </c>
    </row>
    <row r="186" spans="2:65" s="1" customFormat="1" ht="16.5" customHeight="1" x14ac:dyDescent="0.2">
      <c r="B186" s="147"/>
      <c r="C186" s="189" t="s">
        <v>710</v>
      </c>
      <c r="D186" s="189" t="s">
        <v>891</v>
      </c>
      <c r="E186" s="190" t="s">
        <v>3825</v>
      </c>
      <c r="F186" s="191" t="s">
        <v>3826</v>
      </c>
      <c r="G186" s="192" t="s">
        <v>513</v>
      </c>
      <c r="H186" s="193">
        <v>31</v>
      </c>
      <c r="I186" s="194"/>
      <c r="J186" s="195">
        <f t="shared" si="20"/>
        <v>0</v>
      </c>
      <c r="K186" s="191" t="s">
        <v>1</v>
      </c>
      <c r="L186" s="196"/>
      <c r="M186" s="197" t="s">
        <v>1</v>
      </c>
      <c r="N186" s="198" t="s">
        <v>41</v>
      </c>
      <c r="P186" s="157">
        <f t="shared" si="21"/>
        <v>0</v>
      </c>
      <c r="Q186" s="157">
        <v>0</v>
      </c>
      <c r="R186" s="157">
        <f t="shared" si="22"/>
        <v>0</v>
      </c>
      <c r="S186" s="157">
        <v>0</v>
      </c>
      <c r="T186" s="158">
        <f t="shared" si="23"/>
        <v>0</v>
      </c>
      <c r="AR186" s="159" t="s">
        <v>566</v>
      </c>
      <c r="AT186" s="159" t="s">
        <v>891</v>
      </c>
      <c r="AU186" s="159" t="s">
        <v>88</v>
      </c>
      <c r="AY186" s="17" t="s">
        <v>371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17" t="s">
        <v>88</v>
      </c>
      <c r="BK186" s="160">
        <f t="shared" si="29"/>
        <v>0</v>
      </c>
      <c r="BL186" s="17" t="s">
        <v>461</v>
      </c>
      <c r="BM186" s="159" t="s">
        <v>1023</v>
      </c>
    </row>
    <row r="187" spans="2:65" s="1" customFormat="1" ht="24.2" customHeight="1" x14ac:dyDescent="0.2">
      <c r="B187" s="147"/>
      <c r="C187" s="148" t="s">
        <v>714</v>
      </c>
      <c r="D187" s="148" t="s">
        <v>373</v>
      </c>
      <c r="E187" s="149" t="s">
        <v>3827</v>
      </c>
      <c r="F187" s="150" t="s">
        <v>3828</v>
      </c>
      <c r="G187" s="151" t="s">
        <v>513</v>
      </c>
      <c r="H187" s="152">
        <v>3</v>
      </c>
      <c r="I187" s="153"/>
      <c r="J187" s="154">
        <f t="shared" si="20"/>
        <v>0</v>
      </c>
      <c r="K187" s="150" t="s">
        <v>1</v>
      </c>
      <c r="L187" s="32"/>
      <c r="M187" s="155" t="s">
        <v>1</v>
      </c>
      <c r="N187" s="156" t="s">
        <v>41</v>
      </c>
      <c r="P187" s="157">
        <f t="shared" si="21"/>
        <v>0</v>
      </c>
      <c r="Q187" s="157">
        <v>0</v>
      </c>
      <c r="R187" s="157">
        <f t="shared" si="22"/>
        <v>0</v>
      </c>
      <c r="S187" s="157">
        <v>0</v>
      </c>
      <c r="T187" s="158">
        <f t="shared" si="23"/>
        <v>0</v>
      </c>
      <c r="AR187" s="159" t="s">
        <v>461</v>
      </c>
      <c r="AT187" s="159" t="s">
        <v>373</v>
      </c>
      <c r="AU187" s="159" t="s">
        <v>88</v>
      </c>
      <c r="AY187" s="17" t="s">
        <v>371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17" t="s">
        <v>88</v>
      </c>
      <c r="BK187" s="160">
        <f t="shared" si="29"/>
        <v>0</v>
      </c>
      <c r="BL187" s="17" t="s">
        <v>461</v>
      </c>
      <c r="BM187" s="159" t="s">
        <v>1035</v>
      </c>
    </row>
    <row r="188" spans="2:65" s="1" customFormat="1" ht="16.5" customHeight="1" x14ac:dyDescent="0.2">
      <c r="B188" s="147"/>
      <c r="C188" s="189" t="s">
        <v>718</v>
      </c>
      <c r="D188" s="189" t="s">
        <v>891</v>
      </c>
      <c r="E188" s="190" t="s">
        <v>3829</v>
      </c>
      <c r="F188" s="191" t="s">
        <v>3830</v>
      </c>
      <c r="G188" s="192" t="s">
        <v>513</v>
      </c>
      <c r="H188" s="193">
        <v>3</v>
      </c>
      <c r="I188" s="194"/>
      <c r="J188" s="195">
        <f t="shared" si="20"/>
        <v>0</v>
      </c>
      <c r="K188" s="191" t="s">
        <v>1</v>
      </c>
      <c r="L188" s="196"/>
      <c r="M188" s="197" t="s">
        <v>1</v>
      </c>
      <c r="N188" s="198" t="s">
        <v>41</v>
      </c>
      <c r="P188" s="157">
        <f t="shared" si="21"/>
        <v>0</v>
      </c>
      <c r="Q188" s="157">
        <v>0</v>
      </c>
      <c r="R188" s="157">
        <f t="shared" si="22"/>
        <v>0</v>
      </c>
      <c r="S188" s="157">
        <v>0</v>
      </c>
      <c r="T188" s="158">
        <f t="shared" si="23"/>
        <v>0</v>
      </c>
      <c r="AR188" s="159" t="s">
        <v>566</v>
      </c>
      <c r="AT188" s="159" t="s">
        <v>891</v>
      </c>
      <c r="AU188" s="159" t="s">
        <v>88</v>
      </c>
      <c r="AY188" s="17" t="s">
        <v>371</v>
      </c>
      <c r="BE188" s="160">
        <f t="shared" si="24"/>
        <v>0</v>
      </c>
      <c r="BF188" s="160">
        <f t="shared" si="25"/>
        <v>0</v>
      </c>
      <c r="BG188" s="160">
        <f t="shared" si="26"/>
        <v>0</v>
      </c>
      <c r="BH188" s="160">
        <f t="shared" si="27"/>
        <v>0</v>
      </c>
      <c r="BI188" s="160">
        <f t="shared" si="28"/>
        <v>0</v>
      </c>
      <c r="BJ188" s="17" t="s">
        <v>88</v>
      </c>
      <c r="BK188" s="160">
        <f t="shared" si="29"/>
        <v>0</v>
      </c>
      <c r="BL188" s="17" t="s">
        <v>461</v>
      </c>
      <c r="BM188" s="159" t="s">
        <v>1051</v>
      </c>
    </row>
    <row r="189" spans="2:65" s="1" customFormat="1" ht="24.2" customHeight="1" x14ac:dyDescent="0.2">
      <c r="B189" s="147"/>
      <c r="C189" s="148" t="s">
        <v>723</v>
      </c>
      <c r="D189" s="148" t="s">
        <v>373</v>
      </c>
      <c r="E189" s="149" t="s">
        <v>3831</v>
      </c>
      <c r="F189" s="150" t="s">
        <v>3832</v>
      </c>
      <c r="G189" s="151" t="s">
        <v>513</v>
      </c>
      <c r="H189" s="152">
        <v>3</v>
      </c>
      <c r="I189" s="153"/>
      <c r="J189" s="154">
        <f t="shared" si="20"/>
        <v>0</v>
      </c>
      <c r="K189" s="150" t="s">
        <v>1</v>
      </c>
      <c r="L189" s="32"/>
      <c r="M189" s="155" t="s">
        <v>1</v>
      </c>
      <c r="N189" s="156" t="s">
        <v>41</v>
      </c>
      <c r="P189" s="157">
        <f t="shared" si="21"/>
        <v>0</v>
      </c>
      <c r="Q189" s="157">
        <v>0</v>
      </c>
      <c r="R189" s="157">
        <f t="shared" si="22"/>
        <v>0</v>
      </c>
      <c r="S189" s="157">
        <v>0</v>
      </c>
      <c r="T189" s="158">
        <f t="shared" si="23"/>
        <v>0</v>
      </c>
      <c r="AR189" s="159" t="s">
        <v>461</v>
      </c>
      <c r="AT189" s="159" t="s">
        <v>373</v>
      </c>
      <c r="AU189" s="159" t="s">
        <v>88</v>
      </c>
      <c r="AY189" s="17" t="s">
        <v>371</v>
      </c>
      <c r="BE189" s="160">
        <f t="shared" si="24"/>
        <v>0</v>
      </c>
      <c r="BF189" s="160">
        <f t="shared" si="25"/>
        <v>0</v>
      </c>
      <c r="BG189" s="160">
        <f t="shared" si="26"/>
        <v>0</v>
      </c>
      <c r="BH189" s="160">
        <f t="shared" si="27"/>
        <v>0</v>
      </c>
      <c r="BI189" s="160">
        <f t="shared" si="28"/>
        <v>0</v>
      </c>
      <c r="BJ189" s="17" t="s">
        <v>88</v>
      </c>
      <c r="BK189" s="160">
        <f t="shared" si="29"/>
        <v>0</v>
      </c>
      <c r="BL189" s="17" t="s">
        <v>461</v>
      </c>
      <c r="BM189" s="159" t="s">
        <v>1064</v>
      </c>
    </row>
    <row r="190" spans="2:65" s="1" customFormat="1" ht="16.5" customHeight="1" x14ac:dyDescent="0.2">
      <c r="B190" s="147"/>
      <c r="C190" s="189" t="s">
        <v>727</v>
      </c>
      <c r="D190" s="189" t="s">
        <v>891</v>
      </c>
      <c r="E190" s="190" t="s">
        <v>3833</v>
      </c>
      <c r="F190" s="191" t="s">
        <v>3834</v>
      </c>
      <c r="G190" s="192" t="s">
        <v>513</v>
      </c>
      <c r="H190" s="193">
        <v>3</v>
      </c>
      <c r="I190" s="194"/>
      <c r="J190" s="195">
        <f t="shared" si="20"/>
        <v>0</v>
      </c>
      <c r="K190" s="191" t="s">
        <v>1</v>
      </c>
      <c r="L190" s="196"/>
      <c r="M190" s="197" t="s">
        <v>1</v>
      </c>
      <c r="N190" s="198" t="s">
        <v>41</v>
      </c>
      <c r="P190" s="157">
        <f t="shared" si="21"/>
        <v>0</v>
      </c>
      <c r="Q190" s="157">
        <v>0</v>
      </c>
      <c r="R190" s="157">
        <f t="shared" si="22"/>
        <v>0</v>
      </c>
      <c r="S190" s="157">
        <v>0</v>
      </c>
      <c r="T190" s="158">
        <f t="shared" si="23"/>
        <v>0</v>
      </c>
      <c r="AR190" s="159" t="s">
        <v>566</v>
      </c>
      <c r="AT190" s="159" t="s">
        <v>891</v>
      </c>
      <c r="AU190" s="159" t="s">
        <v>88</v>
      </c>
      <c r="AY190" s="17" t="s">
        <v>371</v>
      </c>
      <c r="BE190" s="160">
        <f t="shared" si="24"/>
        <v>0</v>
      </c>
      <c r="BF190" s="160">
        <f t="shared" si="25"/>
        <v>0</v>
      </c>
      <c r="BG190" s="160">
        <f t="shared" si="26"/>
        <v>0</v>
      </c>
      <c r="BH190" s="160">
        <f t="shared" si="27"/>
        <v>0</v>
      </c>
      <c r="BI190" s="160">
        <f t="shared" si="28"/>
        <v>0</v>
      </c>
      <c r="BJ190" s="17" t="s">
        <v>88</v>
      </c>
      <c r="BK190" s="160">
        <f t="shared" si="29"/>
        <v>0</v>
      </c>
      <c r="BL190" s="17" t="s">
        <v>461</v>
      </c>
      <c r="BM190" s="159" t="s">
        <v>1080</v>
      </c>
    </row>
    <row r="191" spans="2:65" s="1" customFormat="1" ht="24.2" customHeight="1" x14ac:dyDescent="0.2">
      <c r="B191" s="147"/>
      <c r="C191" s="148" t="s">
        <v>733</v>
      </c>
      <c r="D191" s="148" t="s">
        <v>373</v>
      </c>
      <c r="E191" s="149" t="s">
        <v>5356</v>
      </c>
      <c r="F191" s="150" t="s">
        <v>5357</v>
      </c>
      <c r="G191" s="151" t="s">
        <v>513</v>
      </c>
      <c r="H191" s="152">
        <v>2</v>
      </c>
      <c r="I191" s="153"/>
      <c r="J191" s="154">
        <f t="shared" si="20"/>
        <v>0</v>
      </c>
      <c r="K191" s="150" t="s">
        <v>1</v>
      </c>
      <c r="L191" s="32"/>
      <c r="M191" s="155" t="s">
        <v>1</v>
      </c>
      <c r="N191" s="156" t="s">
        <v>41</v>
      </c>
      <c r="P191" s="157">
        <f t="shared" si="21"/>
        <v>0</v>
      </c>
      <c r="Q191" s="157">
        <v>0</v>
      </c>
      <c r="R191" s="157">
        <f t="shared" si="22"/>
        <v>0</v>
      </c>
      <c r="S191" s="157">
        <v>0</v>
      </c>
      <c r="T191" s="158">
        <f t="shared" si="23"/>
        <v>0</v>
      </c>
      <c r="AR191" s="159" t="s">
        <v>461</v>
      </c>
      <c r="AT191" s="159" t="s">
        <v>373</v>
      </c>
      <c r="AU191" s="159" t="s">
        <v>88</v>
      </c>
      <c r="AY191" s="17" t="s">
        <v>371</v>
      </c>
      <c r="BE191" s="160">
        <f t="shared" si="24"/>
        <v>0</v>
      </c>
      <c r="BF191" s="160">
        <f t="shared" si="25"/>
        <v>0</v>
      </c>
      <c r="BG191" s="160">
        <f t="shared" si="26"/>
        <v>0</v>
      </c>
      <c r="BH191" s="160">
        <f t="shared" si="27"/>
        <v>0</v>
      </c>
      <c r="BI191" s="160">
        <f t="shared" si="28"/>
        <v>0</v>
      </c>
      <c r="BJ191" s="17" t="s">
        <v>88</v>
      </c>
      <c r="BK191" s="160">
        <f t="shared" si="29"/>
        <v>0</v>
      </c>
      <c r="BL191" s="17" t="s">
        <v>461</v>
      </c>
      <c r="BM191" s="159" t="s">
        <v>1103</v>
      </c>
    </row>
    <row r="192" spans="2:65" s="1" customFormat="1" ht="16.5" customHeight="1" x14ac:dyDescent="0.2">
      <c r="B192" s="147"/>
      <c r="C192" s="189" t="s">
        <v>737</v>
      </c>
      <c r="D192" s="189" t="s">
        <v>891</v>
      </c>
      <c r="E192" s="190" t="s">
        <v>5358</v>
      </c>
      <c r="F192" s="191" t="s">
        <v>5359</v>
      </c>
      <c r="G192" s="192" t="s">
        <v>513</v>
      </c>
      <c r="H192" s="193">
        <v>2</v>
      </c>
      <c r="I192" s="194"/>
      <c r="J192" s="195">
        <f t="shared" si="20"/>
        <v>0</v>
      </c>
      <c r="K192" s="191" t="s">
        <v>1</v>
      </c>
      <c r="L192" s="196"/>
      <c r="M192" s="197" t="s">
        <v>1</v>
      </c>
      <c r="N192" s="198" t="s">
        <v>41</v>
      </c>
      <c r="P192" s="157">
        <f t="shared" si="21"/>
        <v>0</v>
      </c>
      <c r="Q192" s="157">
        <v>0</v>
      </c>
      <c r="R192" s="157">
        <f t="shared" si="22"/>
        <v>0</v>
      </c>
      <c r="S192" s="157">
        <v>0</v>
      </c>
      <c r="T192" s="158">
        <f t="shared" si="23"/>
        <v>0</v>
      </c>
      <c r="AR192" s="159" t="s">
        <v>566</v>
      </c>
      <c r="AT192" s="159" t="s">
        <v>891</v>
      </c>
      <c r="AU192" s="159" t="s">
        <v>88</v>
      </c>
      <c r="AY192" s="17" t="s">
        <v>371</v>
      </c>
      <c r="BE192" s="160">
        <f t="shared" si="24"/>
        <v>0</v>
      </c>
      <c r="BF192" s="160">
        <f t="shared" si="25"/>
        <v>0</v>
      </c>
      <c r="BG192" s="160">
        <f t="shared" si="26"/>
        <v>0</v>
      </c>
      <c r="BH192" s="160">
        <f t="shared" si="27"/>
        <v>0</v>
      </c>
      <c r="BI192" s="160">
        <f t="shared" si="28"/>
        <v>0</v>
      </c>
      <c r="BJ192" s="17" t="s">
        <v>88</v>
      </c>
      <c r="BK192" s="160">
        <f t="shared" si="29"/>
        <v>0</v>
      </c>
      <c r="BL192" s="17" t="s">
        <v>461</v>
      </c>
      <c r="BM192" s="159" t="s">
        <v>1115</v>
      </c>
    </row>
    <row r="193" spans="2:65" s="1" customFormat="1" ht="24.2" customHeight="1" x14ac:dyDescent="0.2">
      <c r="B193" s="147"/>
      <c r="C193" s="148" t="s">
        <v>742</v>
      </c>
      <c r="D193" s="148" t="s">
        <v>373</v>
      </c>
      <c r="E193" s="149" t="s">
        <v>5360</v>
      </c>
      <c r="F193" s="150" t="s">
        <v>5361</v>
      </c>
      <c r="G193" s="151" t="s">
        <v>513</v>
      </c>
      <c r="H193" s="152">
        <v>174</v>
      </c>
      <c r="I193" s="153"/>
      <c r="J193" s="154">
        <f t="shared" si="20"/>
        <v>0</v>
      </c>
      <c r="K193" s="150" t="s">
        <v>1</v>
      </c>
      <c r="L193" s="32"/>
      <c r="M193" s="155" t="s">
        <v>1</v>
      </c>
      <c r="N193" s="156" t="s">
        <v>41</v>
      </c>
      <c r="P193" s="157">
        <f t="shared" si="21"/>
        <v>0</v>
      </c>
      <c r="Q193" s="157">
        <v>0</v>
      </c>
      <c r="R193" s="157">
        <f t="shared" si="22"/>
        <v>0</v>
      </c>
      <c r="S193" s="157">
        <v>0</v>
      </c>
      <c r="T193" s="158">
        <f t="shared" si="23"/>
        <v>0</v>
      </c>
      <c r="AR193" s="159" t="s">
        <v>461</v>
      </c>
      <c r="AT193" s="159" t="s">
        <v>373</v>
      </c>
      <c r="AU193" s="159" t="s">
        <v>88</v>
      </c>
      <c r="AY193" s="17" t="s">
        <v>371</v>
      </c>
      <c r="BE193" s="160">
        <f t="shared" si="24"/>
        <v>0</v>
      </c>
      <c r="BF193" s="160">
        <f t="shared" si="25"/>
        <v>0</v>
      </c>
      <c r="BG193" s="160">
        <f t="shared" si="26"/>
        <v>0</v>
      </c>
      <c r="BH193" s="160">
        <f t="shared" si="27"/>
        <v>0</v>
      </c>
      <c r="BI193" s="160">
        <f t="shared" si="28"/>
        <v>0</v>
      </c>
      <c r="BJ193" s="17" t="s">
        <v>88</v>
      </c>
      <c r="BK193" s="160">
        <f t="shared" si="29"/>
        <v>0</v>
      </c>
      <c r="BL193" s="17" t="s">
        <v>461</v>
      </c>
      <c r="BM193" s="159" t="s">
        <v>1138</v>
      </c>
    </row>
    <row r="194" spans="2:65" s="1" customFormat="1" ht="21.75" customHeight="1" x14ac:dyDescent="0.2">
      <c r="B194" s="147"/>
      <c r="C194" s="189" t="s">
        <v>747</v>
      </c>
      <c r="D194" s="189" t="s">
        <v>891</v>
      </c>
      <c r="E194" s="190" t="s">
        <v>5362</v>
      </c>
      <c r="F194" s="191" t="s">
        <v>5363</v>
      </c>
      <c r="G194" s="192" t="s">
        <v>513</v>
      </c>
      <c r="H194" s="193">
        <v>174</v>
      </c>
      <c r="I194" s="194"/>
      <c r="J194" s="195">
        <f t="shared" si="20"/>
        <v>0</v>
      </c>
      <c r="K194" s="191" t="s">
        <v>1</v>
      </c>
      <c r="L194" s="196"/>
      <c r="M194" s="197" t="s">
        <v>1</v>
      </c>
      <c r="N194" s="198" t="s">
        <v>41</v>
      </c>
      <c r="P194" s="157">
        <f t="shared" si="21"/>
        <v>0</v>
      </c>
      <c r="Q194" s="157">
        <v>0</v>
      </c>
      <c r="R194" s="157">
        <f t="shared" si="22"/>
        <v>0</v>
      </c>
      <c r="S194" s="157">
        <v>0</v>
      </c>
      <c r="T194" s="158">
        <f t="shared" si="23"/>
        <v>0</v>
      </c>
      <c r="AR194" s="159" t="s">
        <v>566</v>
      </c>
      <c r="AT194" s="159" t="s">
        <v>891</v>
      </c>
      <c r="AU194" s="159" t="s">
        <v>88</v>
      </c>
      <c r="AY194" s="17" t="s">
        <v>371</v>
      </c>
      <c r="BE194" s="160">
        <f t="shared" si="24"/>
        <v>0</v>
      </c>
      <c r="BF194" s="160">
        <f t="shared" si="25"/>
        <v>0</v>
      </c>
      <c r="BG194" s="160">
        <f t="shared" si="26"/>
        <v>0</v>
      </c>
      <c r="BH194" s="160">
        <f t="shared" si="27"/>
        <v>0</v>
      </c>
      <c r="BI194" s="160">
        <f t="shared" si="28"/>
        <v>0</v>
      </c>
      <c r="BJ194" s="17" t="s">
        <v>88</v>
      </c>
      <c r="BK194" s="160">
        <f t="shared" si="29"/>
        <v>0</v>
      </c>
      <c r="BL194" s="17" t="s">
        <v>461</v>
      </c>
      <c r="BM194" s="159" t="s">
        <v>1154</v>
      </c>
    </row>
    <row r="195" spans="2:65" s="1" customFormat="1" ht="21.75" customHeight="1" x14ac:dyDescent="0.2">
      <c r="B195" s="147"/>
      <c r="C195" s="148" t="s">
        <v>751</v>
      </c>
      <c r="D195" s="148" t="s">
        <v>373</v>
      </c>
      <c r="E195" s="149" t="s">
        <v>3839</v>
      </c>
      <c r="F195" s="150" t="s">
        <v>3840</v>
      </c>
      <c r="G195" s="151" t="s">
        <v>513</v>
      </c>
      <c r="H195" s="152">
        <v>10</v>
      </c>
      <c r="I195" s="153"/>
      <c r="J195" s="154">
        <f t="shared" si="20"/>
        <v>0</v>
      </c>
      <c r="K195" s="150" t="s">
        <v>1</v>
      </c>
      <c r="L195" s="32"/>
      <c r="M195" s="155" t="s">
        <v>1</v>
      </c>
      <c r="N195" s="156" t="s">
        <v>41</v>
      </c>
      <c r="P195" s="157">
        <f t="shared" si="21"/>
        <v>0</v>
      </c>
      <c r="Q195" s="157">
        <v>0</v>
      </c>
      <c r="R195" s="157">
        <f t="shared" si="22"/>
        <v>0</v>
      </c>
      <c r="S195" s="157">
        <v>0</v>
      </c>
      <c r="T195" s="158">
        <f t="shared" si="23"/>
        <v>0</v>
      </c>
      <c r="AR195" s="159" t="s">
        <v>461</v>
      </c>
      <c r="AT195" s="159" t="s">
        <v>373</v>
      </c>
      <c r="AU195" s="159" t="s">
        <v>88</v>
      </c>
      <c r="AY195" s="17" t="s">
        <v>371</v>
      </c>
      <c r="BE195" s="160">
        <f t="shared" si="24"/>
        <v>0</v>
      </c>
      <c r="BF195" s="160">
        <f t="shared" si="25"/>
        <v>0</v>
      </c>
      <c r="BG195" s="160">
        <f t="shared" si="26"/>
        <v>0</v>
      </c>
      <c r="BH195" s="160">
        <f t="shared" si="27"/>
        <v>0</v>
      </c>
      <c r="BI195" s="160">
        <f t="shared" si="28"/>
        <v>0</v>
      </c>
      <c r="BJ195" s="17" t="s">
        <v>88</v>
      </c>
      <c r="BK195" s="160">
        <f t="shared" si="29"/>
        <v>0</v>
      </c>
      <c r="BL195" s="17" t="s">
        <v>461</v>
      </c>
      <c r="BM195" s="159" t="s">
        <v>1166</v>
      </c>
    </row>
    <row r="196" spans="2:65" s="1" customFormat="1" ht="21.75" customHeight="1" x14ac:dyDescent="0.2">
      <c r="B196" s="147"/>
      <c r="C196" s="189" t="s">
        <v>755</v>
      </c>
      <c r="D196" s="189" t="s">
        <v>891</v>
      </c>
      <c r="E196" s="190" t="s">
        <v>3841</v>
      </c>
      <c r="F196" s="191" t="s">
        <v>3842</v>
      </c>
      <c r="G196" s="192" t="s">
        <v>513</v>
      </c>
      <c r="H196" s="193">
        <v>10</v>
      </c>
      <c r="I196" s="194"/>
      <c r="J196" s="195">
        <f t="shared" si="20"/>
        <v>0</v>
      </c>
      <c r="K196" s="191" t="s">
        <v>1</v>
      </c>
      <c r="L196" s="196"/>
      <c r="M196" s="197" t="s">
        <v>1</v>
      </c>
      <c r="N196" s="198" t="s">
        <v>41</v>
      </c>
      <c r="P196" s="157">
        <f t="shared" si="21"/>
        <v>0</v>
      </c>
      <c r="Q196" s="157">
        <v>0</v>
      </c>
      <c r="R196" s="157">
        <f t="shared" si="22"/>
        <v>0</v>
      </c>
      <c r="S196" s="157">
        <v>0</v>
      </c>
      <c r="T196" s="158">
        <f t="shared" si="23"/>
        <v>0</v>
      </c>
      <c r="AR196" s="159" t="s">
        <v>566</v>
      </c>
      <c r="AT196" s="159" t="s">
        <v>891</v>
      </c>
      <c r="AU196" s="159" t="s">
        <v>88</v>
      </c>
      <c r="AY196" s="17" t="s">
        <v>371</v>
      </c>
      <c r="BE196" s="160">
        <f t="shared" si="24"/>
        <v>0</v>
      </c>
      <c r="BF196" s="160">
        <f t="shared" si="25"/>
        <v>0</v>
      </c>
      <c r="BG196" s="160">
        <f t="shared" si="26"/>
        <v>0</v>
      </c>
      <c r="BH196" s="160">
        <f t="shared" si="27"/>
        <v>0</v>
      </c>
      <c r="BI196" s="160">
        <f t="shared" si="28"/>
        <v>0</v>
      </c>
      <c r="BJ196" s="17" t="s">
        <v>88</v>
      </c>
      <c r="BK196" s="160">
        <f t="shared" si="29"/>
        <v>0</v>
      </c>
      <c r="BL196" s="17" t="s">
        <v>461</v>
      </c>
      <c r="BM196" s="159" t="s">
        <v>1177</v>
      </c>
    </row>
    <row r="197" spans="2:65" s="1" customFormat="1" ht="21.75" customHeight="1" x14ac:dyDescent="0.2">
      <c r="B197" s="147"/>
      <c r="C197" s="148" t="s">
        <v>759</v>
      </c>
      <c r="D197" s="148" t="s">
        <v>373</v>
      </c>
      <c r="E197" s="149" t="s">
        <v>3843</v>
      </c>
      <c r="F197" s="150" t="s">
        <v>3844</v>
      </c>
      <c r="G197" s="151" t="s">
        <v>513</v>
      </c>
      <c r="H197" s="152">
        <v>1</v>
      </c>
      <c r="I197" s="153"/>
      <c r="J197" s="154">
        <f t="shared" si="20"/>
        <v>0</v>
      </c>
      <c r="K197" s="150" t="s">
        <v>1</v>
      </c>
      <c r="L197" s="32"/>
      <c r="M197" s="155" t="s">
        <v>1</v>
      </c>
      <c r="N197" s="156" t="s">
        <v>41</v>
      </c>
      <c r="P197" s="157">
        <f t="shared" si="21"/>
        <v>0</v>
      </c>
      <c r="Q197" s="157">
        <v>0</v>
      </c>
      <c r="R197" s="157">
        <f t="shared" si="22"/>
        <v>0</v>
      </c>
      <c r="S197" s="157">
        <v>0</v>
      </c>
      <c r="T197" s="158">
        <f t="shared" si="23"/>
        <v>0</v>
      </c>
      <c r="AR197" s="159" t="s">
        <v>461</v>
      </c>
      <c r="AT197" s="159" t="s">
        <v>373</v>
      </c>
      <c r="AU197" s="159" t="s">
        <v>88</v>
      </c>
      <c r="AY197" s="17" t="s">
        <v>371</v>
      </c>
      <c r="BE197" s="160">
        <f t="shared" si="24"/>
        <v>0</v>
      </c>
      <c r="BF197" s="160">
        <f t="shared" si="25"/>
        <v>0</v>
      </c>
      <c r="BG197" s="160">
        <f t="shared" si="26"/>
        <v>0</v>
      </c>
      <c r="BH197" s="160">
        <f t="shared" si="27"/>
        <v>0</v>
      </c>
      <c r="BI197" s="160">
        <f t="shared" si="28"/>
        <v>0</v>
      </c>
      <c r="BJ197" s="17" t="s">
        <v>88</v>
      </c>
      <c r="BK197" s="160">
        <f t="shared" si="29"/>
        <v>0</v>
      </c>
      <c r="BL197" s="17" t="s">
        <v>461</v>
      </c>
      <c r="BM197" s="159" t="s">
        <v>1185</v>
      </c>
    </row>
    <row r="198" spans="2:65" s="1" customFormat="1" ht="21.75" customHeight="1" x14ac:dyDescent="0.2">
      <c r="B198" s="147"/>
      <c r="C198" s="189" t="s">
        <v>766</v>
      </c>
      <c r="D198" s="189" t="s">
        <v>891</v>
      </c>
      <c r="E198" s="190" t="s">
        <v>3845</v>
      </c>
      <c r="F198" s="191" t="s">
        <v>3846</v>
      </c>
      <c r="G198" s="192" t="s">
        <v>513</v>
      </c>
      <c r="H198" s="193">
        <v>1</v>
      </c>
      <c r="I198" s="194"/>
      <c r="J198" s="195">
        <f t="shared" si="20"/>
        <v>0</v>
      </c>
      <c r="K198" s="191" t="s">
        <v>1</v>
      </c>
      <c r="L198" s="196"/>
      <c r="M198" s="197" t="s">
        <v>1</v>
      </c>
      <c r="N198" s="198" t="s">
        <v>41</v>
      </c>
      <c r="P198" s="157">
        <f t="shared" si="21"/>
        <v>0</v>
      </c>
      <c r="Q198" s="157">
        <v>0</v>
      </c>
      <c r="R198" s="157">
        <f t="shared" si="22"/>
        <v>0</v>
      </c>
      <c r="S198" s="157">
        <v>0</v>
      </c>
      <c r="T198" s="158">
        <f t="shared" si="23"/>
        <v>0</v>
      </c>
      <c r="AR198" s="159" t="s">
        <v>566</v>
      </c>
      <c r="AT198" s="159" t="s">
        <v>891</v>
      </c>
      <c r="AU198" s="159" t="s">
        <v>88</v>
      </c>
      <c r="AY198" s="17" t="s">
        <v>371</v>
      </c>
      <c r="BE198" s="160">
        <f t="shared" si="24"/>
        <v>0</v>
      </c>
      <c r="BF198" s="160">
        <f t="shared" si="25"/>
        <v>0</v>
      </c>
      <c r="BG198" s="160">
        <f t="shared" si="26"/>
        <v>0</v>
      </c>
      <c r="BH198" s="160">
        <f t="shared" si="27"/>
        <v>0</v>
      </c>
      <c r="BI198" s="160">
        <f t="shared" si="28"/>
        <v>0</v>
      </c>
      <c r="BJ198" s="17" t="s">
        <v>88</v>
      </c>
      <c r="BK198" s="160">
        <f t="shared" si="29"/>
        <v>0</v>
      </c>
      <c r="BL198" s="17" t="s">
        <v>461</v>
      </c>
      <c r="BM198" s="159" t="s">
        <v>1194</v>
      </c>
    </row>
    <row r="199" spans="2:65" s="1" customFormat="1" ht="16.5" customHeight="1" x14ac:dyDescent="0.2">
      <c r="B199" s="147"/>
      <c r="C199" s="148" t="s">
        <v>771</v>
      </c>
      <c r="D199" s="148" t="s">
        <v>373</v>
      </c>
      <c r="E199" s="149" t="s">
        <v>5364</v>
      </c>
      <c r="F199" s="150" t="s">
        <v>5365</v>
      </c>
      <c r="G199" s="151" t="s">
        <v>513</v>
      </c>
      <c r="H199" s="152">
        <v>3</v>
      </c>
      <c r="I199" s="153"/>
      <c r="J199" s="154">
        <f t="shared" si="20"/>
        <v>0</v>
      </c>
      <c r="K199" s="150" t="s">
        <v>1</v>
      </c>
      <c r="L199" s="32"/>
      <c r="M199" s="155" t="s">
        <v>1</v>
      </c>
      <c r="N199" s="156" t="s">
        <v>41</v>
      </c>
      <c r="P199" s="157">
        <f t="shared" si="21"/>
        <v>0</v>
      </c>
      <c r="Q199" s="157">
        <v>0</v>
      </c>
      <c r="R199" s="157">
        <f t="shared" si="22"/>
        <v>0</v>
      </c>
      <c r="S199" s="157">
        <v>0</v>
      </c>
      <c r="T199" s="158">
        <f t="shared" si="23"/>
        <v>0</v>
      </c>
      <c r="AR199" s="159" t="s">
        <v>461</v>
      </c>
      <c r="AT199" s="159" t="s">
        <v>373</v>
      </c>
      <c r="AU199" s="159" t="s">
        <v>88</v>
      </c>
      <c r="AY199" s="17" t="s">
        <v>371</v>
      </c>
      <c r="BE199" s="160">
        <f t="shared" si="24"/>
        <v>0</v>
      </c>
      <c r="BF199" s="160">
        <f t="shared" si="25"/>
        <v>0</v>
      </c>
      <c r="BG199" s="160">
        <f t="shared" si="26"/>
        <v>0</v>
      </c>
      <c r="BH199" s="160">
        <f t="shared" si="27"/>
        <v>0</v>
      </c>
      <c r="BI199" s="160">
        <f t="shared" si="28"/>
        <v>0</v>
      </c>
      <c r="BJ199" s="17" t="s">
        <v>88</v>
      </c>
      <c r="BK199" s="160">
        <f t="shared" si="29"/>
        <v>0</v>
      </c>
      <c r="BL199" s="17" t="s">
        <v>461</v>
      </c>
      <c r="BM199" s="159" t="s">
        <v>1216</v>
      </c>
    </row>
    <row r="200" spans="2:65" s="1" customFormat="1" ht="24.2" customHeight="1" x14ac:dyDescent="0.2">
      <c r="B200" s="147"/>
      <c r="C200" s="189" t="s">
        <v>775</v>
      </c>
      <c r="D200" s="189" t="s">
        <v>891</v>
      </c>
      <c r="E200" s="190" t="s">
        <v>5366</v>
      </c>
      <c r="F200" s="191" t="s">
        <v>5367</v>
      </c>
      <c r="G200" s="192" t="s">
        <v>513</v>
      </c>
      <c r="H200" s="193">
        <v>3</v>
      </c>
      <c r="I200" s="194"/>
      <c r="J200" s="195">
        <f t="shared" si="20"/>
        <v>0</v>
      </c>
      <c r="K200" s="191" t="s">
        <v>1</v>
      </c>
      <c r="L200" s="196"/>
      <c r="M200" s="197" t="s">
        <v>1</v>
      </c>
      <c r="N200" s="198" t="s">
        <v>41</v>
      </c>
      <c r="P200" s="157">
        <f t="shared" si="21"/>
        <v>0</v>
      </c>
      <c r="Q200" s="157">
        <v>0</v>
      </c>
      <c r="R200" s="157">
        <f t="shared" si="22"/>
        <v>0</v>
      </c>
      <c r="S200" s="157">
        <v>0</v>
      </c>
      <c r="T200" s="158">
        <f t="shared" si="23"/>
        <v>0</v>
      </c>
      <c r="AR200" s="159" t="s">
        <v>566</v>
      </c>
      <c r="AT200" s="159" t="s">
        <v>891</v>
      </c>
      <c r="AU200" s="159" t="s">
        <v>88</v>
      </c>
      <c r="AY200" s="17" t="s">
        <v>371</v>
      </c>
      <c r="BE200" s="160">
        <f t="shared" si="24"/>
        <v>0</v>
      </c>
      <c r="BF200" s="160">
        <f t="shared" si="25"/>
        <v>0</v>
      </c>
      <c r="BG200" s="160">
        <f t="shared" si="26"/>
        <v>0</v>
      </c>
      <c r="BH200" s="160">
        <f t="shared" si="27"/>
        <v>0</v>
      </c>
      <c r="BI200" s="160">
        <f t="shared" si="28"/>
        <v>0</v>
      </c>
      <c r="BJ200" s="17" t="s">
        <v>88</v>
      </c>
      <c r="BK200" s="160">
        <f t="shared" si="29"/>
        <v>0</v>
      </c>
      <c r="BL200" s="17" t="s">
        <v>461</v>
      </c>
      <c r="BM200" s="159" t="s">
        <v>1261</v>
      </c>
    </row>
    <row r="201" spans="2:65" s="1" customFormat="1" ht="16.5" customHeight="1" x14ac:dyDescent="0.2">
      <c r="B201" s="147"/>
      <c r="C201" s="148" t="s">
        <v>779</v>
      </c>
      <c r="D201" s="148" t="s">
        <v>373</v>
      </c>
      <c r="E201" s="149" t="s">
        <v>3847</v>
      </c>
      <c r="F201" s="150" t="s">
        <v>3848</v>
      </c>
      <c r="G201" s="151" t="s">
        <v>513</v>
      </c>
      <c r="H201" s="152">
        <v>3</v>
      </c>
      <c r="I201" s="153"/>
      <c r="J201" s="154">
        <f t="shared" si="20"/>
        <v>0</v>
      </c>
      <c r="K201" s="150" t="s">
        <v>1</v>
      </c>
      <c r="L201" s="32"/>
      <c r="M201" s="155" t="s">
        <v>1</v>
      </c>
      <c r="N201" s="156" t="s">
        <v>41</v>
      </c>
      <c r="P201" s="157">
        <f t="shared" si="21"/>
        <v>0</v>
      </c>
      <c r="Q201" s="157">
        <v>0</v>
      </c>
      <c r="R201" s="157">
        <f t="shared" si="22"/>
        <v>0</v>
      </c>
      <c r="S201" s="157">
        <v>0</v>
      </c>
      <c r="T201" s="158">
        <f t="shared" si="23"/>
        <v>0</v>
      </c>
      <c r="AR201" s="159" t="s">
        <v>461</v>
      </c>
      <c r="AT201" s="159" t="s">
        <v>373</v>
      </c>
      <c r="AU201" s="159" t="s">
        <v>88</v>
      </c>
      <c r="AY201" s="17" t="s">
        <v>371</v>
      </c>
      <c r="BE201" s="160">
        <f t="shared" si="24"/>
        <v>0</v>
      </c>
      <c r="BF201" s="160">
        <f t="shared" si="25"/>
        <v>0</v>
      </c>
      <c r="BG201" s="160">
        <f t="shared" si="26"/>
        <v>0</v>
      </c>
      <c r="BH201" s="160">
        <f t="shared" si="27"/>
        <v>0</v>
      </c>
      <c r="BI201" s="160">
        <f t="shared" si="28"/>
        <v>0</v>
      </c>
      <c r="BJ201" s="17" t="s">
        <v>88</v>
      </c>
      <c r="BK201" s="160">
        <f t="shared" si="29"/>
        <v>0</v>
      </c>
      <c r="BL201" s="17" t="s">
        <v>461</v>
      </c>
      <c r="BM201" s="159" t="s">
        <v>1276</v>
      </c>
    </row>
    <row r="202" spans="2:65" s="1" customFormat="1" ht="24.2" customHeight="1" x14ac:dyDescent="0.2">
      <c r="B202" s="147"/>
      <c r="C202" s="189" t="s">
        <v>784</v>
      </c>
      <c r="D202" s="189" t="s">
        <v>891</v>
      </c>
      <c r="E202" s="190" t="s">
        <v>3849</v>
      </c>
      <c r="F202" s="191" t="s">
        <v>3850</v>
      </c>
      <c r="G202" s="192" t="s">
        <v>513</v>
      </c>
      <c r="H202" s="193">
        <v>3</v>
      </c>
      <c r="I202" s="194"/>
      <c r="J202" s="195">
        <f t="shared" si="20"/>
        <v>0</v>
      </c>
      <c r="K202" s="191" t="s">
        <v>1</v>
      </c>
      <c r="L202" s="196"/>
      <c r="M202" s="197" t="s">
        <v>1</v>
      </c>
      <c r="N202" s="198" t="s">
        <v>41</v>
      </c>
      <c r="P202" s="157">
        <f t="shared" si="21"/>
        <v>0</v>
      </c>
      <c r="Q202" s="157">
        <v>0</v>
      </c>
      <c r="R202" s="157">
        <f t="shared" si="22"/>
        <v>0</v>
      </c>
      <c r="S202" s="157">
        <v>0</v>
      </c>
      <c r="T202" s="158">
        <f t="shared" si="23"/>
        <v>0</v>
      </c>
      <c r="AR202" s="159" t="s">
        <v>566</v>
      </c>
      <c r="AT202" s="159" t="s">
        <v>891</v>
      </c>
      <c r="AU202" s="159" t="s">
        <v>88</v>
      </c>
      <c r="AY202" s="17" t="s">
        <v>371</v>
      </c>
      <c r="BE202" s="160">
        <f t="shared" si="24"/>
        <v>0</v>
      </c>
      <c r="BF202" s="160">
        <f t="shared" si="25"/>
        <v>0</v>
      </c>
      <c r="BG202" s="160">
        <f t="shared" si="26"/>
        <v>0</v>
      </c>
      <c r="BH202" s="160">
        <f t="shared" si="27"/>
        <v>0</v>
      </c>
      <c r="BI202" s="160">
        <f t="shared" si="28"/>
        <v>0</v>
      </c>
      <c r="BJ202" s="17" t="s">
        <v>88</v>
      </c>
      <c r="BK202" s="160">
        <f t="shared" si="29"/>
        <v>0</v>
      </c>
      <c r="BL202" s="17" t="s">
        <v>461</v>
      </c>
      <c r="BM202" s="159" t="s">
        <v>1285</v>
      </c>
    </row>
    <row r="203" spans="2:65" s="1" customFormat="1" ht="16.5" customHeight="1" x14ac:dyDescent="0.2">
      <c r="B203" s="147"/>
      <c r="C203" s="148" t="s">
        <v>791</v>
      </c>
      <c r="D203" s="148" t="s">
        <v>373</v>
      </c>
      <c r="E203" s="149" t="s">
        <v>5368</v>
      </c>
      <c r="F203" s="150" t="s">
        <v>5369</v>
      </c>
      <c r="G203" s="151" t="s">
        <v>513</v>
      </c>
      <c r="H203" s="152">
        <v>2</v>
      </c>
      <c r="I203" s="153"/>
      <c r="J203" s="154">
        <f t="shared" si="20"/>
        <v>0</v>
      </c>
      <c r="K203" s="150" t="s">
        <v>1</v>
      </c>
      <c r="L203" s="32"/>
      <c r="M203" s="155" t="s">
        <v>1</v>
      </c>
      <c r="N203" s="156" t="s">
        <v>41</v>
      </c>
      <c r="P203" s="157">
        <f t="shared" si="21"/>
        <v>0</v>
      </c>
      <c r="Q203" s="157">
        <v>0</v>
      </c>
      <c r="R203" s="157">
        <f t="shared" si="22"/>
        <v>0</v>
      </c>
      <c r="S203" s="157">
        <v>0</v>
      </c>
      <c r="T203" s="158">
        <f t="shared" si="23"/>
        <v>0</v>
      </c>
      <c r="AR203" s="159" t="s">
        <v>461</v>
      </c>
      <c r="AT203" s="159" t="s">
        <v>373</v>
      </c>
      <c r="AU203" s="159" t="s">
        <v>88</v>
      </c>
      <c r="AY203" s="17" t="s">
        <v>371</v>
      </c>
      <c r="BE203" s="160">
        <f t="shared" si="24"/>
        <v>0</v>
      </c>
      <c r="BF203" s="160">
        <f t="shared" si="25"/>
        <v>0</v>
      </c>
      <c r="BG203" s="160">
        <f t="shared" si="26"/>
        <v>0</v>
      </c>
      <c r="BH203" s="160">
        <f t="shared" si="27"/>
        <v>0</v>
      </c>
      <c r="BI203" s="160">
        <f t="shared" si="28"/>
        <v>0</v>
      </c>
      <c r="BJ203" s="17" t="s">
        <v>88</v>
      </c>
      <c r="BK203" s="160">
        <f t="shared" si="29"/>
        <v>0</v>
      </c>
      <c r="BL203" s="17" t="s">
        <v>461</v>
      </c>
      <c r="BM203" s="159" t="s">
        <v>1293</v>
      </c>
    </row>
    <row r="204" spans="2:65" s="1" customFormat="1" ht="24.2" customHeight="1" x14ac:dyDescent="0.2">
      <c r="B204" s="147"/>
      <c r="C204" s="189" t="s">
        <v>795</v>
      </c>
      <c r="D204" s="189" t="s">
        <v>891</v>
      </c>
      <c r="E204" s="190" t="s">
        <v>5370</v>
      </c>
      <c r="F204" s="191" t="s">
        <v>5371</v>
      </c>
      <c r="G204" s="192" t="s">
        <v>513</v>
      </c>
      <c r="H204" s="193">
        <v>2</v>
      </c>
      <c r="I204" s="194"/>
      <c r="J204" s="195">
        <f t="shared" si="20"/>
        <v>0</v>
      </c>
      <c r="K204" s="191" t="s">
        <v>1</v>
      </c>
      <c r="L204" s="196"/>
      <c r="M204" s="197" t="s">
        <v>1</v>
      </c>
      <c r="N204" s="198" t="s">
        <v>41</v>
      </c>
      <c r="P204" s="157">
        <f t="shared" si="21"/>
        <v>0</v>
      </c>
      <c r="Q204" s="157">
        <v>0</v>
      </c>
      <c r="R204" s="157">
        <f t="shared" si="22"/>
        <v>0</v>
      </c>
      <c r="S204" s="157">
        <v>0</v>
      </c>
      <c r="T204" s="158">
        <f t="shared" si="23"/>
        <v>0</v>
      </c>
      <c r="AR204" s="159" t="s">
        <v>566</v>
      </c>
      <c r="AT204" s="159" t="s">
        <v>891</v>
      </c>
      <c r="AU204" s="159" t="s">
        <v>88</v>
      </c>
      <c r="AY204" s="17" t="s">
        <v>371</v>
      </c>
      <c r="BE204" s="160">
        <f t="shared" si="24"/>
        <v>0</v>
      </c>
      <c r="BF204" s="160">
        <f t="shared" si="25"/>
        <v>0</v>
      </c>
      <c r="BG204" s="160">
        <f t="shared" si="26"/>
        <v>0</v>
      </c>
      <c r="BH204" s="160">
        <f t="shared" si="27"/>
        <v>0</v>
      </c>
      <c r="BI204" s="160">
        <f t="shared" si="28"/>
        <v>0</v>
      </c>
      <c r="BJ204" s="17" t="s">
        <v>88</v>
      </c>
      <c r="BK204" s="160">
        <f t="shared" si="29"/>
        <v>0</v>
      </c>
      <c r="BL204" s="17" t="s">
        <v>461</v>
      </c>
      <c r="BM204" s="159" t="s">
        <v>1301</v>
      </c>
    </row>
    <row r="205" spans="2:65" s="1" customFormat="1" ht="16.5" customHeight="1" x14ac:dyDescent="0.2">
      <c r="B205" s="147"/>
      <c r="C205" s="148" t="s">
        <v>801</v>
      </c>
      <c r="D205" s="148" t="s">
        <v>373</v>
      </c>
      <c r="E205" s="149" t="s">
        <v>5372</v>
      </c>
      <c r="F205" s="150" t="s">
        <v>5373</v>
      </c>
      <c r="G205" s="151" t="s">
        <v>513</v>
      </c>
      <c r="H205" s="152">
        <v>1</v>
      </c>
      <c r="I205" s="153"/>
      <c r="J205" s="154">
        <f t="shared" si="20"/>
        <v>0</v>
      </c>
      <c r="K205" s="150" t="s">
        <v>1</v>
      </c>
      <c r="L205" s="32"/>
      <c r="M205" s="155" t="s">
        <v>1</v>
      </c>
      <c r="N205" s="156" t="s">
        <v>41</v>
      </c>
      <c r="P205" s="157">
        <f t="shared" si="21"/>
        <v>0</v>
      </c>
      <c r="Q205" s="157">
        <v>0</v>
      </c>
      <c r="R205" s="157">
        <f t="shared" si="22"/>
        <v>0</v>
      </c>
      <c r="S205" s="157">
        <v>0</v>
      </c>
      <c r="T205" s="158">
        <f t="shared" si="23"/>
        <v>0</v>
      </c>
      <c r="AR205" s="159" t="s">
        <v>461</v>
      </c>
      <c r="AT205" s="159" t="s">
        <v>373</v>
      </c>
      <c r="AU205" s="159" t="s">
        <v>88</v>
      </c>
      <c r="AY205" s="17" t="s">
        <v>371</v>
      </c>
      <c r="BE205" s="160">
        <f t="shared" si="24"/>
        <v>0</v>
      </c>
      <c r="BF205" s="160">
        <f t="shared" si="25"/>
        <v>0</v>
      </c>
      <c r="BG205" s="160">
        <f t="shared" si="26"/>
        <v>0</v>
      </c>
      <c r="BH205" s="160">
        <f t="shared" si="27"/>
        <v>0</v>
      </c>
      <c r="BI205" s="160">
        <f t="shared" si="28"/>
        <v>0</v>
      </c>
      <c r="BJ205" s="17" t="s">
        <v>88</v>
      </c>
      <c r="BK205" s="160">
        <f t="shared" si="29"/>
        <v>0</v>
      </c>
      <c r="BL205" s="17" t="s">
        <v>461</v>
      </c>
      <c r="BM205" s="159" t="s">
        <v>1311</v>
      </c>
    </row>
    <row r="206" spans="2:65" s="1" customFormat="1" ht="24.2" customHeight="1" x14ac:dyDescent="0.2">
      <c r="B206" s="147"/>
      <c r="C206" s="189" t="s">
        <v>807</v>
      </c>
      <c r="D206" s="189" t="s">
        <v>891</v>
      </c>
      <c r="E206" s="190" t="s">
        <v>5374</v>
      </c>
      <c r="F206" s="191" t="s">
        <v>5375</v>
      </c>
      <c r="G206" s="192" t="s">
        <v>513</v>
      </c>
      <c r="H206" s="193">
        <v>1</v>
      </c>
      <c r="I206" s="194"/>
      <c r="J206" s="195">
        <f t="shared" si="20"/>
        <v>0</v>
      </c>
      <c r="K206" s="191" t="s">
        <v>1</v>
      </c>
      <c r="L206" s="196"/>
      <c r="M206" s="197" t="s">
        <v>1</v>
      </c>
      <c r="N206" s="198" t="s">
        <v>41</v>
      </c>
      <c r="P206" s="157">
        <f t="shared" si="21"/>
        <v>0</v>
      </c>
      <c r="Q206" s="157">
        <v>0</v>
      </c>
      <c r="R206" s="157">
        <f t="shared" si="22"/>
        <v>0</v>
      </c>
      <c r="S206" s="157">
        <v>0</v>
      </c>
      <c r="T206" s="158">
        <f t="shared" si="23"/>
        <v>0</v>
      </c>
      <c r="AR206" s="159" t="s">
        <v>566</v>
      </c>
      <c r="AT206" s="159" t="s">
        <v>891</v>
      </c>
      <c r="AU206" s="159" t="s">
        <v>88</v>
      </c>
      <c r="AY206" s="17" t="s">
        <v>371</v>
      </c>
      <c r="BE206" s="160">
        <f t="shared" si="24"/>
        <v>0</v>
      </c>
      <c r="BF206" s="160">
        <f t="shared" si="25"/>
        <v>0</v>
      </c>
      <c r="BG206" s="160">
        <f t="shared" si="26"/>
        <v>0</v>
      </c>
      <c r="BH206" s="160">
        <f t="shared" si="27"/>
        <v>0</v>
      </c>
      <c r="BI206" s="160">
        <f t="shared" si="28"/>
        <v>0</v>
      </c>
      <c r="BJ206" s="17" t="s">
        <v>88</v>
      </c>
      <c r="BK206" s="160">
        <f t="shared" si="29"/>
        <v>0</v>
      </c>
      <c r="BL206" s="17" t="s">
        <v>461</v>
      </c>
      <c r="BM206" s="159" t="s">
        <v>1320</v>
      </c>
    </row>
    <row r="207" spans="2:65" s="1" customFormat="1" ht="24.2" customHeight="1" x14ac:dyDescent="0.2">
      <c r="B207" s="147"/>
      <c r="C207" s="148" t="s">
        <v>845</v>
      </c>
      <c r="D207" s="148" t="s">
        <v>373</v>
      </c>
      <c r="E207" s="149" t="s">
        <v>5376</v>
      </c>
      <c r="F207" s="150" t="s">
        <v>5377</v>
      </c>
      <c r="G207" s="151" t="s">
        <v>513</v>
      </c>
      <c r="H207" s="152">
        <v>1</v>
      </c>
      <c r="I207" s="153"/>
      <c r="J207" s="154">
        <f t="shared" si="20"/>
        <v>0</v>
      </c>
      <c r="K207" s="150" t="s">
        <v>1</v>
      </c>
      <c r="L207" s="32"/>
      <c r="M207" s="155" t="s">
        <v>1</v>
      </c>
      <c r="N207" s="156" t="s">
        <v>41</v>
      </c>
      <c r="P207" s="157">
        <f t="shared" si="21"/>
        <v>0</v>
      </c>
      <c r="Q207" s="157">
        <v>0</v>
      </c>
      <c r="R207" s="157">
        <f t="shared" si="22"/>
        <v>0</v>
      </c>
      <c r="S207" s="157">
        <v>0</v>
      </c>
      <c r="T207" s="158">
        <f t="shared" si="23"/>
        <v>0</v>
      </c>
      <c r="AR207" s="159" t="s">
        <v>461</v>
      </c>
      <c r="AT207" s="159" t="s">
        <v>373</v>
      </c>
      <c r="AU207" s="159" t="s">
        <v>88</v>
      </c>
      <c r="AY207" s="17" t="s">
        <v>371</v>
      </c>
      <c r="BE207" s="160">
        <f t="shared" si="24"/>
        <v>0</v>
      </c>
      <c r="BF207" s="160">
        <f t="shared" si="25"/>
        <v>0</v>
      </c>
      <c r="BG207" s="160">
        <f t="shared" si="26"/>
        <v>0</v>
      </c>
      <c r="BH207" s="160">
        <f t="shared" si="27"/>
        <v>0</v>
      </c>
      <c r="BI207" s="160">
        <f t="shared" si="28"/>
        <v>0</v>
      </c>
      <c r="BJ207" s="17" t="s">
        <v>88</v>
      </c>
      <c r="BK207" s="160">
        <f t="shared" si="29"/>
        <v>0</v>
      </c>
      <c r="BL207" s="17" t="s">
        <v>461</v>
      </c>
      <c r="BM207" s="159" t="s">
        <v>1330</v>
      </c>
    </row>
    <row r="208" spans="2:65" s="1" customFormat="1" ht="24.2" customHeight="1" x14ac:dyDescent="0.2">
      <c r="B208" s="147"/>
      <c r="C208" s="189" t="s">
        <v>856</v>
      </c>
      <c r="D208" s="189" t="s">
        <v>891</v>
      </c>
      <c r="E208" s="190" t="s">
        <v>5378</v>
      </c>
      <c r="F208" s="191" t="s">
        <v>5379</v>
      </c>
      <c r="G208" s="192" t="s">
        <v>513</v>
      </c>
      <c r="H208" s="193">
        <v>1</v>
      </c>
      <c r="I208" s="194"/>
      <c r="J208" s="195">
        <f t="shared" si="20"/>
        <v>0</v>
      </c>
      <c r="K208" s="191" t="s">
        <v>1</v>
      </c>
      <c r="L208" s="196"/>
      <c r="M208" s="197" t="s">
        <v>1</v>
      </c>
      <c r="N208" s="198" t="s">
        <v>41</v>
      </c>
      <c r="P208" s="157">
        <f t="shared" si="21"/>
        <v>0</v>
      </c>
      <c r="Q208" s="157">
        <v>0</v>
      </c>
      <c r="R208" s="157">
        <f t="shared" si="22"/>
        <v>0</v>
      </c>
      <c r="S208" s="157">
        <v>0</v>
      </c>
      <c r="T208" s="158">
        <f t="shared" si="23"/>
        <v>0</v>
      </c>
      <c r="AR208" s="159" t="s">
        <v>566</v>
      </c>
      <c r="AT208" s="159" t="s">
        <v>891</v>
      </c>
      <c r="AU208" s="159" t="s">
        <v>88</v>
      </c>
      <c r="AY208" s="17" t="s">
        <v>371</v>
      </c>
      <c r="BE208" s="160">
        <f t="shared" si="24"/>
        <v>0</v>
      </c>
      <c r="BF208" s="160">
        <f t="shared" si="25"/>
        <v>0</v>
      </c>
      <c r="BG208" s="160">
        <f t="shared" si="26"/>
        <v>0</v>
      </c>
      <c r="BH208" s="160">
        <f t="shared" si="27"/>
        <v>0</v>
      </c>
      <c r="BI208" s="160">
        <f t="shared" si="28"/>
        <v>0</v>
      </c>
      <c r="BJ208" s="17" t="s">
        <v>88</v>
      </c>
      <c r="BK208" s="160">
        <f t="shared" si="29"/>
        <v>0</v>
      </c>
      <c r="BL208" s="17" t="s">
        <v>461</v>
      </c>
      <c r="BM208" s="159" t="s">
        <v>1340</v>
      </c>
    </row>
    <row r="209" spans="2:65" s="1" customFormat="1" ht="24.2" customHeight="1" x14ac:dyDescent="0.2">
      <c r="B209" s="147"/>
      <c r="C209" s="148" t="s">
        <v>860</v>
      </c>
      <c r="D209" s="148" t="s">
        <v>373</v>
      </c>
      <c r="E209" s="149" t="s">
        <v>5380</v>
      </c>
      <c r="F209" s="150" t="s">
        <v>5381</v>
      </c>
      <c r="G209" s="151" t="s">
        <v>3091</v>
      </c>
      <c r="H209" s="152">
        <v>15</v>
      </c>
      <c r="I209" s="153"/>
      <c r="J209" s="154">
        <f t="shared" si="20"/>
        <v>0</v>
      </c>
      <c r="K209" s="150" t="s">
        <v>1</v>
      </c>
      <c r="L209" s="32"/>
      <c r="M209" s="155" t="s">
        <v>1</v>
      </c>
      <c r="N209" s="156" t="s">
        <v>41</v>
      </c>
      <c r="P209" s="157">
        <f t="shared" si="21"/>
        <v>0</v>
      </c>
      <c r="Q209" s="157">
        <v>0</v>
      </c>
      <c r="R209" s="157">
        <f t="shared" si="22"/>
        <v>0</v>
      </c>
      <c r="S209" s="157">
        <v>0</v>
      </c>
      <c r="T209" s="158">
        <f t="shared" si="23"/>
        <v>0</v>
      </c>
      <c r="AR209" s="159" t="s">
        <v>461</v>
      </c>
      <c r="AT209" s="159" t="s">
        <v>373</v>
      </c>
      <c r="AU209" s="159" t="s">
        <v>88</v>
      </c>
      <c r="AY209" s="17" t="s">
        <v>371</v>
      </c>
      <c r="BE209" s="160">
        <f t="shared" si="24"/>
        <v>0</v>
      </c>
      <c r="BF209" s="160">
        <f t="shared" si="25"/>
        <v>0</v>
      </c>
      <c r="BG209" s="160">
        <f t="shared" si="26"/>
        <v>0</v>
      </c>
      <c r="BH209" s="160">
        <f t="shared" si="27"/>
        <v>0</v>
      </c>
      <c r="BI209" s="160">
        <f t="shared" si="28"/>
        <v>0</v>
      </c>
      <c r="BJ209" s="17" t="s">
        <v>88</v>
      </c>
      <c r="BK209" s="160">
        <f t="shared" si="29"/>
        <v>0</v>
      </c>
      <c r="BL209" s="17" t="s">
        <v>461</v>
      </c>
      <c r="BM209" s="159" t="s">
        <v>1350</v>
      </c>
    </row>
    <row r="210" spans="2:65" s="1" customFormat="1" ht="21.75" customHeight="1" x14ac:dyDescent="0.2">
      <c r="B210" s="147"/>
      <c r="C210" s="189" t="s">
        <v>864</v>
      </c>
      <c r="D210" s="189" t="s">
        <v>891</v>
      </c>
      <c r="E210" s="190" t="s">
        <v>5382</v>
      </c>
      <c r="F210" s="191" t="s">
        <v>5383</v>
      </c>
      <c r="G210" s="192" t="s">
        <v>513</v>
      </c>
      <c r="H210" s="193">
        <v>15</v>
      </c>
      <c r="I210" s="194"/>
      <c r="J210" s="195">
        <f t="shared" si="20"/>
        <v>0</v>
      </c>
      <c r="K210" s="191" t="s">
        <v>1</v>
      </c>
      <c r="L210" s="196"/>
      <c r="M210" s="197" t="s">
        <v>1</v>
      </c>
      <c r="N210" s="198" t="s">
        <v>41</v>
      </c>
      <c r="P210" s="157">
        <f t="shared" si="21"/>
        <v>0</v>
      </c>
      <c r="Q210" s="157">
        <v>0</v>
      </c>
      <c r="R210" s="157">
        <f t="shared" si="22"/>
        <v>0</v>
      </c>
      <c r="S210" s="157">
        <v>0</v>
      </c>
      <c r="T210" s="158">
        <f t="shared" si="23"/>
        <v>0</v>
      </c>
      <c r="AR210" s="159" t="s">
        <v>566</v>
      </c>
      <c r="AT210" s="159" t="s">
        <v>891</v>
      </c>
      <c r="AU210" s="159" t="s">
        <v>88</v>
      </c>
      <c r="AY210" s="17" t="s">
        <v>371</v>
      </c>
      <c r="BE210" s="160">
        <f t="shared" si="24"/>
        <v>0</v>
      </c>
      <c r="BF210" s="160">
        <f t="shared" si="25"/>
        <v>0</v>
      </c>
      <c r="BG210" s="160">
        <f t="shared" si="26"/>
        <v>0</v>
      </c>
      <c r="BH210" s="160">
        <f t="shared" si="27"/>
        <v>0</v>
      </c>
      <c r="BI210" s="160">
        <f t="shared" si="28"/>
        <v>0</v>
      </c>
      <c r="BJ210" s="17" t="s">
        <v>88</v>
      </c>
      <c r="BK210" s="160">
        <f t="shared" si="29"/>
        <v>0</v>
      </c>
      <c r="BL210" s="17" t="s">
        <v>461</v>
      </c>
      <c r="BM210" s="159" t="s">
        <v>1364</v>
      </c>
    </row>
    <row r="211" spans="2:65" s="1" customFormat="1" ht="21.75" customHeight="1" x14ac:dyDescent="0.2">
      <c r="B211" s="147"/>
      <c r="C211" s="148" t="s">
        <v>872</v>
      </c>
      <c r="D211" s="148" t="s">
        <v>373</v>
      </c>
      <c r="E211" s="149" t="s">
        <v>3855</v>
      </c>
      <c r="F211" s="150" t="s">
        <v>3856</v>
      </c>
      <c r="G211" s="151" t="s">
        <v>489</v>
      </c>
      <c r="H211" s="152">
        <v>1761</v>
      </c>
      <c r="I211" s="153"/>
      <c r="J211" s="154">
        <f t="shared" si="20"/>
        <v>0</v>
      </c>
      <c r="K211" s="150" t="s">
        <v>1</v>
      </c>
      <c r="L211" s="32"/>
      <c r="M211" s="155" t="s">
        <v>1</v>
      </c>
      <c r="N211" s="156" t="s">
        <v>41</v>
      </c>
      <c r="P211" s="157">
        <f t="shared" si="21"/>
        <v>0</v>
      </c>
      <c r="Q211" s="157">
        <v>0</v>
      </c>
      <c r="R211" s="157">
        <f t="shared" si="22"/>
        <v>0</v>
      </c>
      <c r="S211" s="157">
        <v>0</v>
      </c>
      <c r="T211" s="158">
        <f t="shared" si="23"/>
        <v>0</v>
      </c>
      <c r="AR211" s="159" t="s">
        <v>461</v>
      </c>
      <c r="AT211" s="159" t="s">
        <v>373</v>
      </c>
      <c r="AU211" s="159" t="s">
        <v>88</v>
      </c>
      <c r="AY211" s="17" t="s">
        <v>371</v>
      </c>
      <c r="BE211" s="160">
        <f t="shared" si="24"/>
        <v>0</v>
      </c>
      <c r="BF211" s="160">
        <f t="shared" si="25"/>
        <v>0</v>
      </c>
      <c r="BG211" s="160">
        <f t="shared" si="26"/>
        <v>0</v>
      </c>
      <c r="BH211" s="160">
        <f t="shared" si="27"/>
        <v>0</v>
      </c>
      <c r="BI211" s="160">
        <f t="shared" si="28"/>
        <v>0</v>
      </c>
      <c r="BJ211" s="17" t="s">
        <v>88</v>
      </c>
      <c r="BK211" s="160">
        <f t="shared" si="29"/>
        <v>0</v>
      </c>
      <c r="BL211" s="17" t="s">
        <v>461</v>
      </c>
      <c r="BM211" s="159" t="s">
        <v>1378</v>
      </c>
    </row>
    <row r="212" spans="2:65" s="1" customFormat="1" ht="24.2" customHeight="1" x14ac:dyDescent="0.2">
      <c r="B212" s="147"/>
      <c r="C212" s="148" t="s">
        <v>876</v>
      </c>
      <c r="D212" s="148" t="s">
        <v>373</v>
      </c>
      <c r="E212" s="149" t="s">
        <v>3857</v>
      </c>
      <c r="F212" s="150" t="s">
        <v>3858</v>
      </c>
      <c r="G212" s="151" t="s">
        <v>489</v>
      </c>
      <c r="H212" s="152">
        <v>1761</v>
      </c>
      <c r="I212" s="153"/>
      <c r="J212" s="154">
        <f t="shared" si="20"/>
        <v>0</v>
      </c>
      <c r="K212" s="150" t="s">
        <v>1</v>
      </c>
      <c r="L212" s="32"/>
      <c r="M212" s="155" t="s">
        <v>1</v>
      </c>
      <c r="N212" s="156" t="s">
        <v>41</v>
      </c>
      <c r="P212" s="157">
        <f t="shared" si="21"/>
        <v>0</v>
      </c>
      <c r="Q212" s="157">
        <v>0</v>
      </c>
      <c r="R212" s="157">
        <f t="shared" si="22"/>
        <v>0</v>
      </c>
      <c r="S212" s="157">
        <v>0</v>
      </c>
      <c r="T212" s="158">
        <f t="shared" si="23"/>
        <v>0</v>
      </c>
      <c r="AR212" s="159" t="s">
        <v>461</v>
      </c>
      <c r="AT212" s="159" t="s">
        <v>373</v>
      </c>
      <c r="AU212" s="159" t="s">
        <v>88</v>
      </c>
      <c r="AY212" s="17" t="s">
        <v>371</v>
      </c>
      <c r="BE212" s="160">
        <f t="shared" si="24"/>
        <v>0</v>
      </c>
      <c r="BF212" s="160">
        <f t="shared" si="25"/>
        <v>0</v>
      </c>
      <c r="BG212" s="160">
        <f t="shared" si="26"/>
        <v>0</v>
      </c>
      <c r="BH212" s="160">
        <f t="shared" si="27"/>
        <v>0</v>
      </c>
      <c r="BI212" s="160">
        <f t="shared" si="28"/>
        <v>0</v>
      </c>
      <c r="BJ212" s="17" t="s">
        <v>88</v>
      </c>
      <c r="BK212" s="160">
        <f t="shared" si="29"/>
        <v>0</v>
      </c>
      <c r="BL212" s="17" t="s">
        <v>461</v>
      </c>
      <c r="BM212" s="159" t="s">
        <v>1387</v>
      </c>
    </row>
    <row r="213" spans="2:65" s="1" customFormat="1" ht="24.2" customHeight="1" x14ac:dyDescent="0.2">
      <c r="B213" s="147"/>
      <c r="C213" s="148" t="s">
        <v>880</v>
      </c>
      <c r="D213" s="148" t="s">
        <v>373</v>
      </c>
      <c r="E213" s="149" t="s">
        <v>3861</v>
      </c>
      <c r="F213" s="150" t="s">
        <v>3862</v>
      </c>
      <c r="G213" s="151" t="s">
        <v>444</v>
      </c>
      <c r="H213" s="152">
        <v>2.9369999999999998</v>
      </c>
      <c r="I213" s="153"/>
      <c r="J213" s="154">
        <f t="shared" si="20"/>
        <v>0</v>
      </c>
      <c r="K213" s="150" t="s">
        <v>1</v>
      </c>
      <c r="L213" s="32"/>
      <c r="M213" s="155" t="s">
        <v>1</v>
      </c>
      <c r="N213" s="156" t="s">
        <v>41</v>
      </c>
      <c r="P213" s="157">
        <f t="shared" si="21"/>
        <v>0</v>
      </c>
      <c r="Q213" s="157">
        <v>0</v>
      </c>
      <c r="R213" s="157">
        <f t="shared" si="22"/>
        <v>0</v>
      </c>
      <c r="S213" s="157">
        <v>0</v>
      </c>
      <c r="T213" s="158">
        <f t="shared" si="23"/>
        <v>0</v>
      </c>
      <c r="AR213" s="159" t="s">
        <v>461</v>
      </c>
      <c r="AT213" s="159" t="s">
        <v>373</v>
      </c>
      <c r="AU213" s="159" t="s">
        <v>88</v>
      </c>
      <c r="AY213" s="17" t="s">
        <v>371</v>
      </c>
      <c r="BE213" s="160">
        <f t="shared" si="24"/>
        <v>0</v>
      </c>
      <c r="BF213" s="160">
        <f t="shared" si="25"/>
        <v>0</v>
      </c>
      <c r="BG213" s="160">
        <f t="shared" si="26"/>
        <v>0</v>
      </c>
      <c r="BH213" s="160">
        <f t="shared" si="27"/>
        <v>0</v>
      </c>
      <c r="BI213" s="160">
        <f t="shared" si="28"/>
        <v>0</v>
      </c>
      <c r="BJ213" s="17" t="s">
        <v>88</v>
      </c>
      <c r="BK213" s="160">
        <f t="shared" si="29"/>
        <v>0</v>
      </c>
      <c r="BL213" s="17" t="s">
        <v>461</v>
      </c>
      <c r="BM213" s="159" t="s">
        <v>1395</v>
      </c>
    </row>
    <row r="214" spans="2:65" s="1" customFormat="1" ht="49.9" customHeight="1" x14ac:dyDescent="0.2">
      <c r="B214" s="32"/>
      <c r="E214" s="138" t="s">
        <v>2957</v>
      </c>
      <c r="F214" s="138" t="s">
        <v>2958</v>
      </c>
      <c r="J214" s="127">
        <f t="shared" ref="J214:J219" si="30">BK214</f>
        <v>0</v>
      </c>
      <c r="L214" s="32"/>
      <c r="M214" s="200"/>
      <c r="T214" s="59"/>
      <c r="AT214" s="17" t="s">
        <v>74</v>
      </c>
      <c r="AU214" s="17" t="s">
        <v>75</v>
      </c>
      <c r="AY214" s="17" t="s">
        <v>2959</v>
      </c>
      <c r="BK214" s="160">
        <f>SUM(BK215:BK219)</f>
        <v>0</v>
      </c>
    </row>
    <row r="215" spans="2:65" s="1" customFormat="1" ht="16.350000000000001" customHeight="1" x14ac:dyDescent="0.2">
      <c r="B215" s="32"/>
      <c r="C215" s="201" t="s">
        <v>1</v>
      </c>
      <c r="D215" s="201" t="s">
        <v>373</v>
      </c>
      <c r="E215" s="202" t="s">
        <v>1</v>
      </c>
      <c r="F215" s="203" t="s">
        <v>1</v>
      </c>
      <c r="G215" s="204" t="s">
        <v>1</v>
      </c>
      <c r="H215" s="205"/>
      <c r="I215" s="206"/>
      <c r="J215" s="207">
        <f t="shared" si="30"/>
        <v>0</v>
      </c>
      <c r="K215" s="208"/>
      <c r="L215" s="32"/>
      <c r="M215" s="209" t="s">
        <v>1</v>
      </c>
      <c r="N215" s="210" t="s">
        <v>41</v>
      </c>
      <c r="T215" s="59"/>
      <c r="AT215" s="17" t="s">
        <v>2959</v>
      </c>
      <c r="AU215" s="17" t="s">
        <v>82</v>
      </c>
      <c r="AY215" s="17" t="s">
        <v>2959</v>
      </c>
      <c r="BE215" s="160">
        <f>IF(N215="základná",J215,0)</f>
        <v>0</v>
      </c>
      <c r="BF215" s="160">
        <f>IF(N215="znížená",J215,0)</f>
        <v>0</v>
      </c>
      <c r="BG215" s="160">
        <f>IF(N215="zákl. prenesená",J215,0)</f>
        <v>0</v>
      </c>
      <c r="BH215" s="160">
        <f>IF(N215="zníž. prenesená",J215,0)</f>
        <v>0</v>
      </c>
      <c r="BI215" s="160">
        <f>IF(N215="nulová",J215,0)</f>
        <v>0</v>
      </c>
      <c r="BJ215" s="17" t="s">
        <v>88</v>
      </c>
      <c r="BK215" s="160">
        <f>I215*H215</f>
        <v>0</v>
      </c>
    </row>
    <row r="216" spans="2:65" s="1" customFormat="1" ht="16.350000000000001" customHeight="1" x14ac:dyDescent="0.2">
      <c r="B216" s="32"/>
      <c r="C216" s="201" t="s">
        <v>1</v>
      </c>
      <c r="D216" s="201" t="s">
        <v>373</v>
      </c>
      <c r="E216" s="202" t="s">
        <v>1</v>
      </c>
      <c r="F216" s="203" t="s">
        <v>1</v>
      </c>
      <c r="G216" s="204" t="s">
        <v>1</v>
      </c>
      <c r="H216" s="205"/>
      <c r="I216" s="206"/>
      <c r="J216" s="207">
        <f t="shared" si="30"/>
        <v>0</v>
      </c>
      <c r="K216" s="208"/>
      <c r="L216" s="32"/>
      <c r="M216" s="209" t="s">
        <v>1</v>
      </c>
      <c r="N216" s="210" t="s">
        <v>41</v>
      </c>
      <c r="T216" s="59"/>
      <c r="AT216" s="17" t="s">
        <v>2959</v>
      </c>
      <c r="AU216" s="17" t="s">
        <v>82</v>
      </c>
      <c r="AY216" s="17" t="s">
        <v>2959</v>
      </c>
      <c r="BE216" s="160">
        <f>IF(N216="základná",J216,0)</f>
        <v>0</v>
      </c>
      <c r="BF216" s="160">
        <f>IF(N216="znížená",J216,0)</f>
        <v>0</v>
      </c>
      <c r="BG216" s="160">
        <f>IF(N216="zákl. prenesená",J216,0)</f>
        <v>0</v>
      </c>
      <c r="BH216" s="160">
        <f>IF(N216="zníž. prenesená",J216,0)</f>
        <v>0</v>
      </c>
      <c r="BI216" s="160">
        <f>IF(N216="nulová",J216,0)</f>
        <v>0</v>
      </c>
      <c r="BJ216" s="17" t="s">
        <v>88</v>
      </c>
      <c r="BK216" s="160">
        <f>I216*H216</f>
        <v>0</v>
      </c>
    </row>
    <row r="217" spans="2:65" s="1" customFormat="1" ht="16.350000000000001" customHeight="1" x14ac:dyDescent="0.2">
      <c r="B217" s="32"/>
      <c r="C217" s="201" t="s">
        <v>1</v>
      </c>
      <c r="D217" s="201" t="s">
        <v>373</v>
      </c>
      <c r="E217" s="202" t="s">
        <v>1</v>
      </c>
      <c r="F217" s="203" t="s">
        <v>1</v>
      </c>
      <c r="G217" s="204" t="s">
        <v>1</v>
      </c>
      <c r="H217" s="205"/>
      <c r="I217" s="206"/>
      <c r="J217" s="207">
        <f t="shared" si="30"/>
        <v>0</v>
      </c>
      <c r="K217" s="208"/>
      <c r="L217" s="32"/>
      <c r="M217" s="209" t="s">
        <v>1</v>
      </c>
      <c r="N217" s="210" t="s">
        <v>41</v>
      </c>
      <c r="T217" s="59"/>
      <c r="AT217" s="17" t="s">
        <v>2959</v>
      </c>
      <c r="AU217" s="17" t="s">
        <v>82</v>
      </c>
      <c r="AY217" s="17" t="s">
        <v>2959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7" t="s">
        <v>88</v>
      </c>
      <c r="BK217" s="160">
        <f>I217*H217</f>
        <v>0</v>
      </c>
    </row>
    <row r="218" spans="2:65" s="1" customFormat="1" ht="16.350000000000001" customHeight="1" x14ac:dyDescent="0.2">
      <c r="B218" s="32"/>
      <c r="C218" s="201" t="s">
        <v>1</v>
      </c>
      <c r="D218" s="201" t="s">
        <v>373</v>
      </c>
      <c r="E218" s="202" t="s">
        <v>1</v>
      </c>
      <c r="F218" s="203" t="s">
        <v>1</v>
      </c>
      <c r="G218" s="204" t="s">
        <v>1</v>
      </c>
      <c r="H218" s="205"/>
      <c r="I218" s="206"/>
      <c r="J218" s="207">
        <f t="shared" si="30"/>
        <v>0</v>
      </c>
      <c r="K218" s="208"/>
      <c r="L218" s="32"/>
      <c r="M218" s="209" t="s">
        <v>1</v>
      </c>
      <c r="N218" s="210" t="s">
        <v>41</v>
      </c>
      <c r="T218" s="59"/>
      <c r="AT218" s="17" t="s">
        <v>2959</v>
      </c>
      <c r="AU218" s="17" t="s">
        <v>82</v>
      </c>
      <c r="AY218" s="17" t="s">
        <v>2959</v>
      </c>
      <c r="BE218" s="160">
        <f>IF(N218="základná",J218,0)</f>
        <v>0</v>
      </c>
      <c r="BF218" s="160">
        <f>IF(N218="znížená",J218,0)</f>
        <v>0</v>
      </c>
      <c r="BG218" s="160">
        <f>IF(N218="zákl. prenesená",J218,0)</f>
        <v>0</v>
      </c>
      <c r="BH218" s="160">
        <f>IF(N218="zníž. prenesená",J218,0)</f>
        <v>0</v>
      </c>
      <c r="BI218" s="160">
        <f>IF(N218="nulová",J218,0)</f>
        <v>0</v>
      </c>
      <c r="BJ218" s="17" t="s">
        <v>88</v>
      </c>
      <c r="BK218" s="160">
        <f>I218*H218</f>
        <v>0</v>
      </c>
    </row>
    <row r="219" spans="2:65" s="1" customFormat="1" ht="16.350000000000001" customHeight="1" x14ac:dyDescent="0.2">
      <c r="B219" s="32"/>
      <c r="C219" s="201" t="s">
        <v>1</v>
      </c>
      <c r="D219" s="201" t="s">
        <v>373</v>
      </c>
      <c r="E219" s="202" t="s">
        <v>1</v>
      </c>
      <c r="F219" s="203" t="s">
        <v>1</v>
      </c>
      <c r="G219" s="204" t="s">
        <v>1</v>
      </c>
      <c r="H219" s="205"/>
      <c r="I219" s="206"/>
      <c r="J219" s="207">
        <f t="shared" si="30"/>
        <v>0</v>
      </c>
      <c r="K219" s="208"/>
      <c r="L219" s="32"/>
      <c r="M219" s="209" t="s">
        <v>1</v>
      </c>
      <c r="N219" s="210" t="s">
        <v>41</v>
      </c>
      <c r="O219" s="211"/>
      <c r="P219" s="211"/>
      <c r="Q219" s="211"/>
      <c r="R219" s="211"/>
      <c r="S219" s="211"/>
      <c r="T219" s="212"/>
      <c r="AT219" s="17" t="s">
        <v>2959</v>
      </c>
      <c r="AU219" s="17" t="s">
        <v>82</v>
      </c>
      <c r="AY219" s="17" t="s">
        <v>2959</v>
      </c>
      <c r="BE219" s="160">
        <f>IF(N219="základná",J219,0)</f>
        <v>0</v>
      </c>
      <c r="BF219" s="160">
        <f>IF(N219="znížená",J219,0)</f>
        <v>0</v>
      </c>
      <c r="BG219" s="160">
        <f>IF(N219="zákl. prenesená",J219,0)</f>
        <v>0</v>
      </c>
      <c r="BH219" s="160">
        <f>IF(N219="zníž. prenesená",J219,0)</f>
        <v>0</v>
      </c>
      <c r="BI219" s="160">
        <f>IF(N219="nulová",J219,0)</f>
        <v>0</v>
      </c>
      <c r="BJ219" s="17" t="s">
        <v>88</v>
      </c>
      <c r="BK219" s="160">
        <f>I219*H219</f>
        <v>0</v>
      </c>
    </row>
    <row r="220" spans="2:65" s="1" customFormat="1" ht="6.95" customHeight="1" x14ac:dyDescent="0.2"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32"/>
    </row>
  </sheetData>
  <autoFilter ref="C124:K219" xr:uid="{00000000-0009-0000-0000-000009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15:D220" xr:uid="{00000000-0002-0000-0900-000000000000}">
      <formula1>"K, M"</formula1>
    </dataValidation>
    <dataValidation type="list" allowBlank="1" showInputMessage="1" showErrorMessage="1" error="Povolené sú hodnoty základná, znížená, nulová." sqref="N215:N220" xr:uid="{00000000-0002-0000-09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2077"/>
  <sheetViews>
    <sheetView showGridLines="0" workbookViewId="0"/>
  </sheetViews>
  <sheetFormatPr defaultRowHeight="15" x14ac:dyDescent="0.2"/>
  <cols>
    <col min="1" max="1" width="8.33203125" customWidth="1"/>
    <col min="2" max="2" width="1.6640625" customWidth="1"/>
    <col min="3" max="3" width="25" customWidth="1"/>
    <col min="4" max="4" width="75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 x14ac:dyDescent="0.2"/>
    <row r="2" spans="2:8" ht="36.950000000000003" customHeight="1" x14ac:dyDescent="0.2"/>
    <row r="3" spans="2:8" ht="6.95" customHeight="1" x14ac:dyDescent="0.2">
      <c r="B3" s="18"/>
      <c r="C3" s="19"/>
      <c r="D3" s="19"/>
      <c r="E3" s="19"/>
      <c r="F3" s="19"/>
      <c r="G3" s="19"/>
      <c r="H3" s="20"/>
    </row>
    <row r="4" spans="2:8" ht="24.95" customHeight="1" x14ac:dyDescent="0.2">
      <c r="B4" s="20"/>
      <c r="C4" s="21" t="s">
        <v>5384</v>
      </c>
      <c r="H4" s="20"/>
    </row>
    <row r="5" spans="2:8" ht="12" customHeight="1" x14ac:dyDescent="0.2">
      <c r="B5" s="20"/>
      <c r="C5" s="24" t="s">
        <v>12</v>
      </c>
      <c r="D5" s="237" t="s">
        <v>13</v>
      </c>
      <c r="E5" s="233"/>
      <c r="F5" s="233"/>
      <c r="H5" s="20"/>
    </row>
    <row r="6" spans="2:8" ht="36.950000000000003" customHeight="1" x14ac:dyDescent="0.2">
      <c r="B6" s="20"/>
      <c r="C6" s="26" t="s">
        <v>15</v>
      </c>
      <c r="D6" s="234" t="s">
        <v>16</v>
      </c>
      <c r="E6" s="233"/>
      <c r="F6" s="233"/>
      <c r="H6" s="20"/>
    </row>
    <row r="7" spans="2:8" ht="16.5" customHeight="1" x14ac:dyDescent="0.2">
      <c r="B7" s="20"/>
      <c r="C7" s="27" t="s">
        <v>21</v>
      </c>
      <c r="D7" s="55" t="str">
        <f>'Rekapitulácia stavby'!AN8</f>
        <v>5. 8. 2023</v>
      </c>
      <c r="H7" s="20"/>
    </row>
    <row r="8" spans="2:8" s="1" customFormat="1" ht="10.9" customHeight="1" x14ac:dyDescent="0.2">
      <c r="B8" s="32"/>
      <c r="H8" s="32"/>
    </row>
    <row r="9" spans="2:8" s="10" customFormat="1" ht="29.25" customHeight="1" x14ac:dyDescent="0.2">
      <c r="B9" s="128"/>
      <c r="C9" s="129" t="s">
        <v>56</v>
      </c>
      <c r="D9" s="130" t="s">
        <v>57</v>
      </c>
      <c r="E9" s="130" t="s">
        <v>360</v>
      </c>
      <c r="F9" s="131" t="s">
        <v>5385</v>
      </c>
      <c r="H9" s="128"/>
    </row>
    <row r="10" spans="2:8" s="1" customFormat="1" ht="26.45" customHeight="1" x14ac:dyDescent="0.2">
      <c r="B10" s="32"/>
      <c r="C10" s="213" t="s">
        <v>5386</v>
      </c>
      <c r="D10" s="213" t="s">
        <v>86</v>
      </c>
      <c r="H10" s="32"/>
    </row>
    <row r="11" spans="2:8" s="1" customFormat="1" ht="16.899999999999999" customHeight="1" x14ac:dyDescent="0.2">
      <c r="B11" s="32"/>
      <c r="C11" s="214" t="s">
        <v>3964</v>
      </c>
      <c r="D11" s="215" t="s">
        <v>1</v>
      </c>
      <c r="E11" s="216" t="s">
        <v>1</v>
      </c>
      <c r="F11" s="217">
        <v>0</v>
      </c>
      <c r="H11" s="32"/>
    </row>
    <row r="12" spans="2:8" s="1" customFormat="1" ht="16.899999999999999" customHeight="1" x14ac:dyDescent="0.2">
      <c r="B12" s="32"/>
      <c r="C12" s="214" t="s">
        <v>116</v>
      </c>
      <c r="D12" s="215" t="s">
        <v>1</v>
      </c>
      <c r="E12" s="216" t="s">
        <v>1</v>
      </c>
      <c r="F12" s="217">
        <v>0.08</v>
      </c>
      <c r="H12" s="32"/>
    </row>
    <row r="13" spans="2:8" s="1" customFormat="1" ht="16.899999999999999" customHeight="1" x14ac:dyDescent="0.2">
      <c r="B13" s="32"/>
      <c r="C13" s="218" t="s">
        <v>1</v>
      </c>
      <c r="D13" s="218" t="s">
        <v>465</v>
      </c>
      <c r="E13" s="17" t="s">
        <v>1</v>
      </c>
      <c r="F13" s="219">
        <v>0</v>
      </c>
      <c r="H13" s="32"/>
    </row>
    <row r="14" spans="2:8" s="1" customFormat="1" ht="16.899999999999999" customHeight="1" x14ac:dyDescent="0.2">
      <c r="B14" s="32"/>
      <c r="C14" s="218" t="s">
        <v>1</v>
      </c>
      <c r="D14" s="218" t="s">
        <v>471</v>
      </c>
      <c r="E14" s="17" t="s">
        <v>1</v>
      </c>
      <c r="F14" s="219">
        <v>0</v>
      </c>
      <c r="H14" s="32"/>
    </row>
    <row r="15" spans="2:8" s="1" customFormat="1" ht="16.899999999999999" customHeight="1" x14ac:dyDescent="0.2">
      <c r="B15" s="32"/>
      <c r="C15" s="218" t="s">
        <v>1</v>
      </c>
      <c r="D15" s="218" t="s">
        <v>472</v>
      </c>
      <c r="E15" s="17" t="s">
        <v>1</v>
      </c>
      <c r="F15" s="219">
        <v>0.08</v>
      </c>
      <c r="H15" s="32"/>
    </row>
    <row r="16" spans="2:8" s="1" customFormat="1" ht="16.899999999999999" customHeight="1" x14ac:dyDescent="0.2">
      <c r="B16" s="32"/>
      <c r="C16" s="218" t="s">
        <v>116</v>
      </c>
      <c r="D16" s="218" t="s">
        <v>383</v>
      </c>
      <c r="E16" s="17" t="s">
        <v>1</v>
      </c>
      <c r="F16" s="219">
        <v>0.08</v>
      </c>
      <c r="H16" s="32"/>
    </row>
    <row r="17" spans="2:8" s="1" customFormat="1" ht="16.899999999999999" customHeight="1" x14ac:dyDescent="0.2">
      <c r="B17" s="32"/>
      <c r="C17" s="220" t="s">
        <v>5387</v>
      </c>
      <c r="H17" s="32"/>
    </row>
    <row r="18" spans="2:8" s="1" customFormat="1" ht="16.899999999999999" customHeight="1" x14ac:dyDescent="0.2">
      <c r="B18" s="32"/>
      <c r="C18" s="218" t="s">
        <v>468</v>
      </c>
      <c r="D18" s="218" t="s">
        <v>469</v>
      </c>
      <c r="E18" s="17" t="s">
        <v>391</v>
      </c>
      <c r="F18" s="219">
        <v>0.08</v>
      </c>
      <c r="H18" s="32"/>
    </row>
    <row r="19" spans="2:8" s="1" customFormat="1" ht="16.899999999999999" customHeight="1" x14ac:dyDescent="0.2">
      <c r="B19" s="32"/>
      <c r="C19" s="218" t="s">
        <v>482</v>
      </c>
      <c r="D19" s="218" t="s">
        <v>483</v>
      </c>
      <c r="E19" s="17" t="s">
        <v>444</v>
      </c>
      <c r="F19" s="219">
        <v>8.0000000000000002E-3</v>
      </c>
      <c r="H19" s="32"/>
    </row>
    <row r="20" spans="2:8" s="1" customFormat="1" ht="16.899999999999999" customHeight="1" x14ac:dyDescent="0.2">
      <c r="B20" s="32"/>
      <c r="C20" s="214" t="s">
        <v>3966</v>
      </c>
      <c r="D20" s="215" t="s">
        <v>1</v>
      </c>
      <c r="E20" s="216" t="s">
        <v>1</v>
      </c>
      <c r="F20" s="217">
        <v>0</v>
      </c>
      <c r="H20" s="32"/>
    </row>
    <row r="21" spans="2:8" s="1" customFormat="1" ht="16.899999999999999" customHeight="1" x14ac:dyDescent="0.2">
      <c r="B21" s="32"/>
      <c r="C21" s="214" t="s">
        <v>3968</v>
      </c>
      <c r="D21" s="215" t="s">
        <v>1</v>
      </c>
      <c r="E21" s="216" t="s">
        <v>1</v>
      </c>
      <c r="F21" s="217">
        <v>3307.31</v>
      </c>
      <c r="H21" s="32"/>
    </row>
    <row r="22" spans="2:8" s="1" customFormat="1" ht="16.899999999999999" customHeight="1" x14ac:dyDescent="0.2">
      <c r="B22" s="32"/>
      <c r="C22" s="214" t="s">
        <v>3970</v>
      </c>
      <c r="D22" s="215" t="s">
        <v>1</v>
      </c>
      <c r="E22" s="216" t="s">
        <v>1</v>
      </c>
      <c r="F22" s="217">
        <v>1.92</v>
      </c>
      <c r="H22" s="32"/>
    </row>
    <row r="23" spans="2:8" s="1" customFormat="1" ht="16.899999999999999" customHeight="1" x14ac:dyDescent="0.2">
      <c r="B23" s="32"/>
      <c r="C23" s="214" t="s">
        <v>3972</v>
      </c>
      <c r="D23" s="215" t="s">
        <v>1</v>
      </c>
      <c r="E23" s="216" t="s">
        <v>1</v>
      </c>
      <c r="F23" s="217">
        <v>0</v>
      </c>
      <c r="H23" s="32"/>
    </row>
    <row r="24" spans="2:8" s="1" customFormat="1" ht="16.899999999999999" customHeight="1" x14ac:dyDescent="0.2">
      <c r="B24" s="32"/>
      <c r="C24" s="214" t="s">
        <v>118</v>
      </c>
      <c r="D24" s="215" t="s">
        <v>1</v>
      </c>
      <c r="E24" s="216" t="s">
        <v>1</v>
      </c>
      <c r="F24" s="217">
        <v>1.98</v>
      </c>
      <c r="H24" s="32"/>
    </row>
    <row r="25" spans="2:8" s="1" customFormat="1" ht="16.899999999999999" customHeight="1" x14ac:dyDescent="0.2">
      <c r="B25" s="32"/>
      <c r="C25" s="218" t="s">
        <v>1</v>
      </c>
      <c r="D25" s="218" t="s">
        <v>397</v>
      </c>
      <c r="E25" s="17" t="s">
        <v>1</v>
      </c>
      <c r="F25" s="219">
        <v>0</v>
      </c>
      <c r="H25" s="32"/>
    </row>
    <row r="26" spans="2:8" s="1" customFormat="1" ht="16.899999999999999" customHeight="1" x14ac:dyDescent="0.2">
      <c r="B26" s="32"/>
      <c r="C26" s="218" t="s">
        <v>1</v>
      </c>
      <c r="D26" s="218" t="s">
        <v>630</v>
      </c>
      <c r="E26" s="17" t="s">
        <v>1</v>
      </c>
      <c r="F26" s="219">
        <v>0</v>
      </c>
      <c r="H26" s="32"/>
    </row>
    <row r="27" spans="2:8" s="1" customFormat="1" ht="16.899999999999999" customHeight="1" x14ac:dyDescent="0.2">
      <c r="B27" s="32"/>
      <c r="C27" s="218" t="s">
        <v>1</v>
      </c>
      <c r="D27" s="218" t="s">
        <v>638</v>
      </c>
      <c r="E27" s="17" t="s">
        <v>1</v>
      </c>
      <c r="F27" s="219">
        <v>1.23</v>
      </c>
      <c r="H27" s="32"/>
    </row>
    <row r="28" spans="2:8" s="1" customFormat="1" ht="16.899999999999999" customHeight="1" x14ac:dyDescent="0.2">
      <c r="B28" s="32"/>
      <c r="C28" s="218" t="s">
        <v>1</v>
      </c>
      <c r="D28" s="218" t="s">
        <v>1</v>
      </c>
      <c r="E28" s="17" t="s">
        <v>1</v>
      </c>
      <c r="F28" s="219">
        <v>0</v>
      </c>
      <c r="H28" s="32"/>
    </row>
    <row r="29" spans="2:8" s="1" customFormat="1" ht="16.899999999999999" customHeight="1" x14ac:dyDescent="0.2">
      <c r="B29" s="32"/>
      <c r="C29" s="218" t="s">
        <v>1</v>
      </c>
      <c r="D29" s="218" t="s">
        <v>632</v>
      </c>
      <c r="E29" s="17" t="s">
        <v>1</v>
      </c>
      <c r="F29" s="219">
        <v>0</v>
      </c>
      <c r="H29" s="32"/>
    </row>
    <row r="30" spans="2:8" s="1" customFormat="1" ht="16.899999999999999" customHeight="1" x14ac:dyDescent="0.2">
      <c r="B30" s="32"/>
      <c r="C30" s="218" t="s">
        <v>1</v>
      </c>
      <c r="D30" s="218" t="s">
        <v>639</v>
      </c>
      <c r="E30" s="17" t="s">
        <v>1</v>
      </c>
      <c r="F30" s="219">
        <v>0.75</v>
      </c>
      <c r="H30" s="32"/>
    </row>
    <row r="31" spans="2:8" s="1" customFormat="1" ht="16.899999999999999" customHeight="1" x14ac:dyDescent="0.2">
      <c r="B31" s="32"/>
      <c r="C31" s="218" t="s">
        <v>1</v>
      </c>
      <c r="D31" s="218" t="s">
        <v>1</v>
      </c>
      <c r="E31" s="17" t="s">
        <v>1</v>
      </c>
      <c r="F31" s="219">
        <v>0</v>
      </c>
      <c r="H31" s="32"/>
    </row>
    <row r="32" spans="2:8" s="1" customFormat="1" ht="16.899999999999999" customHeight="1" x14ac:dyDescent="0.2">
      <c r="B32" s="32"/>
      <c r="C32" s="218" t="s">
        <v>118</v>
      </c>
      <c r="D32" s="218" t="s">
        <v>383</v>
      </c>
      <c r="E32" s="17" t="s">
        <v>1</v>
      </c>
      <c r="F32" s="219">
        <v>1.98</v>
      </c>
      <c r="H32" s="32"/>
    </row>
    <row r="33" spans="2:8" s="1" customFormat="1" ht="16.899999999999999" customHeight="1" x14ac:dyDescent="0.2">
      <c r="B33" s="32"/>
      <c r="C33" s="220" t="s">
        <v>5387</v>
      </c>
      <c r="H33" s="32"/>
    </row>
    <row r="34" spans="2:8" s="1" customFormat="1" ht="22.5" x14ac:dyDescent="0.2">
      <c r="B34" s="32"/>
      <c r="C34" s="218" t="s">
        <v>635</v>
      </c>
      <c r="D34" s="218" t="s">
        <v>636</v>
      </c>
      <c r="E34" s="17" t="s">
        <v>376</v>
      </c>
      <c r="F34" s="219">
        <v>1.98</v>
      </c>
      <c r="H34" s="32"/>
    </row>
    <row r="35" spans="2:8" s="1" customFormat="1" ht="22.5" x14ac:dyDescent="0.2">
      <c r="B35" s="32"/>
      <c r="C35" s="218" t="s">
        <v>641</v>
      </c>
      <c r="D35" s="218" t="s">
        <v>642</v>
      </c>
      <c r="E35" s="17" t="s">
        <v>376</v>
      </c>
      <c r="F35" s="219">
        <v>1.98</v>
      </c>
      <c r="H35" s="32"/>
    </row>
    <row r="36" spans="2:8" s="1" customFormat="1" ht="16.899999999999999" customHeight="1" x14ac:dyDescent="0.2">
      <c r="B36" s="32"/>
      <c r="C36" s="214" t="s">
        <v>121</v>
      </c>
      <c r="D36" s="215" t="s">
        <v>1</v>
      </c>
      <c r="E36" s="216" t="s">
        <v>1</v>
      </c>
      <c r="F36" s="217">
        <v>0.64</v>
      </c>
      <c r="H36" s="32"/>
    </row>
    <row r="37" spans="2:8" s="1" customFormat="1" ht="16.899999999999999" customHeight="1" x14ac:dyDescent="0.2">
      <c r="B37" s="32"/>
      <c r="C37" s="218" t="s">
        <v>1</v>
      </c>
      <c r="D37" s="218" t="s">
        <v>465</v>
      </c>
      <c r="E37" s="17" t="s">
        <v>1</v>
      </c>
      <c r="F37" s="219">
        <v>0</v>
      </c>
      <c r="H37" s="32"/>
    </row>
    <row r="38" spans="2:8" s="1" customFormat="1" ht="16.899999999999999" customHeight="1" x14ac:dyDescent="0.2">
      <c r="B38" s="32"/>
      <c r="C38" s="218" t="s">
        <v>1</v>
      </c>
      <c r="D38" s="218" t="s">
        <v>477</v>
      </c>
      <c r="E38" s="17" t="s">
        <v>1</v>
      </c>
      <c r="F38" s="219">
        <v>0.64</v>
      </c>
      <c r="H38" s="32"/>
    </row>
    <row r="39" spans="2:8" s="1" customFormat="1" ht="16.899999999999999" customHeight="1" x14ac:dyDescent="0.2">
      <c r="B39" s="32"/>
      <c r="C39" s="218" t="s">
        <v>121</v>
      </c>
      <c r="D39" s="218" t="s">
        <v>383</v>
      </c>
      <c r="E39" s="17" t="s">
        <v>1</v>
      </c>
      <c r="F39" s="219">
        <v>0.64</v>
      </c>
      <c r="H39" s="32"/>
    </row>
    <row r="40" spans="2:8" s="1" customFormat="1" ht="16.899999999999999" customHeight="1" x14ac:dyDescent="0.2">
      <c r="B40" s="32"/>
      <c r="C40" s="220" t="s">
        <v>5387</v>
      </c>
      <c r="H40" s="32"/>
    </row>
    <row r="41" spans="2:8" s="1" customFormat="1" ht="16.899999999999999" customHeight="1" x14ac:dyDescent="0.2">
      <c r="B41" s="32"/>
      <c r="C41" s="218" t="s">
        <v>474</v>
      </c>
      <c r="D41" s="218" t="s">
        <v>475</v>
      </c>
      <c r="E41" s="17" t="s">
        <v>376</v>
      </c>
      <c r="F41" s="219">
        <v>0.64</v>
      </c>
      <c r="H41" s="32"/>
    </row>
    <row r="42" spans="2:8" s="1" customFormat="1" ht="16.899999999999999" customHeight="1" x14ac:dyDescent="0.2">
      <c r="B42" s="32"/>
      <c r="C42" s="218" t="s">
        <v>479</v>
      </c>
      <c r="D42" s="218" t="s">
        <v>480</v>
      </c>
      <c r="E42" s="17" t="s">
        <v>376</v>
      </c>
      <c r="F42" s="219">
        <v>0.64</v>
      </c>
      <c r="H42" s="32"/>
    </row>
    <row r="43" spans="2:8" s="1" customFormat="1" ht="16.899999999999999" customHeight="1" x14ac:dyDescent="0.2">
      <c r="B43" s="32"/>
      <c r="C43" s="214" t="s">
        <v>3974</v>
      </c>
      <c r="D43" s="215" t="s">
        <v>1</v>
      </c>
      <c r="E43" s="216" t="s">
        <v>1</v>
      </c>
      <c r="F43" s="217">
        <v>1.13686837721616E-13</v>
      </c>
      <c r="H43" s="32"/>
    </row>
    <row r="44" spans="2:8" s="1" customFormat="1" ht="16.899999999999999" customHeight="1" x14ac:dyDescent="0.2">
      <c r="B44" s="32"/>
      <c r="C44" s="214" t="s">
        <v>3976</v>
      </c>
      <c r="D44" s="215" t="s">
        <v>1</v>
      </c>
      <c r="E44" s="216" t="s">
        <v>1</v>
      </c>
      <c r="F44" s="217">
        <v>0</v>
      </c>
      <c r="H44" s="32"/>
    </row>
    <row r="45" spans="2:8" s="1" customFormat="1" ht="16.899999999999999" customHeight="1" x14ac:dyDescent="0.2">
      <c r="B45" s="32"/>
      <c r="C45" s="214" t="s">
        <v>3979</v>
      </c>
      <c r="D45" s="215" t="s">
        <v>1</v>
      </c>
      <c r="E45" s="216" t="s">
        <v>1</v>
      </c>
      <c r="F45" s="217">
        <v>3.6</v>
      </c>
      <c r="H45" s="32"/>
    </row>
    <row r="46" spans="2:8" s="1" customFormat="1" ht="16.899999999999999" customHeight="1" x14ac:dyDescent="0.2">
      <c r="B46" s="32"/>
      <c r="C46" s="214" t="s">
        <v>2850</v>
      </c>
      <c r="D46" s="215" t="s">
        <v>1</v>
      </c>
      <c r="E46" s="216" t="s">
        <v>1</v>
      </c>
      <c r="F46" s="217">
        <v>11.97</v>
      </c>
      <c r="H46" s="32"/>
    </row>
    <row r="47" spans="2:8" s="1" customFormat="1" ht="16.899999999999999" customHeight="1" x14ac:dyDescent="0.2">
      <c r="B47" s="32"/>
      <c r="C47" s="218" t="s">
        <v>1</v>
      </c>
      <c r="D47" s="218" t="s">
        <v>889</v>
      </c>
      <c r="E47" s="17" t="s">
        <v>1</v>
      </c>
      <c r="F47" s="219">
        <v>0</v>
      </c>
      <c r="H47" s="32"/>
    </row>
    <row r="48" spans="2:8" s="1" customFormat="1" ht="16.899999999999999" customHeight="1" x14ac:dyDescent="0.2">
      <c r="B48" s="32"/>
      <c r="C48" s="218" t="s">
        <v>1</v>
      </c>
      <c r="D48" s="218" t="s">
        <v>1363</v>
      </c>
      <c r="E48" s="17" t="s">
        <v>1</v>
      </c>
      <c r="F48" s="219">
        <v>11.97</v>
      </c>
      <c r="H48" s="32"/>
    </row>
    <row r="49" spans="2:8" s="1" customFormat="1" ht="16.899999999999999" customHeight="1" x14ac:dyDescent="0.2">
      <c r="B49" s="32"/>
      <c r="C49" s="218" t="s">
        <v>2850</v>
      </c>
      <c r="D49" s="218" t="s">
        <v>383</v>
      </c>
      <c r="E49" s="17" t="s">
        <v>1</v>
      </c>
      <c r="F49" s="219">
        <v>11.97</v>
      </c>
      <c r="H49" s="32"/>
    </row>
    <row r="50" spans="2:8" s="1" customFormat="1" ht="16.899999999999999" customHeight="1" x14ac:dyDescent="0.2">
      <c r="B50" s="32"/>
      <c r="C50" s="214" t="s">
        <v>123</v>
      </c>
      <c r="D50" s="215" t="s">
        <v>1</v>
      </c>
      <c r="E50" s="216" t="s">
        <v>1</v>
      </c>
      <c r="F50" s="217">
        <v>4403.3010000000004</v>
      </c>
      <c r="H50" s="32"/>
    </row>
    <row r="51" spans="2:8" s="1" customFormat="1" ht="16.899999999999999" customHeight="1" x14ac:dyDescent="0.2">
      <c r="B51" s="32"/>
      <c r="C51" s="218" t="s">
        <v>1</v>
      </c>
      <c r="D51" s="218" t="s">
        <v>125</v>
      </c>
      <c r="E51" s="17" t="s">
        <v>1</v>
      </c>
      <c r="F51" s="219">
        <v>3513.5619999999999</v>
      </c>
      <c r="H51" s="32"/>
    </row>
    <row r="52" spans="2:8" s="1" customFormat="1" ht="16.899999999999999" customHeight="1" x14ac:dyDescent="0.2">
      <c r="B52" s="32"/>
      <c r="C52" s="218" t="s">
        <v>1</v>
      </c>
      <c r="D52" s="218" t="s">
        <v>133</v>
      </c>
      <c r="E52" s="17" t="s">
        <v>1</v>
      </c>
      <c r="F52" s="219">
        <v>81.405000000000001</v>
      </c>
      <c r="H52" s="32"/>
    </row>
    <row r="53" spans="2:8" s="1" customFormat="1" ht="16.899999999999999" customHeight="1" x14ac:dyDescent="0.2">
      <c r="B53" s="32"/>
      <c r="C53" s="218" t="s">
        <v>1</v>
      </c>
      <c r="D53" s="218" t="s">
        <v>309</v>
      </c>
      <c r="E53" s="17" t="s">
        <v>1</v>
      </c>
      <c r="F53" s="219">
        <v>175.548</v>
      </c>
      <c r="H53" s="32"/>
    </row>
    <row r="54" spans="2:8" s="1" customFormat="1" ht="16.899999999999999" customHeight="1" x14ac:dyDescent="0.2">
      <c r="B54" s="32"/>
      <c r="C54" s="218" t="s">
        <v>1</v>
      </c>
      <c r="D54" s="218" t="s">
        <v>219</v>
      </c>
      <c r="E54" s="17" t="s">
        <v>1</v>
      </c>
      <c r="F54" s="219">
        <v>632.78599999999994</v>
      </c>
      <c r="H54" s="32"/>
    </row>
    <row r="55" spans="2:8" s="1" customFormat="1" ht="16.899999999999999" customHeight="1" x14ac:dyDescent="0.2">
      <c r="B55" s="32"/>
      <c r="C55" s="218" t="s">
        <v>123</v>
      </c>
      <c r="D55" s="218" t="s">
        <v>383</v>
      </c>
      <c r="E55" s="17" t="s">
        <v>1</v>
      </c>
      <c r="F55" s="219">
        <v>4403.3010000000004</v>
      </c>
      <c r="H55" s="32"/>
    </row>
    <row r="56" spans="2:8" s="1" customFormat="1" ht="16.899999999999999" customHeight="1" x14ac:dyDescent="0.2">
      <c r="B56" s="32"/>
      <c r="C56" s="220" t="s">
        <v>5387</v>
      </c>
      <c r="H56" s="32"/>
    </row>
    <row r="57" spans="2:8" s="1" customFormat="1" ht="16.899999999999999" customHeight="1" x14ac:dyDescent="0.2">
      <c r="B57" s="32"/>
      <c r="C57" s="218" t="s">
        <v>772</v>
      </c>
      <c r="D57" s="218" t="s">
        <v>773</v>
      </c>
      <c r="E57" s="17" t="s">
        <v>376</v>
      </c>
      <c r="F57" s="219">
        <v>4403.3010000000004</v>
      </c>
      <c r="H57" s="32"/>
    </row>
    <row r="58" spans="2:8" s="1" customFormat="1" ht="16.899999999999999" customHeight="1" x14ac:dyDescent="0.2">
      <c r="B58" s="32"/>
      <c r="C58" s="218" t="s">
        <v>748</v>
      </c>
      <c r="D58" s="218" t="s">
        <v>749</v>
      </c>
      <c r="E58" s="17" t="s">
        <v>376</v>
      </c>
      <c r="F58" s="219">
        <v>4403.3010000000004</v>
      </c>
      <c r="H58" s="32"/>
    </row>
    <row r="59" spans="2:8" s="1" customFormat="1" ht="16.899999999999999" customHeight="1" x14ac:dyDescent="0.2">
      <c r="B59" s="32"/>
      <c r="C59" s="218" t="s">
        <v>756</v>
      </c>
      <c r="D59" s="218" t="s">
        <v>757</v>
      </c>
      <c r="E59" s="17" t="s">
        <v>376</v>
      </c>
      <c r="F59" s="219">
        <v>4403.3010000000004</v>
      </c>
      <c r="H59" s="32"/>
    </row>
    <row r="60" spans="2:8" s="1" customFormat="1" ht="16.899999999999999" customHeight="1" x14ac:dyDescent="0.2">
      <c r="B60" s="32"/>
      <c r="C60" s="214" t="s">
        <v>125</v>
      </c>
      <c r="D60" s="215" t="s">
        <v>1</v>
      </c>
      <c r="E60" s="216" t="s">
        <v>1</v>
      </c>
      <c r="F60" s="217">
        <v>3513.5619999999999</v>
      </c>
      <c r="H60" s="32"/>
    </row>
    <row r="61" spans="2:8" s="1" customFormat="1" ht="16.899999999999999" customHeight="1" x14ac:dyDescent="0.2">
      <c r="B61" s="32"/>
      <c r="C61" s="218" t="s">
        <v>1</v>
      </c>
      <c r="D61" s="218" t="s">
        <v>198</v>
      </c>
      <c r="E61" s="17" t="s">
        <v>1</v>
      </c>
      <c r="F61" s="219">
        <v>3594.9670000000001</v>
      </c>
      <c r="H61" s="32"/>
    </row>
    <row r="62" spans="2:8" s="1" customFormat="1" ht="16.899999999999999" customHeight="1" x14ac:dyDescent="0.2">
      <c r="B62" s="32"/>
      <c r="C62" s="218" t="s">
        <v>1</v>
      </c>
      <c r="D62" s="218" t="s">
        <v>799</v>
      </c>
      <c r="E62" s="17" t="s">
        <v>1</v>
      </c>
      <c r="F62" s="219">
        <v>0</v>
      </c>
      <c r="H62" s="32"/>
    </row>
    <row r="63" spans="2:8" s="1" customFormat="1" ht="16.899999999999999" customHeight="1" x14ac:dyDescent="0.2">
      <c r="B63" s="32"/>
      <c r="C63" s="218" t="s">
        <v>1</v>
      </c>
      <c r="D63" s="218" t="s">
        <v>800</v>
      </c>
      <c r="E63" s="17" t="s">
        <v>1</v>
      </c>
      <c r="F63" s="219">
        <v>-81.405000000000001</v>
      </c>
      <c r="H63" s="32"/>
    </row>
    <row r="64" spans="2:8" s="1" customFormat="1" ht="16.899999999999999" customHeight="1" x14ac:dyDescent="0.2">
      <c r="B64" s="32"/>
      <c r="C64" s="218" t="s">
        <v>125</v>
      </c>
      <c r="D64" s="218" t="s">
        <v>383</v>
      </c>
      <c r="E64" s="17" t="s">
        <v>1</v>
      </c>
      <c r="F64" s="219">
        <v>3513.5619999999999</v>
      </c>
      <c r="H64" s="32"/>
    </row>
    <row r="65" spans="2:8" s="1" customFormat="1" ht="16.899999999999999" customHeight="1" x14ac:dyDescent="0.2">
      <c r="B65" s="32"/>
      <c r="C65" s="220" t="s">
        <v>5387</v>
      </c>
      <c r="H65" s="32"/>
    </row>
    <row r="66" spans="2:8" s="1" customFormat="1" ht="16.899999999999999" customHeight="1" x14ac:dyDescent="0.2">
      <c r="B66" s="32"/>
      <c r="C66" s="218" t="s">
        <v>796</v>
      </c>
      <c r="D66" s="218" t="s">
        <v>797</v>
      </c>
      <c r="E66" s="17" t="s">
        <v>376</v>
      </c>
      <c r="F66" s="219">
        <v>3513.5619999999999</v>
      </c>
      <c r="H66" s="32"/>
    </row>
    <row r="67" spans="2:8" s="1" customFormat="1" ht="16.899999999999999" customHeight="1" x14ac:dyDescent="0.2">
      <c r="B67" s="32"/>
      <c r="C67" s="218" t="s">
        <v>772</v>
      </c>
      <c r="D67" s="218" t="s">
        <v>773</v>
      </c>
      <c r="E67" s="17" t="s">
        <v>376</v>
      </c>
      <c r="F67" s="219">
        <v>4403.3010000000004</v>
      </c>
      <c r="H67" s="32"/>
    </row>
    <row r="68" spans="2:8" s="1" customFormat="1" ht="16.899999999999999" customHeight="1" x14ac:dyDescent="0.2">
      <c r="B68" s="32"/>
      <c r="C68" s="214" t="s">
        <v>127</v>
      </c>
      <c r="D68" s="215" t="s">
        <v>1</v>
      </c>
      <c r="E68" s="216" t="s">
        <v>1</v>
      </c>
      <c r="F68" s="217">
        <v>175.548</v>
      </c>
      <c r="H68" s="32"/>
    </row>
    <row r="69" spans="2:8" s="1" customFormat="1" ht="16.899999999999999" customHeight="1" x14ac:dyDescent="0.2">
      <c r="B69" s="32"/>
      <c r="C69" s="218" t="s">
        <v>1</v>
      </c>
      <c r="D69" s="218" t="s">
        <v>783</v>
      </c>
      <c r="E69" s="17" t="s">
        <v>1</v>
      </c>
      <c r="F69" s="219">
        <v>0</v>
      </c>
      <c r="H69" s="32"/>
    </row>
    <row r="70" spans="2:8" s="1" customFormat="1" ht="16.899999999999999" customHeight="1" x14ac:dyDescent="0.2">
      <c r="B70" s="32"/>
      <c r="C70" s="218" t="s">
        <v>1</v>
      </c>
      <c r="D70" s="218" t="s">
        <v>2283</v>
      </c>
      <c r="E70" s="17" t="s">
        <v>1</v>
      </c>
      <c r="F70" s="219">
        <v>175.548</v>
      </c>
      <c r="H70" s="32"/>
    </row>
    <row r="71" spans="2:8" s="1" customFormat="1" ht="16.899999999999999" customHeight="1" x14ac:dyDescent="0.2">
      <c r="B71" s="32"/>
      <c r="C71" s="218" t="s">
        <v>127</v>
      </c>
      <c r="D71" s="218" t="s">
        <v>383</v>
      </c>
      <c r="E71" s="17" t="s">
        <v>1</v>
      </c>
      <c r="F71" s="219">
        <v>175.548</v>
      </c>
      <c r="H71" s="32"/>
    </row>
    <row r="72" spans="2:8" s="1" customFormat="1" ht="16.899999999999999" customHeight="1" x14ac:dyDescent="0.2">
      <c r="B72" s="32"/>
      <c r="C72" s="220" t="s">
        <v>5387</v>
      </c>
      <c r="H72" s="32"/>
    </row>
    <row r="73" spans="2:8" s="1" customFormat="1" ht="16.899999999999999" customHeight="1" x14ac:dyDescent="0.2">
      <c r="B73" s="32"/>
      <c r="C73" s="218" t="s">
        <v>2280</v>
      </c>
      <c r="D73" s="218" t="s">
        <v>2281</v>
      </c>
      <c r="E73" s="17" t="s">
        <v>376</v>
      </c>
      <c r="F73" s="219">
        <v>351.096</v>
      </c>
      <c r="H73" s="32"/>
    </row>
    <row r="74" spans="2:8" s="1" customFormat="1" ht="16.899999999999999" customHeight="1" x14ac:dyDescent="0.2">
      <c r="B74" s="32"/>
      <c r="C74" s="218" t="s">
        <v>448</v>
      </c>
      <c r="D74" s="218" t="s">
        <v>449</v>
      </c>
      <c r="E74" s="17" t="s">
        <v>391</v>
      </c>
      <c r="F74" s="219">
        <v>75.402000000000001</v>
      </c>
      <c r="H74" s="32"/>
    </row>
    <row r="75" spans="2:8" s="1" customFormat="1" ht="22.5" x14ac:dyDescent="0.2">
      <c r="B75" s="32"/>
      <c r="C75" s="218" t="s">
        <v>780</v>
      </c>
      <c r="D75" s="218" t="s">
        <v>781</v>
      </c>
      <c r="E75" s="17" t="s">
        <v>376</v>
      </c>
      <c r="F75" s="219">
        <v>175.548</v>
      </c>
      <c r="H75" s="32"/>
    </row>
    <row r="76" spans="2:8" s="1" customFormat="1" ht="16.899999999999999" customHeight="1" x14ac:dyDescent="0.2">
      <c r="B76" s="32"/>
      <c r="C76" s="218" t="s">
        <v>785</v>
      </c>
      <c r="D76" s="218" t="s">
        <v>786</v>
      </c>
      <c r="E76" s="17" t="s">
        <v>376</v>
      </c>
      <c r="F76" s="219">
        <v>1616.6679999999999</v>
      </c>
      <c r="H76" s="32"/>
    </row>
    <row r="77" spans="2:8" s="1" customFormat="1" ht="16.899999999999999" customHeight="1" x14ac:dyDescent="0.2">
      <c r="B77" s="32"/>
      <c r="C77" s="218" t="s">
        <v>1365</v>
      </c>
      <c r="D77" s="218" t="s">
        <v>1366</v>
      </c>
      <c r="E77" s="17" t="s">
        <v>376</v>
      </c>
      <c r="F77" s="219">
        <v>355.83600000000001</v>
      </c>
      <c r="H77" s="32"/>
    </row>
    <row r="78" spans="2:8" s="1" customFormat="1" ht="16.899999999999999" customHeight="1" x14ac:dyDescent="0.2">
      <c r="B78" s="32"/>
      <c r="C78" s="218" t="s">
        <v>1379</v>
      </c>
      <c r="D78" s="218" t="s">
        <v>1380</v>
      </c>
      <c r="E78" s="17" t="s">
        <v>376</v>
      </c>
      <c r="F78" s="219">
        <v>175.548</v>
      </c>
      <c r="H78" s="32"/>
    </row>
    <row r="79" spans="2:8" s="1" customFormat="1" ht="16.899999999999999" customHeight="1" x14ac:dyDescent="0.2">
      <c r="B79" s="32"/>
      <c r="C79" s="218" t="s">
        <v>1401</v>
      </c>
      <c r="D79" s="218" t="s">
        <v>1402</v>
      </c>
      <c r="E79" s="17" t="s">
        <v>489</v>
      </c>
      <c r="F79" s="219">
        <v>292.58</v>
      </c>
      <c r="H79" s="32"/>
    </row>
    <row r="80" spans="2:8" s="1" customFormat="1" ht="16.899999999999999" customHeight="1" x14ac:dyDescent="0.2">
      <c r="B80" s="32"/>
      <c r="C80" s="218" t="s">
        <v>920</v>
      </c>
      <c r="D80" s="218" t="s">
        <v>921</v>
      </c>
      <c r="E80" s="17" t="s">
        <v>376</v>
      </c>
      <c r="F80" s="219">
        <v>175.548</v>
      </c>
      <c r="H80" s="32"/>
    </row>
    <row r="81" spans="2:8" s="1" customFormat="1" ht="16.899999999999999" customHeight="1" x14ac:dyDescent="0.2">
      <c r="B81" s="32"/>
      <c r="C81" s="218" t="s">
        <v>2292</v>
      </c>
      <c r="D81" s="218" t="s">
        <v>2293</v>
      </c>
      <c r="E81" s="17" t="s">
        <v>2294</v>
      </c>
      <c r="F81" s="219">
        <v>4248.2619999999997</v>
      </c>
      <c r="H81" s="32"/>
    </row>
    <row r="82" spans="2:8" s="1" customFormat="1" ht="16.899999999999999" customHeight="1" x14ac:dyDescent="0.2">
      <c r="B82" s="32"/>
      <c r="C82" s="218" t="s">
        <v>1372</v>
      </c>
      <c r="D82" s="218" t="s">
        <v>1373</v>
      </c>
      <c r="E82" s="17" t="s">
        <v>444</v>
      </c>
      <c r="F82" s="219">
        <v>0.128</v>
      </c>
      <c r="H82" s="32"/>
    </row>
    <row r="83" spans="2:8" s="1" customFormat="1" ht="22.5" x14ac:dyDescent="0.2">
      <c r="B83" s="32"/>
      <c r="C83" s="218" t="s">
        <v>1383</v>
      </c>
      <c r="D83" s="218" t="s">
        <v>1384</v>
      </c>
      <c r="E83" s="17" t="s">
        <v>376</v>
      </c>
      <c r="F83" s="219">
        <v>201.88</v>
      </c>
      <c r="H83" s="32"/>
    </row>
    <row r="84" spans="2:8" s="1" customFormat="1" ht="16.899999999999999" customHeight="1" x14ac:dyDescent="0.2">
      <c r="B84" s="32"/>
      <c r="C84" s="218" t="s">
        <v>2286</v>
      </c>
      <c r="D84" s="218" t="s">
        <v>2287</v>
      </c>
      <c r="E84" s="17" t="s">
        <v>376</v>
      </c>
      <c r="F84" s="219">
        <v>358.11799999999999</v>
      </c>
      <c r="H84" s="32"/>
    </row>
    <row r="85" spans="2:8" s="1" customFormat="1" ht="16.899999999999999" customHeight="1" x14ac:dyDescent="0.2">
      <c r="B85" s="32"/>
      <c r="C85" s="214" t="s">
        <v>130</v>
      </c>
      <c r="D85" s="215" t="s">
        <v>1</v>
      </c>
      <c r="E85" s="216" t="s">
        <v>1</v>
      </c>
      <c r="F85" s="217">
        <v>298.85700000000003</v>
      </c>
      <c r="H85" s="32"/>
    </row>
    <row r="86" spans="2:8" s="1" customFormat="1" ht="16.899999999999999" customHeight="1" x14ac:dyDescent="0.2">
      <c r="B86" s="32"/>
      <c r="C86" s="218" t="s">
        <v>1</v>
      </c>
      <c r="D86" s="218" t="s">
        <v>662</v>
      </c>
      <c r="E86" s="17" t="s">
        <v>1</v>
      </c>
      <c r="F86" s="219">
        <v>0</v>
      </c>
      <c r="H86" s="32"/>
    </row>
    <row r="87" spans="2:8" s="1" customFormat="1" ht="16.899999999999999" customHeight="1" x14ac:dyDescent="0.2">
      <c r="B87" s="32"/>
      <c r="C87" s="218" t="s">
        <v>1</v>
      </c>
      <c r="D87" s="218" t="s">
        <v>663</v>
      </c>
      <c r="E87" s="17" t="s">
        <v>1</v>
      </c>
      <c r="F87" s="219">
        <v>298.85700000000003</v>
      </c>
      <c r="H87" s="32"/>
    </row>
    <row r="88" spans="2:8" s="1" customFormat="1" ht="16.899999999999999" customHeight="1" x14ac:dyDescent="0.2">
      <c r="B88" s="32"/>
      <c r="C88" s="218" t="s">
        <v>130</v>
      </c>
      <c r="D88" s="218" t="s">
        <v>385</v>
      </c>
      <c r="E88" s="17" t="s">
        <v>1</v>
      </c>
      <c r="F88" s="219">
        <v>298.85700000000003</v>
      </c>
      <c r="H88" s="32"/>
    </row>
    <row r="89" spans="2:8" s="1" customFormat="1" ht="16.899999999999999" customHeight="1" x14ac:dyDescent="0.2">
      <c r="B89" s="32"/>
      <c r="C89" s="220" t="s">
        <v>5387</v>
      </c>
      <c r="H89" s="32"/>
    </row>
    <row r="90" spans="2:8" s="1" customFormat="1" ht="16.899999999999999" customHeight="1" x14ac:dyDescent="0.2">
      <c r="B90" s="32"/>
      <c r="C90" s="218" t="s">
        <v>659</v>
      </c>
      <c r="D90" s="218" t="s">
        <v>660</v>
      </c>
      <c r="E90" s="17" t="s">
        <v>376</v>
      </c>
      <c r="F90" s="219">
        <v>298.85700000000003</v>
      </c>
      <c r="H90" s="32"/>
    </row>
    <row r="91" spans="2:8" s="1" customFormat="1" ht="16.899999999999999" customHeight="1" x14ac:dyDescent="0.2">
      <c r="B91" s="32"/>
      <c r="C91" s="218" t="s">
        <v>670</v>
      </c>
      <c r="D91" s="218" t="s">
        <v>671</v>
      </c>
      <c r="E91" s="17" t="s">
        <v>376</v>
      </c>
      <c r="F91" s="219">
        <v>298.85700000000003</v>
      </c>
      <c r="H91" s="32"/>
    </row>
    <row r="92" spans="2:8" s="1" customFormat="1" ht="16.899999999999999" customHeight="1" x14ac:dyDescent="0.2">
      <c r="B92" s="32"/>
      <c r="C92" s="214" t="s">
        <v>133</v>
      </c>
      <c r="D92" s="215" t="s">
        <v>1</v>
      </c>
      <c r="E92" s="216" t="s">
        <v>1</v>
      </c>
      <c r="F92" s="217">
        <v>81.405000000000001</v>
      </c>
      <c r="H92" s="32"/>
    </row>
    <row r="93" spans="2:8" s="1" customFormat="1" ht="16.899999999999999" customHeight="1" x14ac:dyDescent="0.2">
      <c r="B93" s="32"/>
      <c r="C93" s="218" t="s">
        <v>1</v>
      </c>
      <c r="D93" s="218" t="s">
        <v>811</v>
      </c>
      <c r="E93" s="17" t="s">
        <v>1</v>
      </c>
      <c r="F93" s="219">
        <v>0</v>
      </c>
      <c r="H93" s="32"/>
    </row>
    <row r="94" spans="2:8" s="1" customFormat="1" ht="16.899999999999999" customHeight="1" x14ac:dyDescent="0.2">
      <c r="B94" s="32"/>
      <c r="C94" s="218" t="s">
        <v>1</v>
      </c>
      <c r="D94" s="218" t="s">
        <v>812</v>
      </c>
      <c r="E94" s="17" t="s">
        <v>1</v>
      </c>
      <c r="F94" s="219">
        <v>49.32</v>
      </c>
      <c r="H94" s="32"/>
    </row>
    <row r="95" spans="2:8" s="1" customFormat="1" ht="16.899999999999999" customHeight="1" x14ac:dyDescent="0.2">
      <c r="B95" s="32"/>
      <c r="C95" s="218" t="s">
        <v>1</v>
      </c>
      <c r="D95" s="218" t="s">
        <v>813</v>
      </c>
      <c r="E95" s="17" t="s">
        <v>1</v>
      </c>
      <c r="F95" s="219">
        <v>0</v>
      </c>
      <c r="H95" s="32"/>
    </row>
    <row r="96" spans="2:8" s="1" customFormat="1" ht="16.899999999999999" customHeight="1" x14ac:dyDescent="0.2">
      <c r="B96" s="32"/>
      <c r="C96" s="218" t="s">
        <v>1</v>
      </c>
      <c r="D96" s="218" t="s">
        <v>814</v>
      </c>
      <c r="E96" s="17" t="s">
        <v>1</v>
      </c>
      <c r="F96" s="219">
        <v>2.4460000000000002</v>
      </c>
      <c r="H96" s="32"/>
    </row>
    <row r="97" spans="2:8" s="1" customFormat="1" ht="16.899999999999999" customHeight="1" x14ac:dyDescent="0.2">
      <c r="B97" s="32"/>
      <c r="C97" s="218" t="s">
        <v>1</v>
      </c>
      <c r="D97" s="218" t="s">
        <v>815</v>
      </c>
      <c r="E97" s="17" t="s">
        <v>1</v>
      </c>
      <c r="F97" s="219">
        <v>0</v>
      </c>
      <c r="H97" s="32"/>
    </row>
    <row r="98" spans="2:8" s="1" customFormat="1" ht="16.899999999999999" customHeight="1" x14ac:dyDescent="0.2">
      <c r="B98" s="32"/>
      <c r="C98" s="218" t="s">
        <v>1</v>
      </c>
      <c r="D98" s="218" t="s">
        <v>816</v>
      </c>
      <c r="E98" s="17" t="s">
        <v>1</v>
      </c>
      <c r="F98" s="219">
        <v>0.56499999999999995</v>
      </c>
      <c r="H98" s="32"/>
    </row>
    <row r="99" spans="2:8" s="1" customFormat="1" ht="16.899999999999999" customHeight="1" x14ac:dyDescent="0.2">
      <c r="B99" s="32"/>
      <c r="C99" s="218" t="s">
        <v>1</v>
      </c>
      <c r="D99" s="218" t="s">
        <v>817</v>
      </c>
      <c r="E99" s="17" t="s">
        <v>1</v>
      </c>
      <c r="F99" s="219">
        <v>0</v>
      </c>
      <c r="H99" s="32"/>
    </row>
    <row r="100" spans="2:8" s="1" customFormat="1" ht="16.899999999999999" customHeight="1" x14ac:dyDescent="0.2">
      <c r="B100" s="32"/>
      <c r="C100" s="218" t="s">
        <v>1</v>
      </c>
      <c r="D100" s="218" t="s">
        <v>818</v>
      </c>
      <c r="E100" s="17" t="s">
        <v>1</v>
      </c>
      <c r="F100" s="219">
        <v>5.3780000000000001</v>
      </c>
      <c r="H100" s="32"/>
    </row>
    <row r="101" spans="2:8" s="1" customFormat="1" ht="16.899999999999999" customHeight="1" x14ac:dyDescent="0.2">
      <c r="B101" s="32"/>
      <c r="C101" s="218" t="s">
        <v>1</v>
      </c>
      <c r="D101" s="218" t="s">
        <v>819</v>
      </c>
      <c r="E101" s="17" t="s">
        <v>1</v>
      </c>
      <c r="F101" s="219">
        <v>0</v>
      </c>
      <c r="H101" s="32"/>
    </row>
    <row r="102" spans="2:8" s="1" customFormat="1" ht="16.899999999999999" customHeight="1" x14ac:dyDescent="0.2">
      <c r="B102" s="32"/>
      <c r="C102" s="218" t="s">
        <v>1</v>
      </c>
      <c r="D102" s="218" t="s">
        <v>820</v>
      </c>
      <c r="E102" s="17" t="s">
        <v>1</v>
      </c>
      <c r="F102" s="219">
        <v>7.23</v>
      </c>
      <c r="H102" s="32"/>
    </row>
    <row r="103" spans="2:8" s="1" customFormat="1" ht="16.899999999999999" customHeight="1" x14ac:dyDescent="0.2">
      <c r="B103" s="32"/>
      <c r="C103" s="218" t="s">
        <v>1</v>
      </c>
      <c r="D103" s="218" t="s">
        <v>821</v>
      </c>
      <c r="E103" s="17" t="s">
        <v>1</v>
      </c>
      <c r="F103" s="219">
        <v>0</v>
      </c>
      <c r="H103" s="32"/>
    </row>
    <row r="104" spans="2:8" s="1" customFormat="1" ht="16.899999999999999" customHeight="1" x14ac:dyDescent="0.2">
      <c r="B104" s="32"/>
      <c r="C104" s="218" t="s">
        <v>1</v>
      </c>
      <c r="D104" s="218" t="s">
        <v>822</v>
      </c>
      <c r="E104" s="17" t="s">
        <v>1</v>
      </c>
      <c r="F104" s="219">
        <v>2.4</v>
      </c>
      <c r="H104" s="32"/>
    </row>
    <row r="105" spans="2:8" s="1" customFormat="1" ht="16.899999999999999" customHeight="1" x14ac:dyDescent="0.2">
      <c r="B105" s="32"/>
      <c r="C105" s="218" t="s">
        <v>1</v>
      </c>
      <c r="D105" s="218" t="s">
        <v>823</v>
      </c>
      <c r="E105" s="17" t="s">
        <v>1</v>
      </c>
      <c r="F105" s="219">
        <v>0</v>
      </c>
      <c r="H105" s="32"/>
    </row>
    <row r="106" spans="2:8" s="1" customFormat="1" ht="16.899999999999999" customHeight="1" x14ac:dyDescent="0.2">
      <c r="B106" s="32"/>
      <c r="C106" s="218" t="s">
        <v>1</v>
      </c>
      <c r="D106" s="218" t="s">
        <v>824</v>
      </c>
      <c r="E106" s="17" t="s">
        <v>1</v>
      </c>
      <c r="F106" s="219">
        <v>3.69</v>
      </c>
      <c r="H106" s="32"/>
    </row>
    <row r="107" spans="2:8" s="1" customFormat="1" ht="16.899999999999999" customHeight="1" x14ac:dyDescent="0.2">
      <c r="B107" s="32"/>
      <c r="C107" s="218" t="s">
        <v>1</v>
      </c>
      <c r="D107" s="218" t="s">
        <v>825</v>
      </c>
      <c r="E107" s="17" t="s">
        <v>1</v>
      </c>
      <c r="F107" s="219">
        <v>0</v>
      </c>
      <c r="H107" s="32"/>
    </row>
    <row r="108" spans="2:8" s="1" customFormat="1" ht="16.899999999999999" customHeight="1" x14ac:dyDescent="0.2">
      <c r="B108" s="32"/>
      <c r="C108" s="218" t="s">
        <v>1</v>
      </c>
      <c r="D108" s="218" t="s">
        <v>826</v>
      </c>
      <c r="E108" s="17" t="s">
        <v>1</v>
      </c>
      <c r="F108" s="219">
        <v>0.95299999999999996</v>
      </c>
      <c r="H108" s="32"/>
    </row>
    <row r="109" spans="2:8" s="1" customFormat="1" ht="16.899999999999999" customHeight="1" x14ac:dyDescent="0.2">
      <c r="B109" s="32"/>
      <c r="C109" s="218" t="s">
        <v>1</v>
      </c>
      <c r="D109" s="218" t="s">
        <v>827</v>
      </c>
      <c r="E109" s="17" t="s">
        <v>1</v>
      </c>
      <c r="F109" s="219">
        <v>0</v>
      </c>
      <c r="H109" s="32"/>
    </row>
    <row r="110" spans="2:8" s="1" customFormat="1" ht="16.899999999999999" customHeight="1" x14ac:dyDescent="0.2">
      <c r="B110" s="32"/>
      <c r="C110" s="218" t="s">
        <v>1</v>
      </c>
      <c r="D110" s="218" t="s">
        <v>828</v>
      </c>
      <c r="E110" s="17" t="s">
        <v>1</v>
      </c>
      <c r="F110" s="219">
        <v>3.05</v>
      </c>
      <c r="H110" s="32"/>
    </row>
    <row r="111" spans="2:8" s="1" customFormat="1" ht="16.899999999999999" customHeight="1" x14ac:dyDescent="0.2">
      <c r="B111" s="32"/>
      <c r="C111" s="218" t="s">
        <v>1</v>
      </c>
      <c r="D111" s="218" t="s">
        <v>829</v>
      </c>
      <c r="E111" s="17" t="s">
        <v>1</v>
      </c>
      <c r="F111" s="219">
        <v>0</v>
      </c>
      <c r="H111" s="32"/>
    </row>
    <row r="112" spans="2:8" s="1" customFormat="1" ht="16.899999999999999" customHeight="1" x14ac:dyDescent="0.2">
      <c r="B112" s="32"/>
      <c r="C112" s="218" t="s">
        <v>1</v>
      </c>
      <c r="D112" s="218" t="s">
        <v>830</v>
      </c>
      <c r="E112" s="17" t="s">
        <v>1</v>
      </c>
      <c r="F112" s="219">
        <v>0.65300000000000002</v>
      </c>
      <c r="H112" s="32"/>
    </row>
    <row r="113" spans="2:8" s="1" customFormat="1" ht="16.899999999999999" customHeight="1" x14ac:dyDescent="0.2">
      <c r="B113" s="32"/>
      <c r="C113" s="218" t="s">
        <v>1</v>
      </c>
      <c r="D113" s="218" t="s">
        <v>831</v>
      </c>
      <c r="E113" s="17" t="s">
        <v>1</v>
      </c>
      <c r="F113" s="219">
        <v>0</v>
      </c>
      <c r="H113" s="32"/>
    </row>
    <row r="114" spans="2:8" s="1" customFormat="1" ht="16.899999999999999" customHeight="1" x14ac:dyDescent="0.2">
      <c r="B114" s="32"/>
      <c r="C114" s="218" t="s">
        <v>1</v>
      </c>
      <c r="D114" s="218" t="s">
        <v>832</v>
      </c>
      <c r="E114" s="17" t="s">
        <v>1</v>
      </c>
      <c r="F114" s="219">
        <v>0.44</v>
      </c>
      <c r="H114" s="32"/>
    </row>
    <row r="115" spans="2:8" s="1" customFormat="1" ht="16.899999999999999" customHeight="1" x14ac:dyDescent="0.2">
      <c r="B115" s="32"/>
      <c r="C115" s="218" t="s">
        <v>1</v>
      </c>
      <c r="D115" s="218" t="s">
        <v>833</v>
      </c>
      <c r="E115" s="17" t="s">
        <v>1</v>
      </c>
      <c r="F115" s="219">
        <v>0</v>
      </c>
      <c r="H115" s="32"/>
    </row>
    <row r="116" spans="2:8" s="1" customFormat="1" ht="16.899999999999999" customHeight="1" x14ac:dyDescent="0.2">
      <c r="B116" s="32"/>
      <c r="C116" s="218" t="s">
        <v>1</v>
      </c>
      <c r="D116" s="218" t="s">
        <v>834</v>
      </c>
      <c r="E116" s="17" t="s">
        <v>1</v>
      </c>
      <c r="F116" s="219">
        <v>1.8080000000000001</v>
      </c>
      <c r="H116" s="32"/>
    </row>
    <row r="117" spans="2:8" s="1" customFormat="1" ht="16.899999999999999" customHeight="1" x14ac:dyDescent="0.2">
      <c r="B117" s="32"/>
      <c r="C117" s="218" t="s">
        <v>1</v>
      </c>
      <c r="D117" s="218" t="s">
        <v>835</v>
      </c>
      <c r="E117" s="17" t="s">
        <v>1</v>
      </c>
      <c r="F117" s="219">
        <v>0</v>
      </c>
      <c r="H117" s="32"/>
    </row>
    <row r="118" spans="2:8" s="1" customFormat="1" ht="16.899999999999999" customHeight="1" x14ac:dyDescent="0.2">
      <c r="B118" s="32"/>
      <c r="C118" s="218" t="s">
        <v>1</v>
      </c>
      <c r="D118" s="218" t="s">
        <v>836</v>
      </c>
      <c r="E118" s="17" t="s">
        <v>1</v>
      </c>
      <c r="F118" s="219">
        <v>0.27</v>
      </c>
      <c r="H118" s="32"/>
    </row>
    <row r="119" spans="2:8" s="1" customFormat="1" ht="16.899999999999999" customHeight="1" x14ac:dyDescent="0.2">
      <c r="B119" s="32"/>
      <c r="C119" s="218" t="s">
        <v>1</v>
      </c>
      <c r="D119" s="218" t="s">
        <v>837</v>
      </c>
      <c r="E119" s="17" t="s">
        <v>1</v>
      </c>
      <c r="F119" s="219">
        <v>0</v>
      </c>
      <c r="H119" s="32"/>
    </row>
    <row r="120" spans="2:8" s="1" customFormat="1" ht="16.899999999999999" customHeight="1" x14ac:dyDescent="0.2">
      <c r="B120" s="32"/>
      <c r="C120" s="218" t="s">
        <v>1</v>
      </c>
      <c r="D120" s="218" t="s">
        <v>838</v>
      </c>
      <c r="E120" s="17" t="s">
        <v>1</v>
      </c>
      <c r="F120" s="219">
        <v>2.2839999999999998</v>
      </c>
      <c r="H120" s="32"/>
    </row>
    <row r="121" spans="2:8" s="1" customFormat="1" ht="16.899999999999999" customHeight="1" x14ac:dyDescent="0.2">
      <c r="B121" s="32"/>
      <c r="C121" s="218" t="s">
        <v>1</v>
      </c>
      <c r="D121" s="218" t="s">
        <v>839</v>
      </c>
      <c r="E121" s="17" t="s">
        <v>1</v>
      </c>
      <c r="F121" s="219">
        <v>0</v>
      </c>
      <c r="H121" s="32"/>
    </row>
    <row r="122" spans="2:8" s="1" customFormat="1" ht="16.899999999999999" customHeight="1" x14ac:dyDescent="0.2">
      <c r="B122" s="32"/>
      <c r="C122" s="218" t="s">
        <v>1</v>
      </c>
      <c r="D122" s="218" t="s">
        <v>840</v>
      </c>
      <c r="E122" s="17" t="s">
        <v>1</v>
      </c>
      <c r="F122" s="219">
        <v>0.316</v>
      </c>
      <c r="H122" s="32"/>
    </row>
    <row r="123" spans="2:8" s="1" customFormat="1" ht="16.899999999999999" customHeight="1" x14ac:dyDescent="0.2">
      <c r="B123" s="32"/>
      <c r="C123" s="218" t="s">
        <v>1</v>
      </c>
      <c r="D123" s="218" t="s">
        <v>841</v>
      </c>
      <c r="E123" s="17" t="s">
        <v>1</v>
      </c>
      <c r="F123" s="219">
        <v>0</v>
      </c>
      <c r="H123" s="32"/>
    </row>
    <row r="124" spans="2:8" s="1" customFormat="1" ht="16.899999999999999" customHeight="1" x14ac:dyDescent="0.2">
      <c r="B124" s="32"/>
      <c r="C124" s="218" t="s">
        <v>1</v>
      </c>
      <c r="D124" s="218" t="s">
        <v>842</v>
      </c>
      <c r="E124" s="17" t="s">
        <v>1</v>
      </c>
      <c r="F124" s="219">
        <v>0</v>
      </c>
      <c r="H124" s="32"/>
    </row>
    <row r="125" spans="2:8" s="1" customFormat="1" ht="16.899999999999999" customHeight="1" x14ac:dyDescent="0.2">
      <c r="B125" s="32"/>
      <c r="C125" s="218" t="s">
        <v>1</v>
      </c>
      <c r="D125" s="218" t="s">
        <v>843</v>
      </c>
      <c r="E125" s="17" t="s">
        <v>1</v>
      </c>
      <c r="F125" s="219">
        <v>0.25800000000000001</v>
      </c>
      <c r="H125" s="32"/>
    </row>
    <row r="126" spans="2:8" s="1" customFormat="1" ht="16.899999999999999" customHeight="1" x14ac:dyDescent="0.2">
      <c r="B126" s="32"/>
      <c r="C126" s="218" t="s">
        <v>1</v>
      </c>
      <c r="D126" s="218" t="s">
        <v>844</v>
      </c>
      <c r="E126" s="17" t="s">
        <v>1</v>
      </c>
      <c r="F126" s="219">
        <v>0.34399999999999997</v>
      </c>
      <c r="H126" s="32"/>
    </row>
    <row r="127" spans="2:8" s="1" customFormat="1" ht="16.899999999999999" customHeight="1" x14ac:dyDescent="0.2">
      <c r="B127" s="32"/>
      <c r="C127" s="218" t="s">
        <v>133</v>
      </c>
      <c r="D127" s="218" t="s">
        <v>383</v>
      </c>
      <c r="E127" s="17" t="s">
        <v>1</v>
      </c>
      <c r="F127" s="219">
        <v>81.405000000000001</v>
      </c>
      <c r="H127" s="32"/>
    </row>
    <row r="128" spans="2:8" s="1" customFormat="1" ht="16.899999999999999" customHeight="1" x14ac:dyDescent="0.2">
      <c r="B128" s="32"/>
      <c r="C128" s="220" t="s">
        <v>5387</v>
      </c>
      <c r="H128" s="32"/>
    </row>
    <row r="129" spans="2:8" s="1" customFormat="1" ht="22.5" x14ac:dyDescent="0.2">
      <c r="B129" s="32"/>
      <c r="C129" s="218" t="s">
        <v>808</v>
      </c>
      <c r="D129" s="218" t="s">
        <v>809</v>
      </c>
      <c r="E129" s="17" t="s">
        <v>376</v>
      </c>
      <c r="F129" s="219">
        <v>81.405000000000001</v>
      </c>
      <c r="H129" s="32"/>
    </row>
    <row r="130" spans="2:8" s="1" customFormat="1" ht="16.899999999999999" customHeight="1" x14ac:dyDescent="0.2">
      <c r="B130" s="32"/>
      <c r="C130" s="218" t="s">
        <v>772</v>
      </c>
      <c r="D130" s="218" t="s">
        <v>773</v>
      </c>
      <c r="E130" s="17" t="s">
        <v>376</v>
      </c>
      <c r="F130" s="219">
        <v>4403.3010000000004</v>
      </c>
      <c r="H130" s="32"/>
    </row>
    <row r="131" spans="2:8" s="1" customFormat="1" ht="22.5" x14ac:dyDescent="0.2">
      <c r="B131" s="32"/>
      <c r="C131" s="218" t="s">
        <v>792</v>
      </c>
      <c r="D131" s="218" t="s">
        <v>793</v>
      </c>
      <c r="E131" s="17" t="s">
        <v>376</v>
      </c>
      <c r="F131" s="219">
        <v>81.405000000000001</v>
      </c>
      <c r="H131" s="32"/>
    </row>
    <row r="132" spans="2:8" s="1" customFormat="1" ht="16.899999999999999" customHeight="1" x14ac:dyDescent="0.2">
      <c r="B132" s="32"/>
      <c r="C132" s="218" t="s">
        <v>796</v>
      </c>
      <c r="D132" s="218" t="s">
        <v>797</v>
      </c>
      <c r="E132" s="17" t="s">
        <v>376</v>
      </c>
      <c r="F132" s="219">
        <v>3513.5619999999999</v>
      </c>
      <c r="H132" s="32"/>
    </row>
    <row r="133" spans="2:8" s="1" customFormat="1" ht="16.899999999999999" customHeight="1" x14ac:dyDescent="0.2">
      <c r="B133" s="32"/>
      <c r="C133" s="218" t="s">
        <v>964</v>
      </c>
      <c r="D133" s="218" t="s">
        <v>965</v>
      </c>
      <c r="E133" s="17" t="s">
        <v>489</v>
      </c>
      <c r="F133" s="219">
        <v>1531.046</v>
      </c>
      <c r="H133" s="32"/>
    </row>
    <row r="134" spans="2:8" s="1" customFormat="1" ht="16.899999999999999" customHeight="1" x14ac:dyDescent="0.2">
      <c r="B134" s="32"/>
      <c r="C134" s="218" t="s">
        <v>970</v>
      </c>
      <c r="D134" s="218" t="s">
        <v>971</v>
      </c>
      <c r="E134" s="17" t="s">
        <v>489</v>
      </c>
      <c r="F134" s="219">
        <v>325.62</v>
      </c>
      <c r="H134" s="32"/>
    </row>
    <row r="135" spans="2:8" s="1" customFormat="1" ht="16.899999999999999" customHeight="1" x14ac:dyDescent="0.2">
      <c r="B135" s="32"/>
      <c r="C135" s="218" t="s">
        <v>975</v>
      </c>
      <c r="D135" s="218" t="s">
        <v>976</v>
      </c>
      <c r="E135" s="17" t="s">
        <v>489</v>
      </c>
      <c r="F135" s="219">
        <v>325.62</v>
      </c>
      <c r="H135" s="32"/>
    </row>
    <row r="136" spans="2:8" s="1" customFormat="1" ht="16.899999999999999" customHeight="1" x14ac:dyDescent="0.2">
      <c r="B136" s="32"/>
      <c r="C136" s="214" t="s">
        <v>3982</v>
      </c>
      <c r="D136" s="215" t="s">
        <v>1</v>
      </c>
      <c r="E136" s="216" t="s">
        <v>1</v>
      </c>
      <c r="F136" s="217">
        <v>0</v>
      </c>
      <c r="H136" s="32"/>
    </row>
    <row r="137" spans="2:8" s="1" customFormat="1" ht="16.899999999999999" customHeight="1" x14ac:dyDescent="0.2">
      <c r="B137" s="32"/>
      <c r="C137" s="214" t="s">
        <v>3984</v>
      </c>
      <c r="D137" s="215" t="s">
        <v>1</v>
      </c>
      <c r="E137" s="216" t="s">
        <v>1</v>
      </c>
      <c r="F137" s="217">
        <v>0</v>
      </c>
      <c r="H137" s="32"/>
    </row>
    <row r="138" spans="2:8" s="1" customFormat="1" ht="16.899999999999999" customHeight="1" x14ac:dyDescent="0.2">
      <c r="B138" s="32"/>
      <c r="C138" s="214" t="s">
        <v>3986</v>
      </c>
      <c r="D138" s="215" t="s">
        <v>1</v>
      </c>
      <c r="E138" s="216" t="s">
        <v>1</v>
      </c>
      <c r="F138" s="217">
        <v>0</v>
      </c>
      <c r="H138" s="32"/>
    </row>
    <row r="139" spans="2:8" s="1" customFormat="1" ht="16.899999999999999" customHeight="1" x14ac:dyDescent="0.2">
      <c r="B139" s="32"/>
      <c r="C139" s="214" t="s">
        <v>136</v>
      </c>
      <c r="D139" s="215" t="s">
        <v>1</v>
      </c>
      <c r="E139" s="216" t="s">
        <v>1</v>
      </c>
      <c r="F139" s="217">
        <v>231.49799999999999</v>
      </c>
      <c r="H139" s="32"/>
    </row>
    <row r="140" spans="2:8" s="1" customFormat="1" ht="16.899999999999999" customHeight="1" x14ac:dyDescent="0.2">
      <c r="B140" s="32"/>
      <c r="C140" s="218" t="s">
        <v>1</v>
      </c>
      <c r="D140" s="218" t="s">
        <v>1632</v>
      </c>
      <c r="E140" s="17" t="s">
        <v>1</v>
      </c>
      <c r="F140" s="219">
        <v>231.49799999999999</v>
      </c>
      <c r="H140" s="32"/>
    </row>
    <row r="141" spans="2:8" s="1" customFormat="1" ht="16.899999999999999" customHeight="1" x14ac:dyDescent="0.2">
      <c r="B141" s="32"/>
      <c r="C141" s="218" t="s">
        <v>1</v>
      </c>
      <c r="D141" s="218" t="s">
        <v>1</v>
      </c>
      <c r="E141" s="17" t="s">
        <v>1</v>
      </c>
      <c r="F141" s="219">
        <v>0</v>
      </c>
      <c r="H141" s="32"/>
    </row>
    <row r="142" spans="2:8" s="1" customFormat="1" ht="16.899999999999999" customHeight="1" x14ac:dyDescent="0.2">
      <c r="B142" s="32"/>
      <c r="C142" s="218" t="s">
        <v>136</v>
      </c>
      <c r="D142" s="218" t="s">
        <v>383</v>
      </c>
      <c r="E142" s="17" t="s">
        <v>1</v>
      </c>
      <c r="F142" s="219">
        <v>231.49799999999999</v>
      </c>
      <c r="H142" s="32"/>
    </row>
    <row r="143" spans="2:8" s="1" customFormat="1" ht="16.899999999999999" customHeight="1" x14ac:dyDescent="0.2">
      <c r="B143" s="32"/>
      <c r="C143" s="220" t="s">
        <v>5387</v>
      </c>
      <c r="H143" s="32"/>
    </row>
    <row r="144" spans="2:8" s="1" customFormat="1" ht="22.5" x14ac:dyDescent="0.2">
      <c r="B144" s="32"/>
      <c r="C144" s="218" t="s">
        <v>1629</v>
      </c>
      <c r="D144" s="218" t="s">
        <v>1630</v>
      </c>
      <c r="E144" s="17" t="s">
        <v>489</v>
      </c>
      <c r="F144" s="219">
        <v>231.49799999999999</v>
      </c>
      <c r="H144" s="32"/>
    </row>
    <row r="145" spans="2:8" s="1" customFormat="1" ht="16.899999999999999" customHeight="1" x14ac:dyDescent="0.2">
      <c r="B145" s="32"/>
      <c r="C145" s="218" t="s">
        <v>1634</v>
      </c>
      <c r="D145" s="218" t="s">
        <v>1635</v>
      </c>
      <c r="E145" s="17" t="s">
        <v>489</v>
      </c>
      <c r="F145" s="219">
        <v>231.49799999999999</v>
      </c>
      <c r="H145" s="32"/>
    </row>
    <row r="146" spans="2:8" s="1" customFormat="1" ht="16.899999999999999" customHeight="1" x14ac:dyDescent="0.2">
      <c r="B146" s="32"/>
      <c r="C146" s="214" t="s">
        <v>139</v>
      </c>
      <c r="D146" s="215" t="s">
        <v>1</v>
      </c>
      <c r="E146" s="216" t="s">
        <v>1</v>
      </c>
      <c r="F146" s="217">
        <v>128.58500000000001</v>
      </c>
      <c r="H146" s="32"/>
    </row>
    <row r="147" spans="2:8" s="1" customFormat="1" ht="16.899999999999999" customHeight="1" x14ac:dyDescent="0.2">
      <c r="B147" s="32"/>
      <c r="C147" s="220" t="s">
        <v>5387</v>
      </c>
      <c r="H147" s="32"/>
    </row>
    <row r="148" spans="2:8" s="1" customFormat="1" ht="22.5" x14ac:dyDescent="0.2">
      <c r="B148" s="32"/>
      <c r="C148" s="218" t="s">
        <v>1629</v>
      </c>
      <c r="D148" s="218" t="s">
        <v>1630</v>
      </c>
      <c r="E148" s="17" t="s">
        <v>489</v>
      </c>
      <c r="F148" s="219">
        <v>231.49799999999999</v>
      </c>
      <c r="H148" s="32"/>
    </row>
    <row r="149" spans="2:8" s="1" customFormat="1" ht="22.5" x14ac:dyDescent="0.2">
      <c r="B149" s="32"/>
      <c r="C149" s="218" t="s">
        <v>1512</v>
      </c>
      <c r="D149" s="218" t="s">
        <v>1513</v>
      </c>
      <c r="E149" s="17" t="s">
        <v>489</v>
      </c>
      <c r="F149" s="219">
        <v>66.837999999999994</v>
      </c>
      <c r="H149" s="32"/>
    </row>
    <row r="150" spans="2:8" s="1" customFormat="1" ht="16.899999999999999" customHeight="1" x14ac:dyDescent="0.2">
      <c r="B150" s="32"/>
      <c r="C150" s="218" t="s">
        <v>1634</v>
      </c>
      <c r="D150" s="218" t="s">
        <v>1635</v>
      </c>
      <c r="E150" s="17" t="s">
        <v>489</v>
      </c>
      <c r="F150" s="219">
        <v>128.58500000000001</v>
      </c>
      <c r="H150" s="32"/>
    </row>
    <row r="151" spans="2:8" s="1" customFormat="1" ht="16.899999999999999" customHeight="1" x14ac:dyDescent="0.2">
      <c r="B151" s="32"/>
      <c r="C151" s="214" t="s">
        <v>141</v>
      </c>
      <c r="D151" s="215" t="s">
        <v>1</v>
      </c>
      <c r="E151" s="216" t="s">
        <v>1</v>
      </c>
      <c r="F151" s="217">
        <v>183.893</v>
      </c>
      <c r="H151" s="32"/>
    </row>
    <row r="152" spans="2:8" s="1" customFormat="1" ht="16.899999999999999" customHeight="1" x14ac:dyDescent="0.2">
      <c r="B152" s="32"/>
      <c r="C152" s="220" t="s">
        <v>5387</v>
      </c>
      <c r="H152" s="32"/>
    </row>
    <row r="153" spans="2:8" s="1" customFormat="1" ht="22.5" x14ac:dyDescent="0.2">
      <c r="B153" s="32"/>
      <c r="C153" s="218" t="s">
        <v>1629</v>
      </c>
      <c r="D153" s="218" t="s">
        <v>1630</v>
      </c>
      <c r="E153" s="17" t="s">
        <v>489</v>
      </c>
      <c r="F153" s="219">
        <v>128.58500000000001</v>
      </c>
      <c r="H153" s="32"/>
    </row>
    <row r="154" spans="2:8" s="1" customFormat="1" ht="22.5" x14ac:dyDescent="0.2">
      <c r="B154" s="32"/>
      <c r="C154" s="218" t="s">
        <v>1512</v>
      </c>
      <c r="D154" s="218" t="s">
        <v>1513</v>
      </c>
      <c r="E154" s="17" t="s">
        <v>489</v>
      </c>
      <c r="F154" s="219">
        <v>164.04300000000001</v>
      </c>
      <c r="H154" s="32"/>
    </row>
    <row r="155" spans="2:8" s="1" customFormat="1" ht="16.899999999999999" customHeight="1" x14ac:dyDescent="0.2">
      <c r="B155" s="32"/>
      <c r="C155" s="218" t="s">
        <v>1634</v>
      </c>
      <c r="D155" s="218" t="s">
        <v>1635</v>
      </c>
      <c r="E155" s="17" t="s">
        <v>489</v>
      </c>
      <c r="F155" s="219">
        <v>183.893</v>
      </c>
      <c r="H155" s="32"/>
    </row>
    <row r="156" spans="2:8" s="1" customFormat="1" ht="16.899999999999999" customHeight="1" x14ac:dyDescent="0.2">
      <c r="B156" s="32"/>
      <c r="C156" s="214" t="s">
        <v>143</v>
      </c>
      <c r="D156" s="215" t="s">
        <v>1</v>
      </c>
      <c r="E156" s="216" t="s">
        <v>1</v>
      </c>
      <c r="F156" s="217">
        <v>35.468000000000004</v>
      </c>
      <c r="H156" s="32"/>
    </row>
    <row r="157" spans="2:8" s="1" customFormat="1" ht="16.899999999999999" customHeight="1" x14ac:dyDescent="0.2">
      <c r="B157" s="32"/>
      <c r="C157" s="220" t="s">
        <v>5387</v>
      </c>
      <c r="H157" s="32"/>
    </row>
    <row r="158" spans="2:8" s="1" customFormat="1" ht="22.5" x14ac:dyDescent="0.2">
      <c r="B158" s="32"/>
      <c r="C158" s="218" t="s">
        <v>1629</v>
      </c>
      <c r="D158" s="218" t="s">
        <v>1630</v>
      </c>
      <c r="E158" s="17" t="s">
        <v>489</v>
      </c>
      <c r="F158" s="219">
        <v>183.893</v>
      </c>
      <c r="H158" s="32"/>
    </row>
    <row r="159" spans="2:8" s="1" customFormat="1" ht="22.5" x14ac:dyDescent="0.2">
      <c r="B159" s="32"/>
      <c r="C159" s="218" t="s">
        <v>1512</v>
      </c>
      <c r="D159" s="218" t="s">
        <v>1513</v>
      </c>
      <c r="E159" s="17" t="s">
        <v>489</v>
      </c>
      <c r="F159" s="219">
        <v>11.587999999999999</v>
      </c>
      <c r="H159" s="32"/>
    </row>
    <row r="160" spans="2:8" s="1" customFormat="1" ht="16.899999999999999" customHeight="1" x14ac:dyDescent="0.2">
      <c r="B160" s="32"/>
      <c r="C160" s="218" t="s">
        <v>1634</v>
      </c>
      <c r="D160" s="218" t="s">
        <v>1635</v>
      </c>
      <c r="E160" s="17" t="s">
        <v>489</v>
      </c>
      <c r="F160" s="219">
        <v>35.468000000000004</v>
      </c>
      <c r="H160" s="32"/>
    </row>
    <row r="161" spans="2:8" s="1" customFormat="1" ht="16.899999999999999" customHeight="1" x14ac:dyDescent="0.2">
      <c r="B161" s="32"/>
      <c r="C161" s="214" t="s">
        <v>145</v>
      </c>
      <c r="D161" s="215" t="s">
        <v>1</v>
      </c>
      <c r="E161" s="216" t="s">
        <v>1</v>
      </c>
      <c r="F161" s="217">
        <v>9.1050000000000004</v>
      </c>
      <c r="H161" s="32"/>
    </row>
    <row r="162" spans="2:8" s="1" customFormat="1" ht="16.899999999999999" customHeight="1" x14ac:dyDescent="0.2">
      <c r="B162" s="32"/>
      <c r="C162" s="220" t="s">
        <v>5387</v>
      </c>
      <c r="H162" s="32"/>
    </row>
    <row r="163" spans="2:8" s="1" customFormat="1" ht="22.5" x14ac:dyDescent="0.2">
      <c r="B163" s="32"/>
      <c r="C163" s="218" t="s">
        <v>1629</v>
      </c>
      <c r="D163" s="218" t="s">
        <v>1630</v>
      </c>
      <c r="E163" s="17" t="s">
        <v>489</v>
      </c>
      <c r="F163" s="219">
        <v>35.468000000000004</v>
      </c>
      <c r="H163" s="32"/>
    </row>
    <row r="164" spans="2:8" s="1" customFormat="1" ht="16.899999999999999" customHeight="1" x14ac:dyDescent="0.2">
      <c r="B164" s="32"/>
      <c r="C164" s="218" t="s">
        <v>1634</v>
      </c>
      <c r="D164" s="218" t="s">
        <v>1635</v>
      </c>
      <c r="E164" s="17" t="s">
        <v>489</v>
      </c>
      <c r="F164" s="219">
        <v>9.1050000000000004</v>
      </c>
      <c r="H164" s="32"/>
    </row>
    <row r="165" spans="2:8" s="1" customFormat="1" ht="16.899999999999999" customHeight="1" x14ac:dyDescent="0.2">
      <c r="B165" s="32"/>
      <c r="C165" s="214" t="s">
        <v>147</v>
      </c>
      <c r="D165" s="215" t="s">
        <v>1</v>
      </c>
      <c r="E165" s="216" t="s">
        <v>1</v>
      </c>
      <c r="F165" s="217">
        <v>4.84</v>
      </c>
      <c r="H165" s="32"/>
    </row>
    <row r="166" spans="2:8" s="1" customFormat="1" ht="16.899999999999999" customHeight="1" x14ac:dyDescent="0.2">
      <c r="B166" s="32"/>
      <c r="C166" s="220" t="s">
        <v>5387</v>
      </c>
      <c r="H166" s="32"/>
    </row>
    <row r="167" spans="2:8" s="1" customFormat="1" ht="22.5" x14ac:dyDescent="0.2">
      <c r="B167" s="32"/>
      <c r="C167" s="218" t="s">
        <v>1629</v>
      </c>
      <c r="D167" s="218" t="s">
        <v>1630</v>
      </c>
      <c r="E167" s="17" t="s">
        <v>489</v>
      </c>
      <c r="F167" s="219">
        <v>9.1050000000000004</v>
      </c>
      <c r="H167" s="32"/>
    </row>
    <row r="168" spans="2:8" s="1" customFormat="1" ht="16.899999999999999" customHeight="1" x14ac:dyDescent="0.2">
      <c r="B168" s="32"/>
      <c r="C168" s="218" t="s">
        <v>1634</v>
      </c>
      <c r="D168" s="218" t="s">
        <v>1635</v>
      </c>
      <c r="E168" s="17" t="s">
        <v>489</v>
      </c>
      <c r="F168" s="219">
        <v>4.84</v>
      </c>
      <c r="H168" s="32"/>
    </row>
    <row r="169" spans="2:8" s="1" customFormat="1" ht="16.899999999999999" customHeight="1" x14ac:dyDescent="0.2">
      <c r="B169" s="32"/>
      <c r="C169" s="214" t="s">
        <v>149</v>
      </c>
      <c r="D169" s="215" t="s">
        <v>1</v>
      </c>
      <c r="E169" s="216" t="s">
        <v>1</v>
      </c>
      <c r="F169" s="217">
        <v>28.48</v>
      </c>
      <c r="H169" s="32"/>
    </row>
    <row r="170" spans="2:8" s="1" customFormat="1" ht="16.899999999999999" customHeight="1" x14ac:dyDescent="0.2">
      <c r="B170" s="32"/>
      <c r="C170" s="220" t="s">
        <v>5387</v>
      </c>
      <c r="H170" s="32"/>
    </row>
    <row r="171" spans="2:8" s="1" customFormat="1" ht="22.5" x14ac:dyDescent="0.2">
      <c r="B171" s="32"/>
      <c r="C171" s="218" t="s">
        <v>1629</v>
      </c>
      <c r="D171" s="218" t="s">
        <v>1630</v>
      </c>
      <c r="E171" s="17" t="s">
        <v>489</v>
      </c>
      <c r="F171" s="219">
        <v>4.84</v>
      </c>
      <c r="H171" s="32"/>
    </row>
    <row r="172" spans="2:8" s="1" customFormat="1" ht="16.899999999999999" customHeight="1" x14ac:dyDescent="0.2">
      <c r="B172" s="32"/>
      <c r="C172" s="218" t="s">
        <v>1634</v>
      </c>
      <c r="D172" s="218" t="s">
        <v>1635</v>
      </c>
      <c r="E172" s="17" t="s">
        <v>489</v>
      </c>
      <c r="F172" s="219">
        <v>28.48</v>
      </c>
      <c r="H172" s="32"/>
    </row>
    <row r="173" spans="2:8" s="1" customFormat="1" ht="16.899999999999999" customHeight="1" x14ac:dyDescent="0.2">
      <c r="B173" s="32"/>
      <c r="C173" s="214" t="s">
        <v>151</v>
      </c>
      <c r="D173" s="215" t="s">
        <v>1</v>
      </c>
      <c r="E173" s="216" t="s">
        <v>1</v>
      </c>
      <c r="F173" s="217">
        <v>4444.8869999999997</v>
      </c>
      <c r="H173" s="32"/>
    </row>
    <row r="174" spans="2:8" s="1" customFormat="1" ht="16.899999999999999" customHeight="1" x14ac:dyDescent="0.2">
      <c r="B174" s="32"/>
      <c r="C174" s="218" t="s">
        <v>1</v>
      </c>
      <c r="D174" s="218" t="s">
        <v>927</v>
      </c>
      <c r="E174" s="17" t="s">
        <v>1</v>
      </c>
      <c r="F174" s="219">
        <v>4444.8869999999997</v>
      </c>
      <c r="H174" s="32"/>
    </row>
    <row r="175" spans="2:8" s="1" customFormat="1" ht="16.899999999999999" customHeight="1" x14ac:dyDescent="0.2">
      <c r="B175" s="32"/>
      <c r="C175" s="218" t="s">
        <v>151</v>
      </c>
      <c r="D175" s="218" t="s">
        <v>383</v>
      </c>
      <c r="E175" s="17" t="s">
        <v>1</v>
      </c>
      <c r="F175" s="219">
        <v>4444.8869999999997</v>
      </c>
      <c r="H175" s="32"/>
    </row>
    <row r="176" spans="2:8" s="1" customFormat="1" ht="16.899999999999999" customHeight="1" x14ac:dyDescent="0.2">
      <c r="B176" s="32"/>
      <c r="C176" s="220" t="s">
        <v>5387</v>
      </c>
      <c r="H176" s="32"/>
    </row>
    <row r="177" spans="2:8" s="1" customFormat="1" ht="22.5" x14ac:dyDescent="0.2">
      <c r="B177" s="32"/>
      <c r="C177" s="218" t="s">
        <v>924</v>
      </c>
      <c r="D177" s="218" t="s">
        <v>925</v>
      </c>
      <c r="E177" s="17" t="s">
        <v>376</v>
      </c>
      <c r="F177" s="219">
        <v>4444.8869999999997</v>
      </c>
      <c r="H177" s="32"/>
    </row>
    <row r="178" spans="2:8" s="1" customFormat="1" ht="22.5" x14ac:dyDescent="0.2">
      <c r="B178" s="32"/>
      <c r="C178" s="218" t="s">
        <v>929</v>
      </c>
      <c r="D178" s="218" t="s">
        <v>930</v>
      </c>
      <c r="E178" s="17" t="s">
        <v>376</v>
      </c>
      <c r="F178" s="219">
        <v>17779.547999999999</v>
      </c>
      <c r="H178" s="32"/>
    </row>
    <row r="179" spans="2:8" s="1" customFormat="1" ht="22.5" x14ac:dyDescent="0.2">
      <c r="B179" s="32"/>
      <c r="C179" s="218" t="s">
        <v>934</v>
      </c>
      <c r="D179" s="218" t="s">
        <v>935</v>
      </c>
      <c r="E179" s="17" t="s">
        <v>376</v>
      </c>
      <c r="F179" s="219">
        <v>4444.8869999999997</v>
      </c>
      <c r="H179" s="32"/>
    </row>
    <row r="180" spans="2:8" s="1" customFormat="1" ht="16.899999999999999" customHeight="1" x14ac:dyDescent="0.2">
      <c r="B180" s="32"/>
      <c r="C180" s="218" t="s">
        <v>938</v>
      </c>
      <c r="D180" s="218" t="s">
        <v>939</v>
      </c>
      <c r="E180" s="17" t="s">
        <v>376</v>
      </c>
      <c r="F180" s="219">
        <v>4444.8869999999997</v>
      </c>
      <c r="H180" s="32"/>
    </row>
    <row r="181" spans="2:8" s="1" customFormat="1" ht="16.899999999999999" customHeight="1" x14ac:dyDescent="0.2">
      <c r="B181" s="32"/>
      <c r="C181" s="218" t="s">
        <v>942</v>
      </c>
      <c r="D181" s="218" t="s">
        <v>943</v>
      </c>
      <c r="E181" s="17" t="s">
        <v>376</v>
      </c>
      <c r="F181" s="219">
        <v>4444.8869999999997</v>
      </c>
      <c r="H181" s="32"/>
    </row>
    <row r="182" spans="2:8" s="1" customFormat="1" ht="16.899999999999999" customHeight="1" x14ac:dyDescent="0.2">
      <c r="B182" s="32"/>
      <c r="C182" s="214" t="s">
        <v>153</v>
      </c>
      <c r="D182" s="215" t="s">
        <v>1</v>
      </c>
      <c r="E182" s="216" t="s">
        <v>1</v>
      </c>
      <c r="F182" s="217">
        <v>61.747</v>
      </c>
      <c r="H182" s="32"/>
    </row>
    <row r="183" spans="2:8" s="1" customFormat="1" ht="16.899999999999999" customHeight="1" x14ac:dyDescent="0.2">
      <c r="B183" s="32"/>
      <c r="C183" s="220" t="s">
        <v>5387</v>
      </c>
      <c r="H183" s="32"/>
    </row>
    <row r="184" spans="2:8" s="1" customFormat="1" ht="22.5" x14ac:dyDescent="0.2">
      <c r="B184" s="32"/>
      <c r="C184" s="218" t="s">
        <v>1638</v>
      </c>
      <c r="D184" s="218" t="s">
        <v>1639</v>
      </c>
      <c r="E184" s="17" t="s">
        <v>489</v>
      </c>
      <c r="F184" s="219">
        <v>32.53</v>
      </c>
      <c r="H184" s="32"/>
    </row>
    <row r="185" spans="2:8" s="1" customFormat="1" ht="22.5" x14ac:dyDescent="0.2">
      <c r="B185" s="32"/>
      <c r="C185" s="218" t="s">
        <v>1512</v>
      </c>
      <c r="D185" s="218" t="s">
        <v>1513</v>
      </c>
      <c r="E185" s="17" t="s">
        <v>489</v>
      </c>
      <c r="F185" s="219">
        <v>66.837999999999994</v>
      </c>
      <c r="H185" s="32"/>
    </row>
    <row r="186" spans="2:8" s="1" customFormat="1" ht="16.899999999999999" customHeight="1" x14ac:dyDescent="0.2">
      <c r="B186" s="32"/>
      <c r="C186" s="218" t="s">
        <v>1643</v>
      </c>
      <c r="D186" s="218" t="s">
        <v>1644</v>
      </c>
      <c r="E186" s="17" t="s">
        <v>489</v>
      </c>
      <c r="F186" s="219">
        <v>61.747</v>
      </c>
      <c r="H186" s="32"/>
    </row>
    <row r="187" spans="2:8" s="1" customFormat="1" ht="16.899999999999999" customHeight="1" x14ac:dyDescent="0.2">
      <c r="B187" s="32"/>
      <c r="C187" s="214" t="s">
        <v>155</v>
      </c>
      <c r="D187" s="215" t="s">
        <v>1</v>
      </c>
      <c r="E187" s="216" t="s">
        <v>1</v>
      </c>
      <c r="F187" s="217">
        <v>19.850000000000001</v>
      </c>
      <c r="H187" s="32"/>
    </row>
    <row r="188" spans="2:8" s="1" customFormat="1" ht="16.899999999999999" customHeight="1" x14ac:dyDescent="0.2">
      <c r="B188" s="32"/>
      <c r="C188" s="220" t="s">
        <v>5387</v>
      </c>
      <c r="H188" s="32"/>
    </row>
    <row r="189" spans="2:8" s="1" customFormat="1" ht="22.5" x14ac:dyDescent="0.2">
      <c r="B189" s="32"/>
      <c r="C189" s="218" t="s">
        <v>1638</v>
      </c>
      <c r="D189" s="218" t="s">
        <v>1639</v>
      </c>
      <c r="E189" s="17" t="s">
        <v>489</v>
      </c>
      <c r="F189" s="219">
        <v>61.747</v>
      </c>
      <c r="H189" s="32"/>
    </row>
    <row r="190" spans="2:8" s="1" customFormat="1" ht="22.5" x14ac:dyDescent="0.2">
      <c r="B190" s="32"/>
      <c r="C190" s="218" t="s">
        <v>1512</v>
      </c>
      <c r="D190" s="218" t="s">
        <v>1513</v>
      </c>
      <c r="E190" s="17" t="s">
        <v>489</v>
      </c>
      <c r="F190" s="219">
        <v>164.04300000000001</v>
      </c>
      <c r="H190" s="32"/>
    </row>
    <row r="191" spans="2:8" s="1" customFormat="1" ht="16.899999999999999" customHeight="1" x14ac:dyDescent="0.2">
      <c r="B191" s="32"/>
      <c r="C191" s="218" t="s">
        <v>1643</v>
      </c>
      <c r="D191" s="218" t="s">
        <v>1644</v>
      </c>
      <c r="E191" s="17" t="s">
        <v>489</v>
      </c>
      <c r="F191" s="219">
        <v>19.850000000000001</v>
      </c>
      <c r="H191" s="32"/>
    </row>
    <row r="192" spans="2:8" s="1" customFormat="1" ht="16.899999999999999" customHeight="1" x14ac:dyDescent="0.2">
      <c r="B192" s="32"/>
      <c r="C192" s="214" t="s">
        <v>157</v>
      </c>
      <c r="D192" s="215" t="s">
        <v>1</v>
      </c>
      <c r="E192" s="216" t="s">
        <v>1</v>
      </c>
      <c r="F192" s="217">
        <v>23.88</v>
      </c>
      <c r="H192" s="32"/>
    </row>
    <row r="193" spans="2:8" s="1" customFormat="1" ht="16.899999999999999" customHeight="1" x14ac:dyDescent="0.2">
      <c r="B193" s="32"/>
      <c r="C193" s="220" t="s">
        <v>5387</v>
      </c>
      <c r="H193" s="32"/>
    </row>
    <row r="194" spans="2:8" s="1" customFormat="1" ht="22.5" x14ac:dyDescent="0.2">
      <c r="B194" s="32"/>
      <c r="C194" s="218" t="s">
        <v>1638</v>
      </c>
      <c r="D194" s="218" t="s">
        <v>1639</v>
      </c>
      <c r="E194" s="17" t="s">
        <v>489</v>
      </c>
      <c r="F194" s="219">
        <v>19.850000000000001</v>
      </c>
      <c r="H194" s="32"/>
    </row>
    <row r="195" spans="2:8" s="1" customFormat="1" ht="22.5" x14ac:dyDescent="0.2">
      <c r="B195" s="32"/>
      <c r="C195" s="218" t="s">
        <v>1512</v>
      </c>
      <c r="D195" s="218" t="s">
        <v>1513</v>
      </c>
      <c r="E195" s="17" t="s">
        <v>489</v>
      </c>
      <c r="F195" s="219">
        <v>11.587999999999999</v>
      </c>
      <c r="H195" s="32"/>
    </row>
    <row r="196" spans="2:8" s="1" customFormat="1" ht="16.899999999999999" customHeight="1" x14ac:dyDescent="0.2">
      <c r="B196" s="32"/>
      <c r="C196" s="218" t="s">
        <v>1643</v>
      </c>
      <c r="D196" s="218" t="s">
        <v>1644</v>
      </c>
      <c r="E196" s="17" t="s">
        <v>489</v>
      </c>
      <c r="F196" s="219">
        <v>23.88</v>
      </c>
      <c r="H196" s="32"/>
    </row>
    <row r="197" spans="2:8" s="1" customFormat="1" ht="16.899999999999999" customHeight="1" x14ac:dyDescent="0.2">
      <c r="B197" s="32"/>
      <c r="C197" s="214" t="s">
        <v>159</v>
      </c>
      <c r="D197" s="215" t="s">
        <v>1</v>
      </c>
      <c r="E197" s="216" t="s">
        <v>1</v>
      </c>
      <c r="F197" s="217">
        <v>9.1050000000000004</v>
      </c>
      <c r="H197" s="32"/>
    </row>
    <row r="198" spans="2:8" s="1" customFormat="1" ht="16.899999999999999" customHeight="1" x14ac:dyDescent="0.2">
      <c r="B198" s="32"/>
      <c r="C198" s="220" t="s">
        <v>5387</v>
      </c>
      <c r="H198" s="32"/>
    </row>
    <row r="199" spans="2:8" s="1" customFormat="1" ht="22.5" x14ac:dyDescent="0.2">
      <c r="B199" s="32"/>
      <c r="C199" s="218" t="s">
        <v>1638</v>
      </c>
      <c r="D199" s="218" t="s">
        <v>1639</v>
      </c>
      <c r="E199" s="17" t="s">
        <v>489</v>
      </c>
      <c r="F199" s="219">
        <v>23.88</v>
      </c>
      <c r="H199" s="32"/>
    </row>
    <row r="200" spans="2:8" s="1" customFormat="1" ht="16.899999999999999" customHeight="1" x14ac:dyDescent="0.2">
      <c r="B200" s="32"/>
      <c r="C200" s="218" t="s">
        <v>1643</v>
      </c>
      <c r="D200" s="218" t="s">
        <v>1644</v>
      </c>
      <c r="E200" s="17" t="s">
        <v>489</v>
      </c>
      <c r="F200" s="219">
        <v>9.1050000000000004</v>
      </c>
      <c r="H200" s="32"/>
    </row>
    <row r="201" spans="2:8" s="1" customFormat="1" ht="16.899999999999999" customHeight="1" x14ac:dyDescent="0.2">
      <c r="B201" s="32"/>
      <c r="C201" s="214" t="s">
        <v>160</v>
      </c>
      <c r="D201" s="215" t="s">
        <v>1</v>
      </c>
      <c r="E201" s="216" t="s">
        <v>1</v>
      </c>
      <c r="F201" s="217">
        <v>4.84</v>
      </c>
      <c r="H201" s="32"/>
    </row>
    <row r="202" spans="2:8" s="1" customFormat="1" ht="16.899999999999999" customHeight="1" x14ac:dyDescent="0.2">
      <c r="B202" s="32"/>
      <c r="C202" s="220" t="s">
        <v>5387</v>
      </c>
      <c r="H202" s="32"/>
    </row>
    <row r="203" spans="2:8" s="1" customFormat="1" ht="22.5" x14ac:dyDescent="0.2">
      <c r="B203" s="32"/>
      <c r="C203" s="218" t="s">
        <v>1638</v>
      </c>
      <c r="D203" s="218" t="s">
        <v>1639</v>
      </c>
      <c r="E203" s="17" t="s">
        <v>489</v>
      </c>
      <c r="F203" s="219">
        <v>9.1050000000000004</v>
      </c>
      <c r="H203" s="32"/>
    </row>
    <row r="204" spans="2:8" s="1" customFormat="1" ht="16.899999999999999" customHeight="1" x14ac:dyDescent="0.2">
      <c r="B204" s="32"/>
      <c r="C204" s="218" t="s">
        <v>1643</v>
      </c>
      <c r="D204" s="218" t="s">
        <v>1644</v>
      </c>
      <c r="E204" s="17" t="s">
        <v>489</v>
      </c>
      <c r="F204" s="219">
        <v>4.84</v>
      </c>
      <c r="H204" s="32"/>
    </row>
    <row r="205" spans="2:8" s="1" customFormat="1" ht="16.899999999999999" customHeight="1" x14ac:dyDescent="0.2">
      <c r="B205" s="32"/>
      <c r="C205" s="214" t="s">
        <v>161</v>
      </c>
      <c r="D205" s="215" t="s">
        <v>1</v>
      </c>
      <c r="E205" s="216" t="s">
        <v>1</v>
      </c>
      <c r="F205" s="217">
        <v>28.48</v>
      </c>
      <c r="H205" s="32"/>
    </row>
    <row r="206" spans="2:8" s="1" customFormat="1" ht="16.899999999999999" customHeight="1" x14ac:dyDescent="0.2">
      <c r="B206" s="32"/>
      <c r="C206" s="220" t="s">
        <v>5387</v>
      </c>
      <c r="H206" s="32"/>
    </row>
    <row r="207" spans="2:8" s="1" customFormat="1" ht="22.5" x14ac:dyDescent="0.2">
      <c r="B207" s="32"/>
      <c r="C207" s="218" t="s">
        <v>1638</v>
      </c>
      <c r="D207" s="218" t="s">
        <v>1639</v>
      </c>
      <c r="E207" s="17" t="s">
        <v>489</v>
      </c>
      <c r="F207" s="219">
        <v>4.84</v>
      </c>
      <c r="H207" s="32"/>
    </row>
    <row r="208" spans="2:8" s="1" customFormat="1" ht="16.899999999999999" customHeight="1" x14ac:dyDescent="0.2">
      <c r="B208" s="32"/>
      <c r="C208" s="218" t="s">
        <v>1643</v>
      </c>
      <c r="D208" s="218" t="s">
        <v>1644</v>
      </c>
      <c r="E208" s="17" t="s">
        <v>489</v>
      </c>
      <c r="F208" s="219">
        <v>28.48</v>
      </c>
      <c r="H208" s="32"/>
    </row>
    <row r="209" spans="2:8" s="1" customFormat="1" ht="16.899999999999999" customHeight="1" x14ac:dyDescent="0.2">
      <c r="B209" s="32"/>
      <c r="C209" s="214" t="s">
        <v>589</v>
      </c>
      <c r="D209" s="215" t="s">
        <v>1</v>
      </c>
      <c r="E209" s="216" t="s">
        <v>1</v>
      </c>
      <c r="F209" s="217">
        <v>71.564999999999998</v>
      </c>
      <c r="H209" s="32"/>
    </row>
    <row r="210" spans="2:8" s="1" customFormat="1" ht="16.899999999999999" customHeight="1" x14ac:dyDescent="0.2">
      <c r="B210" s="32"/>
      <c r="C210" s="218" t="s">
        <v>1</v>
      </c>
      <c r="D210" s="218" t="s">
        <v>397</v>
      </c>
      <c r="E210" s="17" t="s">
        <v>1</v>
      </c>
      <c r="F210" s="219">
        <v>0</v>
      </c>
      <c r="H210" s="32"/>
    </row>
    <row r="211" spans="2:8" s="1" customFormat="1" ht="16.899999999999999" customHeight="1" x14ac:dyDescent="0.2">
      <c r="B211" s="32"/>
      <c r="C211" s="218" t="s">
        <v>1</v>
      </c>
      <c r="D211" s="218" t="s">
        <v>584</v>
      </c>
      <c r="E211" s="17" t="s">
        <v>1</v>
      </c>
      <c r="F211" s="219">
        <v>0</v>
      </c>
      <c r="H211" s="32"/>
    </row>
    <row r="212" spans="2:8" s="1" customFormat="1" ht="16.899999999999999" customHeight="1" x14ac:dyDescent="0.2">
      <c r="B212" s="32"/>
      <c r="C212" s="218" t="s">
        <v>1</v>
      </c>
      <c r="D212" s="218" t="s">
        <v>556</v>
      </c>
      <c r="E212" s="17" t="s">
        <v>1</v>
      </c>
      <c r="F212" s="219">
        <v>0</v>
      </c>
      <c r="H212" s="32"/>
    </row>
    <row r="213" spans="2:8" s="1" customFormat="1" ht="16.899999999999999" customHeight="1" x14ac:dyDescent="0.2">
      <c r="B213" s="32"/>
      <c r="C213" s="218" t="s">
        <v>1</v>
      </c>
      <c r="D213" s="218" t="s">
        <v>585</v>
      </c>
      <c r="E213" s="17" t="s">
        <v>1</v>
      </c>
      <c r="F213" s="219">
        <v>18.681999999999999</v>
      </c>
      <c r="H213" s="32"/>
    </row>
    <row r="214" spans="2:8" s="1" customFormat="1" ht="16.899999999999999" customHeight="1" x14ac:dyDescent="0.2">
      <c r="B214" s="32"/>
      <c r="C214" s="218" t="s">
        <v>1</v>
      </c>
      <c r="D214" s="218" t="s">
        <v>586</v>
      </c>
      <c r="E214" s="17" t="s">
        <v>1</v>
      </c>
      <c r="F214" s="219">
        <v>9.6080000000000005</v>
      </c>
      <c r="H214" s="32"/>
    </row>
    <row r="215" spans="2:8" s="1" customFormat="1" ht="16.899999999999999" customHeight="1" x14ac:dyDescent="0.2">
      <c r="B215" s="32"/>
      <c r="C215" s="218" t="s">
        <v>1</v>
      </c>
      <c r="D215" s="218" t="s">
        <v>503</v>
      </c>
      <c r="E215" s="17" t="s">
        <v>1</v>
      </c>
      <c r="F215" s="219">
        <v>0</v>
      </c>
      <c r="H215" s="32"/>
    </row>
    <row r="216" spans="2:8" s="1" customFormat="1" ht="16.899999999999999" customHeight="1" x14ac:dyDescent="0.2">
      <c r="B216" s="32"/>
      <c r="C216" s="218" t="s">
        <v>1</v>
      </c>
      <c r="D216" s="218" t="s">
        <v>587</v>
      </c>
      <c r="E216" s="17" t="s">
        <v>1</v>
      </c>
      <c r="F216" s="219">
        <v>28.934999999999999</v>
      </c>
      <c r="H216" s="32"/>
    </row>
    <row r="217" spans="2:8" s="1" customFormat="1" ht="16.899999999999999" customHeight="1" x14ac:dyDescent="0.2">
      <c r="B217" s="32"/>
      <c r="C217" s="218" t="s">
        <v>1</v>
      </c>
      <c r="D217" s="218" t="s">
        <v>588</v>
      </c>
      <c r="E217" s="17" t="s">
        <v>1</v>
      </c>
      <c r="F217" s="219">
        <v>14.34</v>
      </c>
      <c r="H217" s="32"/>
    </row>
    <row r="218" spans="2:8" s="1" customFormat="1" ht="16.899999999999999" customHeight="1" x14ac:dyDescent="0.2">
      <c r="B218" s="32"/>
      <c r="C218" s="218" t="s">
        <v>589</v>
      </c>
      <c r="D218" s="218" t="s">
        <v>383</v>
      </c>
      <c r="E218" s="17" t="s">
        <v>1</v>
      </c>
      <c r="F218" s="219">
        <v>71.564999999999998</v>
      </c>
      <c r="H218" s="32"/>
    </row>
    <row r="219" spans="2:8" s="1" customFormat="1" ht="16.899999999999999" customHeight="1" x14ac:dyDescent="0.2">
      <c r="B219" s="32"/>
      <c r="C219" s="214" t="s">
        <v>598</v>
      </c>
      <c r="D219" s="215" t="s">
        <v>1</v>
      </c>
      <c r="E219" s="216" t="s">
        <v>1</v>
      </c>
      <c r="F219" s="217">
        <v>13.145</v>
      </c>
      <c r="H219" s="32"/>
    </row>
    <row r="220" spans="2:8" s="1" customFormat="1" ht="16.899999999999999" customHeight="1" x14ac:dyDescent="0.2">
      <c r="B220" s="32"/>
      <c r="C220" s="218" t="s">
        <v>1</v>
      </c>
      <c r="D220" s="218" t="s">
        <v>590</v>
      </c>
      <c r="E220" s="17" t="s">
        <v>1</v>
      </c>
      <c r="F220" s="219">
        <v>0</v>
      </c>
      <c r="H220" s="32"/>
    </row>
    <row r="221" spans="2:8" s="1" customFormat="1" ht="16.899999999999999" customHeight="1" x14ac:dyDescent="0.2">
      <c r="B221" s="32"/>
      <c r="C221" s="218" t="s">
        <v>1</v>
      </c>
      <c r="D221" s="218" t="s">
        <v>591</v>
      </c>
      <c r="E221" s="17" t="s">
        <v>1</v>
      </c>
      <c r="F221" s="219">
        <v>1.8879999999999999</v>
      </c>
      <c r="H221" s="32"/>
    </row>
    <row r="222" spans="2:8" s="1" customFormat="1" ht="16.899999999999999" customHeight="1" x14ac:dyDescent="0.2">
      <c r="B222" s="32"/>
      <c r="C222" s="218" t="s">
        <v>1</v>
      </c>
      <c r="D222" s="218" t="s">
        <v>503</v>
      </c>
      <c r="E222" s="17" t="s">
        <v>1</v>
      </c>
      <c r="F222" s="219">
        <v>0</v>
      </c>
      <c r="H222" s="32"/>
    </row>
    <row r="223" spans="2:8" s="1" customFormat="1" ht="16.899999999999999" customHeight="1" x14ac:dyDescent="0.2">
      <c r="B223" s="32"/>
      <c r="C223" s="218" t="s">
        <v>1</v>
      </c>
      <c r="D223" s="218" t="s">
        <v>592</v>
      </c>
      <c r="E223" s="17" t="s">
        <v>1</v>
      </c>
      <c r="F223" s="219">
        <v>0</v>
      </c>
      <c r="H223" s="32"/>
    </row>
    <row r="224" spans="2:8" s="1" customFormat="1" ht="16.899999999999999" customHeight="1" x14ac:dyDescent="0.2">
      <c r="B224" s="32"/>
      <c r="C224" s="218" t="s">
        <v>1</v>
      </c>
      <c r="D224" s="218" t="s">
        <v>593</v>
      </c>
      <c r="E224" s="17" t="s">
        <v>1</v>
      </c>
      <c r="F224" s="219">
        <v>3.1349999999999998</v>
      </c>
      <c r="H224" s="32"/>
    </row>
    <row r="225" spans="2:8" s="1" customFormat="1" ht="16.899999999999999" customHeight="1" x14ac:dyDescent="0.2">
      <c r="B225" s="32"/>
      <c r="C225" s="218" t="s">
        <v>1</v>
      </c>
      <c r="D225" s="218" t="s">
        <v>594</v>
      </c>
      <c r="E225" s="17" t="s">
        <v>1</v>
      </c>
      <c r="F225" s="219">
        <v>0</v>
      </c>
      <c r="H225" s="32"/>
    </row>
    <row r="226" spans="2:8" s="1" customFormat="1" ht="16.899999999999999" customHeight="1" x14ac:dyDescent="0.2">
      <c r="B226" s="32"/>
      <c r="C226" s="218" t="s">
        <v>1</v>
      </c>
      <c r="D226" s="218" t="s">
        <v>595</v>
      </c>
      <c r="E226" s="17" t="s">
        <v>1</v>
      </c>
      <c r="F226" s="219">
        <v>1.76</v>
      </c>
      <c r="H226" s="32"/>
    </row>
    <row r="227" spans="2:8" s="1" customFormat="1" ht="16.899999999999999" customHeight="1" x14ac:dyDescent="0.2">
      <c r="B227" s="32"/>
      <c r="C227" s="218" t="s">
        <v>1</v>
      </c>
      <c r="D227" s="218" t="s">
        <v>596</v>
      </c>
      <c r="E227" s="17" t="s">
        <v>1</v>
      </c>
      <c r="F227" s="219">
        <v>0</v>
      </c>
      <c r="H227" s="32"/>
    </row>
    <row r="228" spans="2:8" s="1" customFormat="1" ht="16.899999999999999" customHeight="1" x14ac:dyDescent="0.2">
      <c r="B228" s="32"/>
      <c r="C228" s="218" t="s">
        <v>1</v>
      </c>
      <c r="D228" s="218" t="s">
        <v>597</v>
      </c>
      <c r="E228" s="17" t="s">
        <v>1</v>
      </c>
      <c r="F228" s="219">
        <v>6.3620000000000001</v>
      </c>
      <c r="H228" s="32"/>
    </row>
    <row r="229" spans="2:8" s="1" customFormat="1" ht="16.899999999999999" customHeight="1" x14ac:dyDescent="0.2">
      <c r="B229" s="32"/>
      <c r="C229" s="218" t="s">
        <v>1</v>
      </c>
      <c r="D229" s="218" t="s">
        <v>1</v>
      </c>
      <c r="E229" s="17" t="s">
        <v>1</v>
      </c>
      <c r="F229" s="219">
        <v>0</v>
      </c>
      <c r="H229" s="32"/>
    </row>
    <row r="230" spans="2:8" s="1" customFormat="1" ht="16.899999999999999" customHeight="1" x14ac:dyDescent="0.2">
      <c r="B230" s="32"/>
      <c r="C230" s="218" t="s">
        <v>1</v>
      </c>
      <c r="D230" s="218" t="s">
        <v>1</v>
      </c>
      <c r="E230" s="17" t="s">
        <v>1</v>
      </c>
      <c r="F230" s="219">
        <v>0</v>
      </c>
      <c r="H230" s="32"/>
    </row>
    <row r="231" spans="2:8" s="1" customFormat="1" ht="16.899999999999999" customHeight="1" x14ac:dyDescent="0.2">
      <c r="B231" s="32"/>
      <c r="C231" s="218" t="s">
        <v>598</v>
      </c>
      <c r="D231" s="218" t="s">
        <v>383</v>
      </c>
      <c r="E231" s="17" t="s">
        <v>1</v>
      </c>
      <c r="F231" s="219">
        <v>13.145</v>
      </c>
      <c r="H231" s="32"/>
    </row>
    <row r="232" spans="2:8" s="1" customFormat="1" ht="16.899999999999999" customHeight="1" x14ac:dyDescent="0.2">
      <c r="B232" s="32"/>
      <c r="C232" s="214" t="s">
        <v>509</v>
      </c>
      <c r="D232" s="215" t="s">
        <v>1</v>
      </c>
      <c r="E232" s="216" t="s">
        <v>1</v>
      </c>
      <c r="F232" s="217">
        <v>1.0669999999999999</v>
      </c>
      <c r="H232" s="32"/>
    </row>
    <row r="233" spans="2:8" s="1" customFormat="1" ht="16.899999999999999" customHeight="1" x14ac:dyDescent="0.2">
      <c r="B233" s="32"/>
      <c r="C233" s="218" t="s">
        <v>1</v>
      </c>
      <c r="D233" s="218" t="s">
        <v>397</v>
      </c>
      <c r="E233" s="17" t="s">
        <v>1</v>
      </c>
      <c r="F233" s="219">
        <v>0</v>
      </c>
      <c r="H233" s="32"/>
    </row>
    <row r="234" spans="2:8" s="1" customFormat="1" ht="16.899999999999999" customHeight="1" x14ac:dyDescent="0.2">
      <c r="B234" s="32"/>
      <c r="C234" s="218" t="s">
        <v>1</v>
      </c>
      <c r="D234" s="218" t="s">
        <v>506</v>
      </c>
      <c r="E234" s="17" t="s">
        <v>1</v>
      </c>
      <c r="F234" s="219">
        <v>0</v>
      </c>
      <c r="H234" s="32"/>
    </row>
    <row r="235" spans="2:8" s="1" customFormat="1" ht="16.899999999999999" customHeight="1" x14ac:dyDescent="0.2">
      <c r="B235" s="32"/>
      <c r="C235" s="218" t="s">
        <v>1</v>
      </c>
      <c r="D235" s="218" t="s">
        <v>507</v>
      </c>
      <c r="E235" s="17" t="s">
        <v>1</v>
      </c>
      <c r="F235" s="219">
        <v>0.54900000000000004</v>
      </c>
      <c r="H235" s="32"/>
    </row>
    <row r="236" spans="2:8" s="1" customFormat="1" ht="16.899999999999999" customHeight="1" x14ac:dyDescent="0.2">
      <c r="B236" s="32"/>
      <c r="C236" s="218" t="s">
        <v>1</v>
      </c>
      <c r="D236" s="218" t="s">
        <v>508</v>
      </c>
      <c r="E236" s="17" t="s">
        <v>1</v>
      </c>
      <c r="F236" s="219">
        <v>0.51800000000000002</v>
      </c>
      <c r="H236" s="32"/>
    </row>
    <row r="237" spans="2:8" s="1" customFormat="1" ht="16.899999999999999" customHeight="1" x14ac:dyDescent="0.2">
      <c r="B237" s="32"/>
      <c r="C237" s="218" t="s">
        <v>509</v>
      </c>
      <c r="D237" s="218" t="s">
        <v>383</v>
      </c>
      <c r="E237" s="17" t="s">
        <v>1</v>
      </c>
      <c r="F237" s="219">
        <v>1.0669999999999999</v>
      </c>
      <c r="H237" s="32"/>
    </row>
    <row r="238" spans="2:8" s="1" customFormat="1" ht="16.899999999999999" customHeight="1" x14ac:dyDescent="0.2">
      <c r="B238" s="32"/>
      <c r="C238" s="214" t="s">
        <v>505</v>
      </c>
      <c r="D238" s="215" t="s">
        <v>1</v>
      </c>
      <c r="E238" s="216" t="s">
        <v>1</v>
      </c>
      <c r="F238" s="217">
        <v>5.2930000000000001</v>
      </c>
      <c r="H238" s="32"/>
    </row>
    <row r="239" spans="2:8" s="1" customFormat="1" ht="16.899999999999999" customHeight="1" x14ac:dyDescent="0.2">
      <c r="B239" s="32"/>
      <c r="C239" s="218" t="s">
        <v>1</v>
      </c>
      <c r="D239" s="218" t="s">
        <v>397</v>
      </c>
      <c r="E239" s="17" t="s">
        <v>1</v>
      </c>
      <c r="F239" s="219">
        <v>0</v>
      </c>
      <c r="H239" s="32"/>
    </row>
    <row r="240" spans="2:8" s="1" customFormat="1" ht="16.899999999999999" customHeight="1" x14ac:dyDescent="0.2">
      <c r="B240" s="32"/>
      <c r="C240" s="218" t="s">
        <v>1</v>
      </c>
      <c r="D240" s="218" t="s">
        <v>498</v>
      </c>
      <c r="E240" s="17" t="s">
        <v>1</v>
      </c>
      <c r="F240" s="219">
        <v>0</v>
      </c>
      <c r="H240" s="32"/>
    </row>
    <row r="241" spans="2:8" s="1" customFormat="1" ht="16.899999999999999" customHeight="1" x14ac:dyDescent="0.2">
      <c r="B241" s="32"/>
      <c r="C241" s="218" t="s">
        <v>1</v>
      </c>
      <c r="D241" s="218" t="s">
        <v>499</v>
      </c>
      <c r="E241" s="17" t="s">
        <v>1</v>
      </c>
      <c r="F241" s="219">
        <v>2.3809999999999998</v>
      </c>
      <c r="H241" s="32"/>
    </row>
    <row r="242" spans="2:8" s="1" customFormat="1" ht="16.899999999999999" customHeight="1" x14ac:dyDescent="0.2">
      <c r="B242" s="32"/>
      <c r="C242" s="218" t="s">
        <v>1</v>
      </c>
      <c r="D242" s="218" t="s">
        <v>500</v>
      </c>
      <c r="E242" s="17" t="s">
        <v>1</v>
      </c>
      <c r="F242" s="219">
        <v>0</v>
      </c>
      <c r="H242" s="32"/>
    </row>
    <row r="243" spans="2:8" s="1" customFormat="1" ht="16.899999999999999" customHeight="1" x14ac:dyDescent="0.2">
      <c r="B243" s="32"/>
      <c r="C243" s="218" t="s">
        <v>1</v>
      </c>
      <c r="D243" s="218" t="s">
        <v>501</v>
      </c>
      <c r="E243" s="17" t="s">
        <v>1</v>
      </c>
      <c r="F243" s="219">
        <v>0.57399999999999995</v>
      </c>
      <c r="H243" s="32"/>
    </row>
    <row r="244" spans="2:8" s="1" customFormat="1" ht="16.899999999999999" customHeight="1" x14ac:dyDescent="0.2">
      <c r="B244" s="32"/>
      <c r="C244" s="218" t="s">
        <v>1</v>
      </c>
      <c r="D244" s="218" t="s">
        <v>1</v>
      </c>
      <c r="E244" s="17" t="s">
        <v>1</v>
      </c>
      <c r="F244" s="219">
        <v>0</v>
      </c>
      <c r="H244" s="32"/>
    </row>
    <row r="245" spans="2:8" s="1" customFormat="1" ht="16.899999999999999" customHeight="1" x14ac:dyDescent="0.2">
      <c r="B245" s="32"/>
      <c r="C245" s="218" t="s">
        <v>1</v>
      </c>
      <c r="D245" s="218" t="s">
        <v>502</v>
      </c>
      <c r="E245" s="17" t="s">
        <v>1</v>
      </c>
      <c r="F245" s="219">
        <v>1.444</v>
      </c>
      <c r="H245" s="32"/>
    </row>
    <row r="246" spans="2:8" s="1" customFormat="1" ht="16.899999999999999" customHeight="1" x14ac:dyDescent="0.2">
      <c r="B246" s="32"/>
      <c r="C246" s="218" t="s">
        <v>1</v>
      </c>
      <c r="D246" s="218" t="s">
        <v>503</v>
      </c>
      <c r="E246" s="17" t="s">
        <v>1</v>
      </c>
      <c r="F246" s="219">
        <v>0</v>
      </c>
      <c r="H246" s="32"/>
    </row>
    <row r="247" spans="2:8" s="1" customFormat="1" ht="16.899999999999999" customHeight="1" x14ac:dyDescent="0.2">
      <c r="B247" s="32"/>
      <c r="C247" s="218" t="s">
        <v>1</v>
      </c>
      <c r="D247" s="218" t="s">
        <v>504</v>
      </c>
      <c r="E247" s="17" t="s">
        <v>1</v>
      </c>
      <c r="F247" s="219">
        <v>0.89400000000000002</v>
      </c>
      <c r="H247" s="32"/>
    </row>
    <row r="248" spans="2:8" s="1" customFormat="1" ht="16.899999999999999" customHeight="1" x14ac:dyDescent="0.2">
      <c r="B248" s="32"/>
      <c r="C248" s="218" t="s">
        <v>1</v>
      </c>
      <c r="D248" s="218" t="s">
        <v>1</v>
      </c>
      <c r="E248" s="17" t="s">
        <v>1</v>
      </c>
      <c r="F248" s="219">
        <v>0</v>
      </c>
      <c r="H248" s="32"/>
    </row>
    <row r="249" spans="2:8" s="1" customFormat="1" ht="16.899999999999999" customHeight="1" x14ac:dyDescent="0.2">
      <c r="B249" s="32"/>
      <c r="C249" s="218" t="s">
        <v>505</v>
      </c>
      <c r="D249" s="218" t="s">
        <v>383</v>
      </c>
      <c r="E249" s="17" t="s">
        <v>1</v>
      </c>
      <c r="F249" s="219">
        <v>5.2930000000000001</v>
      </c>
      <c r="H249" s="32"/>
    </row>
    <row r="250" spans="2:8" s="1" customFormat="1" ht="16.899999999999999" customHeight="1" x14ac:dyDescent="0.2">
      <c r="B250" s="32"/>
      <c r="C250" s="214" t="s">
        <v>5388</v>
      </c>
      <c r="D250" s="215" t="s">
        <v>1</v>
      </c>
      <c r="E250" s="216" t="s">
        <v>1</v>
      </c>
      <c r="F250" s="217">
        <v>0</v>
      </c>
      <c r="H250" s="32"/>
    </row>
    <row r="251" spans="2:8" s="1" customFormat="1" ht="16.899999999999999" customHeight="1" x14ac:dyDescent="0.2">
      <c r="B251" s="32"/>
      <c r="C251" s="214" t="s">
        <v>605</v>
      </c>
      <c r="D251" s="215" t="s">
        <v>1</v>
      </c>
      <c r="E251" s="216" t="s">
        <v>1</v>
      </c>
      <c r="F251" s="217">
        <v>7.7140000000000004</v>
      </c>
      <c r="H251" s="32"/>
    </row>
    <row r="252" spans="2:8" s="1" customFormat="1" ht="16.899999999999999" customHeight="1" x14ac:dyDescent="0.2">
      <c r="B252" s="32"/>
      <c r="C252" s="218" t="s">
        <v>1</v>
      </c>
      <c r="D252" s="218" t="s">
        <v>603</v>
      </c>
      <c r="E252" s="17" t="s">
        <v>1</v>
      </c>
      <c r="F252" s="219">
        <v>0</v>
      </c>
      <c r="H252" s="32"/>
    </row>
    <row r="253" spans="2:8" s="1" customFormat="1" ht="16.899999999999999" customHeight="1" x14ac:dyDescent="0.2">
      <c r="B253" s="32"/>
      <c r="C253" s="218" t="s">
        <v>1</v>
      </c>
      <c r="D253" s="218" t="s">
        <v>604</v>
      </c>
      <c r="E253" s="17" t="s">
        <v>1</v>
      </c>
      <c r="F253" s="219">
        <v>7.7140000000000004</v>
      </c>
      <c r="H253" s="32"/>
    </row>
    <row r="254" spans="2:8" s="1" customFormat="1" ht="16.899999999999999" customHeight="1" x14ac:dyDescent="0.2">
      <c r="B254" s="32"/>
      <c r="C254" s="218" t="s">
        <v>1</v>
      </c>
      <c r="D254" s="218" t="s">
        <v>1</v>
      </c>
      <c r="E254" s="17" t="s">
        <v>1</v>
      </c>
      <c r="F254" s="219">
        <v>0</v>
      </c>
      <c r="H254" s="32"/>
    </row>
    <row r="255" spans="2:8" s="1" customFormat="1" ht="16.899999999999999" customHeight="1" x14ac:dyDescent="0.2">
      <c r="B255" s="32"/>
      <c r="C255" s="218" t="s">
        <v>1</v>
      </c>
      <c r="D255" s="218" t="s">
        <v>1</v>
      </c>
      <c r="E255" s="17" t="s">
        <v>1</v>
      </c>
      <c r="F255" s="219">
        <v>0</v>
      </c>
      <c r="H255" s="32"/>
    </row>
    <row r="256" spans="2:8" s="1" customFormat="1" ht="16.899999999999999" customHeight="1" x14ac:dyDescent="0.2">
      <c r="B256" s="32"/>
      <c r="C256" s="218" t="s">
        <v>605</v>
      </c>
      <c r="D256" s="218" t="s">
        <v>383</v>
      </c>
      <c r="E256" s="17" t="s">
        <v>1</v>
      </c>
      <c r="F256" s="219">
        <v>7.7140000000000004</v>
      </c>
      <c r="H256" s="32"/>
    </row>
    <row r="257" spans="2:8" s="1" customFormat="1" ht="16.899999999999999" customHeight="1" x14ac:dyDescent="0.2">
      <c r="B257" s="32"/>
      <c r="C257" s="214" t="s">
        <v>162</v>
      </c>
      <c r="D257" s="215" t="s">
        <v>1</v>
      </c>
      <c r="E257" s="216" t="s">
        <v>1</v>
      </c>
      <c r="F257" s="217">
        <v>35.088000000000001</v>
      </c>
      <c r="H257" s="32"/>
    </row>
    <row r="258" spans="2:8" s="1" customFormat="1" ht="16.899999999999999" customHeight="1" x14ac:dyDescent="0.2">
      <c r="B258" s="32"/>
      <c r="C258" s="218" t="s">
        <v>1</v>
      </c>
      <c r="D258" s="218" t="s">
        <v>1864</v>
      </c>
      <c r="E258" s="17" t="s">
        <v>1</v>
      </c>
      <c r="F258" s="219">
        <v>0</v>
      </c>
      <c r="H258" s="32"/>
    </row>
    <row r="259" spans="2:8" s="1" customFormat="1" ht="16.899999999999999" customHeight="1" x14ac:dyDescent="0.2">
      <c r="B259" s="32"/>
      <c r="C259" s="218" t="s">
        <v>1</v>
      </c>
      <c r="D259" s="218" t="s">
        <v>1865</v>
      </c>
      <c r="E259" s="17" t="s">
        <v>1</v>
      </c>
      <c r="F259" s="219">
        <v>35.088000000000001</v>
      </c>
      <c r="H259" s="32"/>
    </row>
    <row r="260" spans="2:8" s="1" customFormat="1" ht="16.899999999999999" customHeight="1" x14ac:dyDescent="0.2">
      <c r="B260" s="32"/>
      <c r="C260" s="218" t="s">
        <v>162</v>
      </c>
      <c r="D260" s="218" t="s">
        <v>383</v>
      </c>
      <c r="E260" s="17" t="s">
        <v>1</v>
      </c>
      <c r="F260" s="219">
        <v>35.088000000000001</v>
      </c>
      <c r="H260" s="32"/>
    </row>
    <row r="261" spans="2:8" s="1" customFormat="1" ht="16.899999999999999" customHeight="1" x14ac:dyDescent="0.2">
      <c r="B261" s="32"/>
      <c r="C261" s="220" t="s">
        <v>5387</v>
      </c>
      <c r="H261" s="32"/>
    </row>
    <row r="262" spans="2:8" s="1" customFormat="1" ht="22.5" x14ac:dyDescent="0.2">
      <c r="B262" s="32"/>
      <c r="C262" s="218" t="s">
        <v>1861</v>
      </c>
      <c r="D262" s="218" t="s">
        <v>1862</v>
      </c>
      <c r="E262" s="17" t="s">
        <v>376</v>
      </c>
      <c r="F262" s="219">
        <v>35.088000000000001</v>
      </c>
      <c r="H262" s="32"/>
    </row>
    <row r="263" spans="2:8" s="1" customFormat="1" ht="16.899999999999999" customHeight="1" x14ac:dyDescent="0.2">
      <c r="B263" s="32"/>
      <c r="C263" s="218" t="s">
        <v>1867</v>
      </c>
      <c r="D263" s="218" t="s">
        <v>1868</v>
      </c>
      <c r="E263" s="17" t="s">
        <v>513</v>
      </c>
      <c r="F263" s="219">
        <v>59</v>
      </c>
      <c r="H263" s="32"/>
    </row>
    <row r="264" spans="2:8" s="1" customFormat="1" ht="16.899999999999999" customHeight="1" x14ac:dyDescent="0.2">
      <c r="B264" s="32"/>
      <c r="C264" s="214" t="s">
        <v>3988</v>
      </c>
      <c r="D264" s="215" t="s">
        <v>1</v>
      </c>
      <c r="E264" s="216" t="s">
        <v>1</v>
      </c>
      <c r="F264" s="217">
        <v>14619.815000000001</v>
      </c>
      <c r="H264" s="32"/>
    </row>
    <row r="265" spans="2:8" s="1" customFormat="1" ht="16.899999999999999" customHeight="1" x14ac:dyDescent="0.2">
      <c r="B265" s="32"/>
      <c r="C265" s="214" t="s">
        <v>164</v>
      </c>
      <c r="D265" s="215" t="s">
        <v>1</v>
      </c>
      <c r="E265" s="216" t="s">
        <v>1</v>
      </c>
      <c r="F265" s="217">
        <v>43.651000000000003</v>
      </c>
      <c r="H265" s="32"/>
    </row>
    <row r="266" spans="2:8" s="1" customFormat="1" ht="16.899999999999999" customHeight="1" x14ac:dyDescent="0.2">
      <c r="B266" s="32"/>
      <c r="C266" s="218" t="s">
        <v>1</v>
      </c>
      <c r="D266" s="218" t="s">
        <v>397</v>
      </c>
      <c r="E266" s="17" t="s">
        <v>1</v>
      </c>
      <c r="F266" s="219">
        <v>0</v>
      </c>
      <c r="H266" s="32"/>
    </row>
    <row r="267" spans="2:8" s="1" customFormat="1" ht="16.899999999999999" customHeight="1" x14ac:dyDescent="0.2">
      <c r="B267" s="32"/>
      <c r="C267" s="218" t="s">
        <v>1</v>
      </c>
      <c r="D267" s="218" t="s">
        <v>849</v>
      </c>
      <c r="E267" s="17" t="s">
        <v>1</v>
      </c>
      <c r="F267" s="219">
        <v>0</v>
      </c>
      <c r="H267" s="32"/>
    </row>
    <row r="268" spans="2:8" s="1" customFormat="1" ht="16.899999999999999" customHeight="1" x14ac:dyDescent="0.2">
      <c r="B268" s="32"/>
      <c r="C268" s="218" t="s">
        <v>1</v>
      </c>
      <c r="D268" s="218" t="s">
        <v>850</v>
      </c>
      <c r="E268" s="17" t="s">
        <v>1</v>
      </c>
      <c r="F268" s="219">
        <v>0.32500000000000001</v>
      </c>
      <c r="H268" s="32"/>
    </row>
    <row r="269" spans="2:8" s="1" customFormat="1" ht="16.899999999999999" customHeight="1" x14ac:dyDescent="0.2">
      <c r="B269" s="32"/>
      <c r="C269" s="218" t="s">
        <v>1</v>
      </c>
      <c r="D269" s="218" t="s">
        <v>851</v>
      </c>
      <c r="E269" s="17" t="s">
        <v>1</v>
      </c>
      <c r="F269" s="219">
        <v>0</v>
      </c>
      <c r="H269" s="32"/>
    </row>
    <row r="270" spans="2:8" s="1" customFormat="1" ht="16.899999999999999" customHeight="1" x14ac:dyDescent="0.2">
      <c r="B270" s="32"/>
      <c r="C270" s="218" t="s">
        <v>1</v>
      </c>
      <c r="D270" s="218" t="s">
        <v>852</v>
      </c>
      <c r="E270" s="17" t="s">
        <v>1</v>
      </c>
      <c r="F270" s="219">
        <v>0.59899999999999998</v>
      </c>
      <c r="H270" s="32"/>
    </row>
    <row r="271" spans="2:8" s="1" customFormat="1" ht="16.899999999999999" customHeight="1" x14ac:dyDescent="0.2">
      <c r="B271" s="32"/>
      <c r="C271" s="218" t="s">
        <v>1</v>
      </c>
      <c r="D271" s="218" t="s">
        <v>1</v>
      </c>
      <c r="E271" s="17" t="s">
        <v>1</v>
      </c>
      <c r="F271" s="219">
        <v>0</v>
      </c>
      <c r="H271" s="32"/>
    </row>
    <row r="272" spans="2:8" s="1" customFormat="1" ht="16.899999999999999" customHeight="1" x14ac:dyDescent="0.2">
      <c r="B272" s="32"/>
      <c r="C272" s="218" t="s">
        <v>1</v>
      </c>
      <c r="D272" s="218" t="s">
        <v>515</v>
      </c>
      <c r="E272" s="17" t="s">
        <v>1</v>
      </c>
      <c r="F272" s="219">
        <v>0</v>
      </c>
      <c r="H272" s="32"/>
    </row>
    <row r="273" spans="2:8" s="1" customFormat="1" ht="16.899999999999999" customHeight="1" x14ac:dyDescent="0.2">
      <c r="B273" s="32"/>
      <c r="C273" s="218" t="s">
        <v>1</v>
      </c>
      <c r="D273" s="218" t="s">
        <v>853</v>
      </c>
      <c r="E273" s="17" t="s">
        <v>1</v>
      </c>
      <c r="F273" s="219">
        <v>0</v>
      </c>
      <c r="H273" s="32"/>
    </row>
    <row r="274" spans="2:8" s="1" customFormat="1" ht="16.899999999999999" customHeight="1" x14ac:dyDescent="0.2">
      <c r="B274" s="32"/>
      <c r="C274" s="218" t="s">
        <v>1</v>
      </c>
      <c r="D274" s="218" t="s">
        <v>854</v>
      </c>
      <c r="E274" s="17" t="s">
        <v>1</v>
      </c>
      <c r="F274" s="219">
        <v>10.523999999999999</v>
      </c>
      <c r="H274" s="32"/>
    </row>
    <row r="275" spans="2:8" s="1" customFormat="1" ht="16.899999999999999" customHeight="1" x14ac:dyDescent="0.2">
      <c r="B275" s="32"/>
      <c r="C275" s="218" t="s">
        <v>1</v>
      </c>
      <c r="D275" s="218" t="s">
        <v>556</v>
      </c>
      <c r="E275" s="17" t="s">
        <v>1</v>
      </c>
      <c r="F275" s="219">
        <v>0</v>
      </c>
      <c r="H275" s="32"/>
    </row>
    <row r="276" spans="2:8" s="1" customFormat="1" ht="22.5" x14ac:dyDescent="0.2">
      <c r="B276" s="32"/>
      <c r="C276" s="218" t="s">
        <v>1</v>
      </c>
      <c r="D276" s="218" t="s">
        <v>855</v>
      </c>
      <c r="E276" s="17" t="s">
        <v>1</v>
      </c>
      <c r="F276" s="219">
        <v>31.279</v>
      </c>
      <c r="H276" s="32"/>
    </row>
    <row r="277" spans="2:8" s="1" customFormat="1" ht="16.899999999999999" customHeight="1" x14ac:dyDescent="0.2">
      <c r="B277" s="32"/>
      <c r="C277" s="218" t="s">
        <v>1</v>
      </c>
      <c r="D277" s="218" t="s">
        <v>849</v>
      </c>
      <c r="E277" s="17" t="s">
        <v>1</v>
      </c>
      <c r="F277" s="219">
        <v>0</v>
      </c>
      <c r="H277" s="32"/>
    </row>
    <row r="278" spans="2:8" s="1" customFormat="1" ht="16.899999999999999" customHeight="1" x14ac:dyDescent="0.2">
      <c r="B278" s="32"/>
      <c r="C278" s="218" t="s">
        <v>1</v>
      </c>
      <c r="D278" s="218" t="s">
        <v>850</v>
      </c>
      <c r="E278" s="17" t="s">
        <v>1</v>
      </c>
      <c r="F278" s="219">
        <v>0.32500000000000001</v>
      </c>
      <c r="H278" s="32"/>
    </row>
    <row r="279" spans="2:8" s="1" customFormat="1" ht="16.899999999999999" customHeight="1" x14ac:dyDescent="0.2">
      <c r="B279" s="32"/>
      <c r="C279" s="218" t="s">
        <v>1</v>
      </c>
      <c r="D279" s="218" t="s">
        <v>851</v>
      </c>
      <c r="E279" s="17" t="s">
        <v>1</v>
      </c>
      <c r="F279" s="219">
        <v>0</v>
      </c>
      <c r="H279" s="32"/>
    </row>
    <row r="280" spans="2:8" s="1" customFormat="1" ht="16.899999999999999" customHeight="1" x14ac:dyDescent="0.2">
      <c r="B280" s="32"/>
      <c r="C280" s="218" t="s">
        <v>1</v>
      </c>
      <c r="D280" s="218" t="s">
        <v>852</v>
      </c>
      <c r="E280" s="17" t="s">
        <v>1</v>
      </c>
      <c r="F280" s="219">
        <v>0.59899999999999998</v>
      </c>
      <c r="H280" s="32"/>
    </row>
    <row r="281" spans="2:8" s="1" customFormat="1" ht="16.899999999999999" customHeight="1" x14ac:dyDescent="0.2">
      <c r="B281" s="32"/>
      <c r="C281" s="218" t="s">
        <v>164</v>
      </c>
      <c r="D281" s="218" t="s">
        <v>383</v>
      </c>
      <c r="E281" s="17" t="s">
        <v>1</v>
      </c>
      <c r="F281" s="219">
        <v>43.651000000000003</v>
      </c>
      <c r="H281" s="32"/>
    </row>
    <row r="282" spans="2:8" s="1" customFormat="1" ht="16.899999999999999" customHeight="1" x14ac:dyDescent="0.2">
      <c r="B282" s="32"/>
      <c r="C282" s="220" t="s">
        <v>5387</v>
      </c>
      <c r="H282" s="32"/>
    </row>
    <row r="283" spans="2:8" s="1" customFormat="1" ht="16.899999999999999" customHeight="1" x14ac:dyDescent="0.2">
      <c r="B283" s="32"/>
      <c r="C283" s="218" t="s">
        <v>846</v>
      </c>
      <c r="D283" s="218" t="s">
        <v>847</v>
      </c>
      <c r="E283" s="17" t="s">
        <v>391</v>
      </c>
      <c r="F283" s="219">
        <v>43.651000000000003</v>
      </c>
      <c r="H283" s="32"/>
    </row>
    <row r="284" spans="2:8" s="1" customFormat="1" ht="16.899999999999999" customHeight="1" x14ac:dyDescent="0.2">
      <c r="B284" s="32"/>
      <c r="C284" s="218" t="s">
        <v>857</v>
      </c>
      <c r="D284" s="218" t="s">
        <v>858</v>
      </c>
      <c r="E284" s="17" t="s">
        <v>391</v>
      </c>
      <c r="F284" s="219">
        <v>43.651000000000003</v>
      </c>
      <c r="H284" s="32"/>
    </row>
    <row r="285" spans="2:8" s="1" customFormat="1" ht="22.5" x14ac:dyDescent="0.2">
      <c r="B285" s="32"/>
      <c r="C285" s="218" t="s">
        <v>861</v>
      </c>
      <c r="D285" s="218" t="s">
        <v>862</v>
      </c>
      <c r="E285" s="17" t="s">
        <v>391</v>
      </c>
      <c r="F285" s="219">
        <v>43.651000000000003</v>
      </c>
      <c r="H285" s="32"/>
    </row>
    <row r="286" spans="2:8" s="1" customFormat="1" ht="16.899999999999999" customHeight="1" x14ac:dyDescent="0.2">
      <c r="B286" s="32"/>
      <c r="C286" s="214" t="s">
        <v>166</v>
      </c>
      <c r="D286" s="215" t="s">
        <v>1</v>
      </c>
      <c r="E286" s="216" t="s">
        <v>1</v>
      </c>
      <c r="F286" s="217">
        <v>198.96799999999999</v>
      </c>
      <c r="H286" s="32"/>
    </row>
    <row r="287" spans="2:8" s="1" customFormat="1" ht="16.899999999999999" customHeight="1" x14ac:dyDescent="0.2">
      <c r="B287" s="32"/>
      <c r="C287" s="220" t="s">
        <v>5387</v>
      </c>
      <c r="H287" s="32"/>
    </row>
    <row r="288" spans="2:8" s="1" customFormat="1" ht="22.5" x14ac:dyDescent="0.2">
      <c r="B288" s="32"/>
      <c r="C288" s="218" t="s">
        <v>1512</v>
      </c>
      <c r="D288" s="218" t="s">
        <v>1513</v>
      </c>
      <c r="E288" s="17" t="s">
        <v>489</v>
      </c>
      <c r="F288" s="219">
        <v>78.42</v>
      </c>
      <c r="H288" s="32"/>
    </row>
    <row r="289" spans="2:8" s="1" customFormat="1" ht="16.899999999999999" customHeight="1" x14ac:dyDescent="0.2">
      <c r="B289" s="32"/>
      <c r="C289" s="218" t="s">
        <v>1518</v>
      </c>
      <c r="D289" s="218" t="s">
        <v>1519</v>
      </c>
      <c r="E289" s="17" t="s">
        <v>489</v>
      </c>
      <c r="F289" s="219">
        <v>198.96799999999999</v>
      </c>
      <c r="H289" s="32"/>
    </row>
    <row r="290" spans="2:8" s="1" customFormat="1" ht="16.899999999999999" customHeight="1" x14ac:dyDescent="0.2">
      <c r="B290" s="32"/>
      <c r="C290" s="214" t="s">
        <v>168</v>
      </c>
      <c r="D290" s="215" t="s">
        <v>1</v>
      </c>
      <c r="E290" s="216" t="s">
        <v>1</v>
      </c>
      <c r="F290" s="217">
        <v>66.837999999999994</v>
      </c>
      <c r="H290" s="32"/>
    </row>
    <row r="291" spans="2:8" s="1" customFormat="1" ht="16.899999999999999" customHeight="1" x14ac:dyDescent="0.2">
      <c r="B291" s="32"/>
      <c r="C291" s="220" t="s">
        <v>5387</v>
      </c>
      <c r="H291" s="32"/>
    </row>
    <row r="292" spans="2:8" s="1" customFormat="1" ht="22.5" x14ac:dyDescent="0.2">
      <c r="B292" s="32"/>
      <c r="C292" s="218" t="s">
        <v>1512</v>
      </c>
      <c r="D292" s="218" t="s">
        <v>1513</v>
      </c>
      <c r="E292" s="17" t="s">
        <v>489</v>
      </c>
      <c r="F292" s="219">
        <v>198.96799999999999</v>
      </c>
      <c r="H292" s="32"/>
    </row>
    <row r="293" spans="2:8" s="1" customFormat="1" ht="22.5" x14ac:dyDescent="0.2">
      <c r="B293" s="32"/>
      <c r="C293" s="218" t="s">
        <v>1771</v>
      </c>
      <c r="D293" s="218" t="s">
        <v>1772</v>
      </c>
      <c r="E293" s="17" t="s">
        <v>489</v>
      </c>
      <c r="F293" s="219">
        <v>66.837999999999994</v>
      </c>
      <c r="H293" s="32"/>
    </row>
    <row r="294" spans="2:8" s="1" customFormat="1" ht="16.899999999999999" customHeight="1" x14ac:dyDescent="0.2">
      <c r="B294" s="32"/>
      <c r="C294" s="218" t="s">
        <v>1518</v>
      </c>
      <c r="D294" s="218" t="s">
        <v>1519</v>
      </c>
      <c r="E294" s="17" t="s">
        <v>489</v>
      </c>
      <c r="F294" s="219">
        <v>66.837999999999994</v>
      </c>
      <c r="H294" s="32"/>
    </row>
    <row r="295" spans="2:8" s="1" customFormat="1" ht="16.899999999999999" customHeight="1" x14ac:dyDescent="0.2">
      <c r="B295" s="32"/>
      <c r="C295" s="214" t="s">
        <v>170</v>
      </c>
      <c r="D295" s="215" t="s">
        <v>1</v>
      </c>
      <c r="E295" s="216" t="s">
        <v>1</v>
      </c>
      <c r="F295" s="217">
        <v>164.04300000000001</v>
      </c>
      <c r="H295" s="32"/>
    </row>
    <row r="296" spans="2:8" s="1" customFormat="1" ht="16.899999999999999" customHeight="1" x14ac:dyDescent="0.2">
      <c r="B296" s="32"/>
      <c r="C296" s="220" t="s">
        <v>5387</v>
      </c>
      <c r="H296" s="32"/>
    </row>
    <row r="297" spans="2:8" s="1" customFormat="1" ht="22.5" x14ac:dyDescent="0.2">
      <c r="B297" s="32"/>
      <c r="C297" s="218" t="s">
        <v>1512</v>
      </c>
      <c r="D297" s="218" t="s">
        <v>1513</v>
      </c>
      <c r="E297" s="17" t="s">
        <v>489</v>
      </c>
      <c r="F297" s="219">
        <v>66.837999999999994</v>
      </c>
      <c r="H297" s="32"/>
    </row>
    <row r="298" spans="2:8" s="1" customFormat="1" ht="16.899999999999999" customHeight="1" x14ac:dyDescent="0.2">
      <c r="B298" s="32"/>
      <c r="C298" s="218" t="s">
        <v>1518</v>
      </c>
      <c r="D298" s="218" t="s">
        <v>1519</v>
      </c>
      <c r="E298" s="17" t="s">
        <v>489</v>
      </c>
      <c r="F298" s="219">
        <v>164.04300000000001</v>
      </c>
      <c r="H298" s="32"/>
    </row>
    <row r="299" spans="2:8" s="1" customFormat="1" ht="16.899999999999999" customHeight="1" x14ac:dyDescent="0.2">
      <c r="B299" s="32"/>
      <c r="C299" s="214" t="s">
        <v>172</v>
      </c>
      <c r="D299" s="215" t="s">
        <v>1</v>
      </c>
      <c r="E299" s="216" t="s">
        <v>1</v>
      </c>
      <c r="F299" s="217">
        <v>11.587999999999999</v>
      </c>
      <c r="H299" s="32"/>
    </row>
    <row r="300" spans="2:8" s="1" customFormat="1" ht="16.899999999999999" customHeight="1" x14ac:dyDescent="0.2">
      <c r="B300" s="32"/>
      <c r="C300" s="220" t="s">
        <v>5387</v>
      </c>
      <c r="H300" s="32"/>
    </row>
    <row r="301" spans="2:8" s="1" customFormat="1" ht="22.5" x14ac:dyDescent="0.2">
      <c r="B301" s="32"/>
      <c r="C301" s="218" t="s">
        <v>1512</v>
      </c>
      <c r="D301" s="218" t="s">
        <v>1513</v>
      </c>
      <c r="E301" s="17" t="s">
        <v>489</v>
      </c>
      <c r="F301" s="219">
        <v>164.04300000000001</v>
      </c>
      <c r="H301" s="32"/>
    </row>
    <row r="302" spans="2:8" s="1" customFormat="1" ht="16.899999999999999" customHeight="1" x14ac:dyDescent="0.2">
      <c r="B302" s="32"/>
      <c r="C302" s="218" t="s">
        <v>1518</v>
      </c>
      <c r="D302" s="218" t="s">
        <v>1519</v>
      </c>
      <c r="E302" s="17" t="s">
        <v>489</v>
      </c>
      <c r="F302" s="219">
        <v>11.587999999999999</v>
      </c>
      <c r="H302" s="32"/>
    </row>
    <row r="303" spans="2:8" s="1" customFormat="1" ht="16.899999999999999" customHeight="1" x14ac:dyDescent="0.2">
      <c r="B303" s="32"/>
      <c r="C303" s="214" t="s">
        <v>174</v>
      </c>
      <c r="D303" s="215" t="s">
        <v>1</v>
      </c>
      <c r="E303" s="216" t="s">
        <v>1</v>
      </c>
      <c r="F303" s="217">
        <v>397.81799999999998</v>
      </c>
      <c r="H303" s="32"/>
    </row>
    <row r="304" spans="2:8" s="1" customFormat="1" ht="16.899999999999999" customHeight="1" x14ac:dyDescent="0.2">
      <c r="B304" s="32"/>
      <c r="C304" s="218" t="s">
        <v>1</v>
      </c>
      <c r="D304" s="218" t="s">
        <v>2749</v>
      </c>
      <c r="E304" s="17" t="s">
        <v>1</v>
      </c>
      <c r="F304" s="219">
        <v>0</v>
      </c>
      <c r="H304" s="32"/>
    </row>
    <row r="305" spans="2:8" s="1" customFormat="1" ht="16.899999999999999" customHeight="1" x14ac:dyDescent="0.2">
      <c r="B305" s="32"/>
      <c r="C305" s="218" t="s">
        <v>1</v>
      </c>
      <c r="D305" s="218" t="s">
        <v>2750</v>
      </c>
      <c r="E305" s="17" t="s">
        <v>1</v>
      </c>
      <c r="F305" s="219">
        <v>0</v>
      </c>
      <c r="H305" s="32"/>
    </row>
    <row r="306" spans="2:8" s="1" customFormat="1" ht="16.899999999999999" customHeight="1" x14ac:dyDescent="0.2">
      <c r="B306" s="32"/>
      <c r="C306" s="218" t="s">
        <v>1</v>
      </c>
      <c r="D306" s="218" t="s">
        <v>2933</v>
      </c>
      <c r="E306" s="17" t="s">
        <v>1</v>
      </c>
      <c r="F306" s="219">
        <v>166.86</v>
      </c>
      <c r="H306" s="32"/>
    </row>
    <row r="307" spans="2:8" s="1" customFormat="1" ht="16.899999999999999" customHeight="1" x14ac:dyDescent="0.2">
      <c r="B307" s="32"/>
      <c r="C307" s="218" t="s">
        <v>1</v>
      </c>
      <c r="D307" s="218" t="s">
        <v>2752</v>
      </c>
      <c r="E307" s="17" t="s">
        <v>1</v>
      </c>
      <c r="F307" s="219">
        <v>0</v>
      </c>
      <c r="H307" s="32"/>
    </row>
    <row r="308" spans="2:8" s="1" customFormat="1" ht="16.899999999999999" customHeight="1" x14ac:dyDescent="0.2">
      <c r="B308" s="32"/>
      <c r="C308" s="218" t="s">
        <v>1</v>
      </c>
      <c r="D308" s="218" t="s">
        <v>2934</v>
      </c>
      <c r="E308" s="17" t="s">
        <v>1</v>
      </c>
      <c r="F308" s="219">
        <v>107.625</v>
      </c>
      <c r="H308" s="32"/>
    </row>
    <row r="309" spans="2:8" s="1" customFormat="1" ht="16.899999999999999" customHeight="1" x14ac:dyDescent="0.2">
      <c r="B309" s="32"/>
      <c r="C309" s="218" t="s">
        <v>1</v>
      </c>
      <c r="D309" s="218" t="s">
        <v>2754</v>
      </c>
      <c r="E309" s="17" t="s">
        <v>1</v>
      </c>
      <c r="F309" s="219">
        <v>0</v>
      </c>
      <c r="H309" s="32"/>
    </row>
    <row r="310" spans="2:8" s="1" customFormat="1" ht="16.899999999999999" customHeight="1" x14ac:dyDescent="0.2">
      <c r="B310" s="32"/>
      <c r="C310" s="218" t="s">
        <v>1</v>
      </c>
      <c r="D310" s="218" t="s">
        <v>2935</v>
      </c>
      <c r="E310" s="17" t="s">
        <v>1</v>
      </c>
      <c r="F310" s="219">
        <v>31.381</v>
      </c>
      <c r="H310" s="32"/>
    </row>
    <row r="311" spans="2:8" s="1" customFormat="1" ht="16.899999999999999" customHeight="1" x14ac:dyDescent="0.2">
      <c r="B311" s="32"/>
      <c r="C311" s="218" t="s">
        <v>1</v>
      </c>
      <c r="D311" s="218" t="s">
        <v>2756</v>
      </c>
      <c r="E311" s="17" t="s">
        <v>1</v>
      </c>
      <c r="F311" s="219">
        <v>0</v>
      </c>
      <c r="H311" s="32"/>
    </row>
    <row r="312" spans="2:8" s="1" customFormat="1" ht="16.899999999999999" customHeight="1" x14ac:dyDescent="0.2">
      <c r="B312" s="32"/>
      <c r="C312" s="218" t="s">
        <v>1</v>
      </c>
      <c r="D312" s="218" t="s">
        <v>2936</v>
      </c>
      <c r="E312" s="17" t="s">
        <v>1</v>
      </c>
      <c r="F312" s="219">
        <v>39.497</v>
      </c>
      <c r="H312" s="32"/>
    </row>
    <row r="313" spans="2:8" s="1" customFormat="1" ht="16.899999999999999" customHeight="1" x14ac:dyDescent="0.2">
      <c r="B313" s="32"/>
      <c r="C313" s="218" t="s">
        <v>1</v>
      </c>
      <c r="D313" s="218" t="s">
        <v>2758</v>
      </c>
      <c r="E313" s="17" t="s">
        <v>1</v>
      </c>
      <c r="F313" s="219">
        <v>0</v>
      </c>
      <c r="H313" s="32"/>
    </row>
    <row r="314" spans="2:8" s="1" customFormat="1" ht="16.899999999999999" customHeight="1" x14ac:dyDescent="0.2">
      <c r="B314" s="32"/>
      <c r="C314" s="218" t="s">
        <v>1</v>
      </c>
      <c r="D314" s="218" t="s">
        <v>2937</v>
      </c>
      <c r="E314" s="17" t="s">
        <v>1</v>
      </c>
      <c r="F314" s="219">
        <v>50.075000000000003</v>
      </c>
      <c r="H314" s="32"/>
    </row>
    <row r="315" spans="2:8" s="1" customFormat="1" ht="16.899999999999999" customHeight="1" x14ac:dyDescent="0.2">
      <c r="B315" s="32"/>
      <c r="C315" s="218" t="s">
        <v>1</v>
      </c>
      <c r="D315" s="218" t="s">
        <v>2760</v>
      </c>
      <c r="E315" s="17" t="s">
        <v>1</v>
      </c>
      <c r="F315" s="219">
        <v>0</v>
      </c>
      <c r="H315" s="32"/>
    </row>
    <row r="316" spans="2:8" s="1" customFormat="1" ht="16.899999999999999" customHeight="1" x14ac:dyDescent="0.2">
      <c r="B316" s="32"/>
      <c r="C316" s="218" t="s">
        <v>1</v>
      </c>
      <c r="D316" s="218" t="s">
        <v>2938</v>
      </c>
      <c r="E316" s="17" t="s">
        <v>1</v>
      </c>
      <c r="F316" s="219">
        <v>2.38</v>
      </c>
      <c r="H316" s="32"/>
    </row>
    <row r="317" spans="2:8" s="1" customFormat="1" ht="16.899999999999999" customHeight="1" x14ac:dyDescent="0.2">
      <c r="B317" s="32"/>
      <c r="C317" s="218" t="s">
        <v>174</v>
      </c>
      <c r="D317" s="218" t="s">
        <v>383</v>
      </c>
      <c r="E317" s="17" t="s">
        <v>1</v>
      </c>
      <c r="F317" s="219">
        <v>397.81799999999998</v>
      </c>
      <c r="H317" s="32"/>
    </row>
    <row r="318" spans="2:8" s="1" customFormat="1" ht="16.899999999999999" customHeight="1" x14ac:dyDescent="0.2">
      <c r="B318" s="32"/>
      <c r="C318" s="220" t="s">
        <v>5387</v>
      </c>
      <c r="H318" s="32"/>
    </row>
    <row r="319" spans="2:8" s="1" customFormat="1" ht="22.5" x14ac:dyDescent="0.2">
      <c r="B319" s="32"/>
      <c r="C319" s="218" t="s">
        <v>2930</v>
      </c>
      <c r="D319" s="218" t="s">
        <v>2931</v>
      </c>
      <c r="E319" s="17" t="s">
        <v>376</v>
      </c>
      <c r="F319" s="219">
        <v>528.30200000000002</v>
      </c>
      <c r="H319" s="32"/>
    </row>
    <row r="320" spans="2:8" s="1" customFormat="1" ht="16.899999999999999" customHeight="1" x14ac:dyDescent="0.2">
      <c r="B320" s="32"/>
      <c r="C320" s="218" t="s">
        <v>2942</v>
      </c>
      <c r="D320" s="218" t="s">
        <v>2943</v>
      </c>
      <c r="E320" s="17" t="s">
        <v>376</v>
      </c>
      <c r="F320" s="219">
        <v>528.30200000000002</v>
      </c>
      <c r="H320" s="32"/>
    </row>
    <row r="321" spans="2:8" s="1" customFormat="1" ht="16.899999999999999" customHeight="1" x14ac:dyDescent="0.2">
      <c r="B321" s="32"/>
      <c r="C321" s="218" t="s">
        <v>2946</v>
      </c>
      <c r="D321" s="218" t="s">
        <v>2947</v>
      </c>
      <c r="E321" s="17" t="s">
        <v>376</v>
      </c>
      <c r="F321" s="219">
        <v>528.30200000000002</v>
      </c>
      <c r="H321" s="32"/>
    </row>
    <row r="322" spans="2:8" s="1" customFormat="1" ht="16.899999999999999" customHeight="1" x14ac:dyDescent="0.2">
      <c r="B322" s="32"/>
      <c r="C322" s="218" t="s">
        <v>2950</v>
      </c>
      <c r="D322" s="218" t="s">
        <v>2951</v>
      </c>
      <c r="E322" s="17" t="s">
        <v>376</v>
      </c>
      <c r="F322" s="219">
        <v>528.30200000000002</v>
      </c>
      <c r="H322" s="32"/>
    </row>
    <row r="323" spans="2:8" s="1" customFormat="1" ht="22.5" x14ac:dyDescent="0.2">
      <c r="B323" s="32"/>
      <c r="C323" s="218" t="s">
        <v>2875</v>
      </c>
      <c r="D323" s="218" t="s">
        <v>2876</v>
      </c>
      <c r="E323" s="17" t="s">
        <v>376</v>
      </c>
      <c r="F323" s="219">
        <v>397.81799999999998</v>
      </c>
      <c r="H323" s="32"/>
    </row>
    <row r="324" spans="2:8" s="1" customFormat="1" ht="22.5" x14ac:dyDescent="0.2">
      <c r="B324" s="32"/>
      <c r="C324" s="218" t="s">
        <v>2880</v>
      </c>
      <c r="D324" s="218" t="s">
        <v>2881</v>
      </c>
      <c r="E324" s="17" t="s">
        <v>376</v>
      </c>
      <c r="F324" s="219">
        <v>397.81799999999998</v>
      </c>
      <c r="H324" s="32"/>
    </row>
    <row r="325" spans="2:8" s="1" customFormat="1" ht="16.899999999999999" customHeight="1" x14ac:dyDescent="0.2">
      <c r="B325" s="32"/>
      <c r="C325" s="214" t="s">
        <v>3990</v>
      </c>
      <c r="D325" s="215" t="s">
        <v>1</v>
      </c>
      <c r="E325" s="216" t="s">
        <v>1</v>
      </c>
      <c r="F325" s="217">
        <v>0</v>
      </c>
      <c r="H325" s="32"/>
    </row>
    <row r="326" spans="2:8" s="1" customFormat="1" ht="16.899999999999999" customHeight="1" x14ac:dyDescent="0.2">
      <c r="B326" s="32"/>
      <c r="C326" s="214" t="s">
        <v>3992</v>
      </c>
      <c r="D326" s="215" t="s">
        <v>1</v>
      </c>
      <c r="E326" s="216" t="s">
        <v>1</v>
      </c>
      <c r="F326" s="217">
        <v>0</v>
      </c>
      <c r="H326" s="32"/>
    </row>
    <row r="327" spans="2:8" s="1" customFormat="1" ht="16.899999999999999" customHeight="1" x14ac:dyDescent="0.2">
      <c r="B327" s="32"/>
      <c r="C327" s="214" t="s">
        <v>2885</v>
      </c>
      <c r="D327" s="215" t="s">
        <v>1</v>
      </c>
      <c r="E327" s="216" t="s">
        <v>1</v>
      </c>
      <c r="F327" s="217">
        <v>397.81799999999998</v>
      </c>
      <c r="H327" s="32"/>
    </row>
    <row r="328" spans="2:8" s="1" customFormat="1" ht="16.899999999999999" customHeight="1" x14ac:dyDescent="0.2">
      <c r="B328" s="32"/>
      <c r="C328" s="218" t="s">
        <v>1</v>
      </c>
      <c r="D328" s="218" t="s">
        <v>2883</v>
      </c>
      <c r="E328" s="17" t="s">
        <v>1</v>
      </c>
      <c r="F328" s="219">
        <v>0</v>
      </c>
      <c r="H328" s="32"/>
    </row>
    <row r="329" spans="2:8" s="1" customFormat="1" ht="16.899999999999999" customHeight="1" x14ac:dyDescent="0.2">
      <c r="B329" s="32"/>
      <c r="C329" s="218" t="s">
        <v>1</v>
      </c>
      <c r="D329" s="218" t="s">
        <v>2884</v>
      </c>
      <c r="E329" s="17" t="s">
        <v>1</v>
      </c>
      <c r="F329" s="219">
        <v>0</v>
      </c>
      <c r="H329" s="32"/>
    </row>
    <row r="330" spans="2:8" s="1" customFormat="1" ht="16.899999999999999" customHeight="1" x14ac:dyDescent="0.2">
      <c r="B330" s="32"/>
      <c r="C330" s="218" t="s">
        <v>1</v>
      </c>
      <c r="D330" s="218" t="s">
        <v>174</v>
      </c>
      <c r="E330" s="17" t="s">
        <v>1</v>
      </c>
      <c r="F330" s="219">
        <v>397.81799999999998</v>
      </c>
      <c r="H330" s="32"/>
    </row>
    <row r="331" spans="2:8" s="1" customFormat="1" ht="16.899999999999999" customHeight="1" x14ac:dyDescent="0.2">
      <c r="B331" s="32"/>
      <c r="C331" s="218" t="s">
        <v>1</v>
      </c>
      <c r="D331" s="218" t="s">
        <v>1</v>
      </c>
      <c r="E331" s="17" t="s">
        <v>1</v>
      </c>
      <c r="F331" s="219">
        <v>0</v>
      </c>
      <c r="H331" s="32"/>
    </row>
    <row r="332" spans="2:8" s="1" customFormat="1" ht="16.899999999999999" customHeight="1" x14ac:dyDescent="0.2">
      <c r="B332" s="32"/>
      <c r="C332" s="218" t="s">
        <v>2885</v>
      </c>
      <c r="D332" s="218" t="s">
        <v>383</v>
      </c>
      <c r="E332" s="17" t="s">
        <v>1</v>
      </c>
      <c r="F332" s="219">
        <v>397.81799999999998</v>
      </c>
      <c r="H332" s="32"/>
    </row>
    <row r="333" spans="2:8" s="1" customFormat="1" ht="16.899999999999999" customHeight="1" x14ac:dyDescent="0.2">
      <c r="B333" s="32"/>
      <c r="C333" s="214" t="s">
        <v>176</v>
      </c>
      <c r="D333" s="215" t="s">
        <v>1</v>
      </c>
      <c r="E333" s="216" t="s">
        <v>1</v>
      </c>
      <c r="F333" s="217">
        <v>78.42</v>
      </c>
      <c r="H333" s="32"/>
    </row>
    <row r="334" spans="2:8" s="1" customFormat="1" ht="16.899999999999999" customHeight="1" x14ac:dyDescent="0.2">
      <c r="B334" s="32"/>
      <c r="C334" s="218" t="s">
        <v>1</v>
      </c>
      <c r="D334" s="218" t="s">
        <v>1515</v>
      </c>
      <c r="E334" s="17" t="s">
        <v>1</v>
      </c>
      <c r="F334" s="219">
        <v>44.88</v>
      </c>
      <c r="H334" s="32"/>
    </row>
    <row r="335" spans="2:8" s="1" customFormat="1" ht="16.899999999999999" customHeight="1" x14ac:dyDescent="0.2">
      <c r="B335" s="32"/>
      <c r="C335" s="218" t="s">
        <v>1</v>
      </c>
      <c r="D335" s="218" t="s">
        <v>1516</v>
      </c>
      <c r="E335" s="17" t="s">
        <v>1</v>
      </c>
      <c r="F335" s="219">
        <v>33.54</v>
      </c>
      <c r="H335" s="32"/>
    </row>
    <row r="336" spans="2:8" s="1" customFormat="1" ht="16.899999999999999" customHeight="1" x14ac:dyDescent="0.2">
      <c r="B336" s="32"/>
      <c r="C336" s="218" t="s">
        <v>176</v>
      </c>
      <c r="D336" s="218" t="s">
        <v>383</v>
      </c>
      <c r="E336" s="17" t="s">
        <v>1</v>
      </c>
      <c r="F336" s="219">
        <v>78.42</v>
      </c>
      <c r="H336" s="32"/>
    </row>
    <row r="337" spans="2:8" s="1" customFormat="1" ht="16.899999999999999" customHeight="1" x14ac:dyDescent="0.2">
      <c r="B337" s="32"/>
      <c r="C337" s="220" t="s">
        <v>5387</v>
      </c>
      <c r="H337" s="32"/>
    </row>
    <row r="338" spans="2:8" s="1" customFormat="1" ht="22.5" x14ac:dyDescent="0.2">
      <c r="B338" s="32"/>
      <c r="C338" s="218" t="s">
        <v>1512</v>
      </c>
      <c r="D338" s="218" t="s">
        <v>1513</v>
      </c>
      <c r="E338" s="17" t="s">
        <v>489</v>
      </c>
      <c r="F338" s="219">
        <v>78.42</v>
      </c>
      <c r="H338" s="32"/>
    </row>
    <row r="339" spans="2:8" s="1" customFormat="1" ht="16.899999999999999" customHeight="1" x14ac:dyDescent="0.2">
      <c r="B339" s="32"/>
      <c r="C339" s="218" t="s">
        <v>1518</v>
      </c>
      <c r="D339" s="218" t="s">
        <v>1519</v>
      </c>
      <c r="E339" s="17" t="s">
        <v>489</v>
      </c>
      <c r="F339" s="219">
        <v>78.42</v>
      </c>
      <c r="H339" s="32"/>
    </row>
    <row r="340" spans="2:8" s="1" customFormat="1" ht="16.899999999999999" customHeight="1" x14ac:dyDescent="0.2">
      <c r="B340" s="32"/>
      <c r="C340" s="214" t="s">
        <v>178</v>
      </c>
      <c r="D340" s="215" t="s">
        <v>1</v>
      </c>
      <c r="E340" s="216" t="s">
        <v>1</v>
      </c>
      <c r="F340" s="217">
        <v>14120.165000000001</v>
      </c>
      <c r="H340" s="32"/>
    </row>
    <row r="341" spans="2:8" s="1" customFormat="1" ht="16.899999999999999" customHeight="1" x14ac:dyDescent="0.2">
      <c r="B341" s="32"/>
      <c r="C341" s="218" t="s">
        <v>1</v>
      </c>
      <c r="D341" s="218" t="s">
        <v>2749</v>
      </c>
      <c r="E341" s="17" t="s">
        <v>1</v>
      </c>
      <c r="F341" s="219">
        <v>0</v>
      </c>
      <c r="H341" s="32"/>
    </row>
    <row r="342" spans="2:8" s="1" customFormat="1" ht="16.899999999999999" customHeight="1" x14ac:dyDescent="0.2">
      <c r="B342" s="32"/>
      <c r="C342" s="218" t="s">
        <v>1</v>
      </c>
      <c r="D342" s="218" t="s">
        <v>2750</v>
      </c>
      <c r="E342" s="17" t="s">
        <v>1</v>
      </c>
      <c r="F342" s="219">
        <v>0</v>
      </c>
      <c r="H342" s="32"/>
    </row>
    <row r="343" spans="2:8" s="1" customFormat="1" ht="16.899999999999999" customHeight="1" x14ac:dyDescent="0.2">
      <c r="B343" s="32"/>
      <c r="C343" s="218" t="s">
        <v>1</v>
      </c>
      <c r="D343" s="218" t="s">
        <v>2751</v>
      </c>
      <c r="E343" s="17" t="s">
        <v>1</v>
      </c>
      <c r="F343" s="219">
        <v>4808.9049999999997</v>
      </c>
      <c r="H343" s="32"/>
    </row>
    <row r="344" spans="2:8" s="1" customFormat="1" ht="16.899999999999999" customHeight="1" x14ac:dyDescent="0.2">
      <c r="B344" s="32"/>
      <c r="C344" s="218" t="s">
        <v>1</v>
      </c>
      <c r="D344" s="218" t="s">
        <v>2752</v>
      </c>
      <c r="E344" s="17" t="s">
        <v>1</v>
      </c>
      <c r="F344" s="219">
        <v>0</v>
      </c>
      <c r="H344" s="32"/>
    </row>
    <row r="345" spans="2:8" s="1" customFormat="1" ht="16.899999999999999" customHeight="1" x14ac:dyDescent="0.2">
      <c r="B345" s="32"/>
      <c r="C345" s="218" t="s">
        <v>1</v>
      </c>
      <c r="D345" s="218" t="s">
        <v>2753</v>
      </c>
      <c r="E345" s="17" t="s">
        <v>1</v>
      </c>
      <c r="F345" s="219">
        <v>3884.779</v>
      </c>
      <c r="H345" s="32"/>
    </row>
    <row r="346" spans="2:8" s="1" customFormat="1" ht="16.899999999999999" customHeight="1" x14ac:dyDescent="0.2">
      <c r="B346" s="32"/>
      <c r="C346" s="218" t="s">
        <v>1</v>
      </c>
      <c r="D346" s="218" t="s">
        <v>2754</v>
      </c>
      <c r="E346" s="17" t="s">
        <v>1</v>
      </c>
      <c r="F346" s="219">
        <v>0</v>
      </c>
      <c r="H346" s="32"/>
    </row>
    <row r="347" spans="2:8" s="1" customFormat="1" ht="16.899999999999999" customHeight="1" x14ac:dyDescent="0.2">
      <c r="B347" s="32"/>
      <c r="C347" s="218" t="s">
        <v>1</v>
      </c>
      <c r="D347" s="218" t="s">
        <v>2755</v>
      </c>
      <c r="E347" s="17" t="s">
        <v>1</v>
      </c>
      <c r="F347" s="219">
        <v>1672.7539999999999</v>
      </c>
      <c r="H347" s="32"/>
    </row>
    <row r="348" spans="2:8" s="1" customFormat="1" ht="16.899999999999999" customHeight="1" x14ac:dyDescent="0.2">
      <c r="B348" s="32"/>
      <c r="C348" s="218" t="s">
        <v>1</v>
      </c>
      <c r="D348" s="218" t="s">
        <v>2756</v>
      </c>
      <c r="E348" s="17" t="s">
        <v>1</v>
      </c>
      <c r="F348" s="219">
        <v>0</v>
      </c>
      <c r="H348" s="32"/>
    </row>
    <row r="349" spans="2:8" s="1" customFormat="1" ht="16.899999999999999" customHeight="1" x14ac:dyDescent="0.2">
      <c r="B349" s="32"/>
      <c r="C349" s="218" t="s">
        <v>1</v>
      </c>
      <c r="D349" s="218" t="s">
        <v>2757</v>
      </c>
      <c r="E349" s="17" t="s">
        <v>1</v>
      </c>
      <c r="F349" s="219">
        <v>2223.65</v>
      </c>
      <c r="H349" s="32"/>
    </row>
    <row r="350" spans="2:8" s="1" customFormat="1" ht="16.899999999999999" customHeight="1" x14ac:dyDescent="0.2">
      <c r="B350" s="32"/>
      <c r="C350" s="218" t="s">
        <v>1</v>
      </c>
      <c r="D350" s="218" t="s">
        <v>2758</v>
      </c>
      <c r="E350" s="17" t="s">
        <v>1</v>
      </c>
      <c r="F350" s="219">
        <v>0</v>
      </c>
      <c r="H350" s="32"/>
    </row>
    <row r="351" spans="2:8" s="1" customFormat="1" ht="16.899999999999999" customHeight="1" x14ac:dyDescent="0.2">
      <c r="B351" s="32"/>
      <c r="C351" s="218" t="s">
        <v>1</v>
      </c>
      <c r="D351" s="218" t="s">
        <v>2759</v>
      </c>
      <c r="E351" s="17" t="s">
        <v>1</v>
      </c>
      <c r="F351" s="219">
        <v>1456.7170000000001</v>
      </c>
      <c r="H351" s="32"/>
    </row>
    <row r="352" spans="2:8" s="1" customFormat="1" ht="16.899999999999999" customHeight="1" x14ac:dyDescent="0.2">
      <c r="B352" s="32"/>
      <c r="C352" s="218" t="s">
        <v>1</v>
      </c>
      <c r="D352" s="218" t="s">
        <v>2760</v>
      </c>
      <c r="E352" s="17" t="s">
        <v>1</v>
      </c>
      <c r="F352" s="219">
        <v>0</v>
      </c>
      <c r="H352" s="32"/>
    </row>
    <row r="353" spans="2:8" s="1" customFormat="1" ht="16.899999999999999" customHeight="1" x14ac:dyDescent="0.2">
      <c r="B353" s="32"/>
      <c r="C353" s="218" t="s">
        <v>1</v>
      </c>
      <c r="D353" s="218" t="s">
        <v>2761</v>
      </c>
      <c r="E353" s="17" t="s">
        <v>1</v>
      </c>
      <c r="F353" s="219">
        <v>73.36</v>
      </c>
      <c r="H353" s="32"/>
    </row>
    <row r="354" spans="2:8" s="1" customFormat="1" ht="16.899999999999999" customHeight="1" x14ac:dyDescent="0.2">
      <c r="B354" s="32"/>
      <c r="C354" s="218" t="s">
        <v>178</v>
      </c>
      <c r="D354" s="218" t="s">
        <v>383</v>
      </c>
      <c r="E354" s="17" t="s">
        <v>1</v>
      </c>
      <c r="F354" s="219">
        <v>14120.165000000001</v>
      </c>
      <c r="H354" s="32"/>
    </row>
    <row r="355" spans="2:8" s="1" customFormat="1" ht="16.899999999999999" customHeight="1" x14ac:dyDescent="0.2">
      <c r="B355" s="32"/>
      <c r="C355" s="220" t="s">
        <v>5387</v>
      </c>
      <c r="H355" s="32"/>
    </row>
    <row r="356" spans="2:8" s="1" customFormat="1" ht="16.899999999999999" customHeight="1" x14ac:dyDescent="0.2">
      <c r="B356" s="32"/>
      <c r="C356" s="218" t="s">
        <v>2746</v>
      </c>
      <c r="D356" s="218" t="s">
        <v>2747</v>
      </c>
      <c r="E356" s="17" t="s">
        <v>2294</v>
      </c>
      <c r="F356" s="219">
        <v>14120.165000000001</v>
      </c>
      <c r="H356" s="32"/>
    </row>
    <row r="357" spans="2:8" s="1" customFormat="1" ht="16.899999999999999" customHeight="1" x14ac:dyDescent="0.2">
      <c r="B357" s="32"/>
      <c r="C357" s="218" t="s">
        <v>2793</v>
      </c>
      <c r="D357" s="218" t="s">
        <v>2794</v>
      </c>
      <c r="E357" s="17" t="s">
        <v>2795</v>
      </c>
      <c r="F357" s="219">
        <v>3.621</v>
      </c>
      <c r="H357" s="32"/>
    </row>
    <row r="358" spans="2:8" s="1" customFormat="1" ht="16.899999999999999" customHeight="1" x14ac:dyDescent="0.2">
      <c r="B358" s="32"/>
      <c r="C358" s="214" t="s">
        <v>180</v>
      </c>
      <c r="D358" s="215" t="s">
        <v>1</v>
      </c>
      <c r="E358" s="216" t="s">
        <v>1</v>
      </c>
      <c r="F358" s="217">
        <v>43.92</v>
      </c>
      <c r="H358" s="32"/>
    </row>
    <row r="359" spans="2:8" s="1" customFormat="1" ht="16.899999999999999" customHeight="1" x14ac:dyDescent="0.2">
      <c r="B359" s="32"/>
      <c r="C359" s="218" t="s">
        <v>1</v>
      </c>
      <c r="D359" s="218" t="s">
        <v>763</v>
      </c>
      <c r="E359" s="17" t="s">
        <v>1</v>
      </c>
      <c r="F359" s="219">
        <v>0</v>
      </c>
      <c r="H359" s="32"/>
    </row>
    <row r="360" spans="2:8" s="1" customFormat="1" ht="16.899999999999999" customHeight="1" x14ac:dyDescent="0.2">
      <c r="B360" s="32"/>
      <c r="C360" s="218" t="s">
        <v>1</v>
      </c>
      <c r="D360" s="218" t="s">
        <v>764</v>
      </c>
      <c r="E360" s="17" t="s">
        <v>1</v>
      </c>
      <c r="F360" s="219">
        <v>46.5</v>
      </c>
      <c r="H360" s="32"/>
    </row>
    <row r="361" spans="2:8" s="1" customFormat="1" ht="16.899999999999999" customHeight="1" x14ac:dyDescent="0.2">
      <c r="B361" s="32"/>
      <c r="C361" s="218" t="s">
        <v>1</v>
      </c>
      <c r="D361" s="218" t="s">
        <v>765</v>
      </c>
      <c r="E361" s="17" t="s">
        <v>1</v>
      </c>
      <c r="F361" s="219">
        <v>-2.58</v>
      </c>
      <c r="H361" s="32"/>
    </row>
    <row r="362" spans="2:8" s="1" customFormat="1" ht="16.899999999999999" customHeight="1" x14ac:dyDescent="0.2">
      <c r="B362" s="32"/>
      <c r="C362" s="218" t="s">
        <v>180</v>
      </c>
      <c r="D362" s="218" t="s">
        <v>383</v>
      </c>
      <c r="E362" s="17" t="s">
        <v>1</v>
      </c>
      <c r="F362" s="219">
        <v>43.92</v>
      </c>
      <c r="H362" s="32"/>
    </row>
    <row r="363" spans="2:8" s="1" customFormat="1" ht="16.899999999999999" customHeight="1" x14ac:dyDescent="0.2">
      <c r="B363" s="32"/>
      <c r="C363" s="220" t="s">
        <v>5387</v>
      </c>
      <c r="H363" s="32"/>
    </row>
    <row r="364" spans="2:8" s="1" customFormat="1" ht="16.899999999999999" customHeight="1" x14ac:dyDescent="0.2">
      <c r="B364" s="32"/>
      <c r="C364" s="218" t="s">
        <v>760</v>
      </c>
      <c r="D364" s="218" t="s">
        <v>761</v>
      </c>
      <c r="E364" s="17" t="s">
        <v>376</v>
      </c>
      <c r="F364" s="219">
        <v>43.92</v>
      </c>
      <c r="H364" s="32"/>
    </row>
    <row r="365" spans="2:8" s="1" customFormat="1" ht="16.899999999999999" customHeight="1" x14ac:dyDescent="0.2">
      <c r="B365" s="32"/>
      <c r="C365" s="218" t="s">
        <v>1217</v>
      </c>
      <c r="D365" s="218" t="s">
        <v>1218</v>
      </c>
      <c r="E365" s="17" t="s">
        <v>376</v>
      </c>
      <c r="F365" s="219">
        <v>3594.9670000000001</v>
      </c>
      <c r="H365" s="32"/>
    </row>
    <row r="366" spans="2:8" s="1" customFormat="1" ht="22.5" x14ac:dyDescent="0.2">
      <c r="B366" s="32"/>
      <c r="C366" s="218" t="s">
        <v>1258</v>
      </c>
      <c r="D366" s="218" t="s">
        <v>1259</v>
      </c>
      <c r="E366" s="17" t="s">
        <v>376</v>
      </c>
      <c r="F366" s="219">
        <v>43.92</v>
      </c>
      <c r="H366" s="32"/>
    </row>
    <row r="367" spans="2:8" s="1" customFormat="1" ht="16.899999999999999" customHeight="1" x14ac:dyDescent="0.2">
      <c r="B367" s="32"/>
      <c r="C367" s="214" t="s">
        <v>182</v>
      </c>
      <c r="D367" s="215" t="s">
        <v>1</v>
      </c>
      <c r="E367" s="216" t="s">
        <v>1</v>
      </c>
      <c r="F367" s="217">
        <v>190.17699999999999</v>
      </c>
      <c r="H367" s="32"/>
    </row>
    <row r="368" spans="2:8" s="1" customFormat="1" ht="16.899999999999999" customHeight="1" x14ac:dyDescent="0.2">
      <c r="B368" s="32"/>
      <c r="C368" s="218" t="s">
        <v>1</v>
      </c>
      <c r="D368" s="218" t="s">
        <v>654</v>
      </c>
      <c r="E368" s="17" t="s">
        <v>1</v>
      </c>
      <c r="F368" s="219">
        <v>0</v>
      </c>
      <c r="H368" s="32"/>
    </row>
    <row r="369" spans="2:8" s="1" customFormat="1" ht="16.899999999999999" customHeight="1" x14ac:dyDescent="0.2">
      <c r="B369" s="32"/>
      <c r="C369" s="218" t="s">
        <v>1</v>
      </c>
      <c r="D369" s="218" t="s">
        <v>655</v>
      </c>
      <c r="E369" s="17" t="s">
        <v>1</v>
      </c>
      <c r="F369" s="219">
        <v>77.823999999999998</v>
      </c>
      <c r="H369" s="32"/>
    </row>
    <row r="370" spans="2:8" s="1" customFormat="1" ht="16.899999999999999" customHeight="1" x14ac:dyDescent="0.2">
      <c r="B370" s="32"/>
      <c r="C370" s="218" t="s">
        <v>1</v>
      </c>
      <c r="D370" s="218" t="s">
        <v>656</v>
      </c>
      <c r="E370" s="17" t="s">
        <v>1</v>
      </c>
      <c r="F370" s="219">
        <v>112.35299999999999</v>
      </c>
      <c r="H370" s="32"/>
    </row>
    <row r="371" spans="2:8" s="1" customFormat="1" ht="16.899999999999999" customHeight="1" x14ac:dyDescent="0.2">
      <c r="B371" s="32"/>
      <c r="C371" s="218" t="s">
        <v>182</v>
      </c>
      <c r="D371" s="218" t="s">
        <v>383</v>
      </c>
      <c r="E371" s="17" t="s">
        <v>1</v>
      </c>
      <c r="F371" s="219">
        <v>190.17699999999999</v>
      </c>
      <c r="H371" s="32"/>
    </row>
    <row r="372" spans="2:8" s="1" customFormat="1" ht="16.899999999999999" customHeight="1" x14ac:dyDescent="0.2">
      <c r="B372" s="32"/>
      <c r="C372" s="220" t="s">
        <v>5387</v>
      </c>
      <c r="H372" s="32"/>
    </row>
    <row r="373" spans="2:8" s="1" customFormat="1" ht="16.899999999999999" customHeight="1" x14ac:dyDescent="0.2">
      <c r="B373" s="32"/>
      <c r="C373" s="218" t="s">
        <v>651</v>
      </c>
      <c r="D373" s="218" t="s">
        <v>652</v>
      </c>
      <c r="E373" s="17" t="s">
        <v>376</v>
      </c>
      <c r="F373" s="219">
        <v>190.17699999999999</v>
      </c>
      <c r="H373" s="32"/>
    </row>
    <row r="374" spans="2:8" s="1" customFormat="1" ht="16.899999999999999" customHeight="1" x14ac:dyDescent="0.2">
      <c r="B374" s="32"/>
      <c r="C374" s="218" t="s">
        <v>448</v>
      </c>
      <c r="D374" s="218" t="s">
        <v>449</v>
      </c>
      <c r="E374" s="17" t="s">
        <v>391</v>
      </c>
      <c r="F374" s="219">
        <v>75.402000000000001</v>
      </c>
      <c r="H374" s="32"/>
    </row>
    <row r="375" spans="2:8" s="1" customFormat="1" ht="22.5" x14ac:dyDescent="0.2">
      <c r="B375" s="32"/>
      <c r="C375" s="218" t="s">
        <v>646</v>
      </c>
      <c r="D375" s="218" t="s">
        <v>647</v>
      </c>
      <c r="E375" s="17" t="s">
        <v>376</v>
      </c>
      <c r="F375" s="219">
        <v>190.17699999999999</v>
      </c>
      <c r="H375" s="32"/>
    </row>
    <row r="376" spans="2:8" s="1" customFormat="1" ht="16.899999999999999" customHeight="1" x14ac:dyDescent="0.2">
      <c r="B376" s="32"/>
      <c r="C376" s="218" t="s">
        <v>2280</v>
      </c>
      <c r="D376" s="218" t="s">
        <v>2281</v>
      </c>
      <c r="E376" s="17" t="s">
        <v>376</v>
      </c>
      <c r="F376" s="219">
        <v>351.096</v>
      </c>
      <c r="H376" s="32"/>
    </row>
    <row r="377" spans="2:8" s="1" customFormat="1" ht="16.899999999999999" customHeight="1" x14ac:dyDescent="0.2">
      <c r="B377" s="32"/>
      <c r="C377" s="218" t="s">
        <v>897</v>
      </c>
      <c r="D377" s="218" t="s">
        <v>898</v>
      </c>
      <c r="E377" s="17" t="s">
        <v>444</v>
      </c>
      <c r="F377" s="219">
        <v>1.153</v>
      </c>
      <c r="H377" s="32"/>
    </row>
    <row r="378" spans="2:8" s="1" customFormat="1" ht="16.899999999999999" customHeight="1" x14ac:dyDescent="0.2">
      <c r="B378" s="32"/>
      <c r="C378" s="218" t="s">
        <v>959</v>
      </c>
      <c r="D378" s="218" t="s">
        <v>960</v>
      </c>
      <c r="E378" s="17" t="s">
        <v>489</v>
      </c>
      <c r="F378" s="219">
        <v>292.58</v>
      </c>
      <c r="H378" s="32"/>
    </row>
    <row r="379" spans="2:8" s="1" customFormat="1" ht="16.899999999999999" customHeight="1" x14ac:dyDescent="0.2">
      <c r="B379" s="32"/>
      <c r="C379" s="214" t="s">
        <v>184</v>
      </c>
      <c r="D379" s="215" t="s">
        <v>1</v>
      </c>
      <c r="E379" s="216" t="s">
        <v>1</v>
      </c>
      <c r="F379" s="217">
        <v>101.77</v>
      </c>
      <c r="H379" s="32"/>
    </row>
    <row r="380" spans="2:8" s="1" customFormat="1" ht="16.899999999999999" customHeight="1" x14ac:dyDescent="0.2">
      <c r="B380" s="32"/>
      <c r="C380" s="218" t="s">
        <v>1</v>
      </c>
      <c r="D380" s="218" t="s">
        <v>380</v>
      </c>
      <c r="E380" s="17" t="s">
        <v>1</v>
      </c>
      <c r="F380" s="219">
        <v>0</v>
      </c>
      <c r="H380" s="32"/>
    </row>
    <row r="381" spans="2:8" s="1" customFormat="1" ht="16.899999999999999" customHeight="1" x14ac:dyDescent="0.2">
      <c r="B381" s="32"/>
      <c r="C381" s="218" t="s">
        <v>1</v>
      </c>
      <c r="D381" s="218" t="s">
        <v>381</v>
      </c>
      <c r="E381" s="17" t="s">
        <v>1</v>
      </c>
      <c r="F381" s="219">
        <v>96.825999999999993</v>
      </c>
      <c r="H381" s="32"/>
    </row>
    <row r="382" spans="2:8" s="1" customFormat="1" ht="16.899999999999999" customHeight="1" x14ac:dyDescent="0.2">
      <c r="B382" s="32"/>
      <c r="C382" s="218" t="s">
        <v>1</v>
      </c>
      <c r="D382" s="218" t="s">
        <v>382</v>
      </c>
      <c r="E382" s="17" t="s">
        <v>1</v>
      </c>
      <c r="F382" s="219">
        <v>4.944</v>
      </c>
      <c r="H382" s="32"/>
    </row>
    <row r="383" spans="2:8" s="1" customFormat="1" ht="16.899999999999999" customHeight="1" x14ac:dyDescent="0.2">
      <c r="B383" s="32"/>
      <c r="C383" s="218" t="s">
        <v>1</v>
      </c>
      <c r="D383" s="218" t="s">
        <v>1</v>
      </c>
      <c r="E383" s="17" t="s">
        <v>1</v>
      </c>
      <c r="F383" s="219">
        <v>0</v>
      </c>
      <c r="H383" s="32"/>
    </row>
    <row r="384" spans="2:8" s="1" customFormat="1" ht="16.899999999999999" customHeight="1" x14ac:dyDescent="0.2">
      <c r="B384" s="32"/>
      <c r="C384" s="218" t="s">
        <v>184</v>
      </c>
      <c r="D384" s="218" t="s">
        <v>383</v>
      </c>
      <c r="E384" s="17" t="s">
        <v>1</v>
      </c>
      <c r="F384" s="219">
        <v>101.77</v>
      </c>
      <c r="H384" s="32"/>
    </row>
    <row r="385" spans="2:8" s="1" customFormat="1" ht="16.899999999999999" customHeight="1" x14ac:dyDescent="0.2">
      <c r="B385" s="32"/>
      <c r="C385" s="220" t="s">
        <v>5387</v>
      </c>
      <c r="H385" s="32"/>
    </row>
    <row r="386" spans="2:8" s="1" customFormat="1" ht="16.899999999999999" customHeight="1" x14ac:dyDescent="0.2">
      <c r="B386" s="32"/>
      <c r="C386" s="218" t="s">
        <v>374</v>
      </c>
      <c r="D386" s="218" t="s">
        <v>375</v>
      </c>
      <c r="E386" s="17" t="s">
        <v>376</v>
      </c>
      <c r="F386" s="219">
        <v>101.77</v>
      </c>
      <c r="H386" s="32"/>
    </row>
    <row r="387" spans="2:8" s="1" customFormat="1" ht="22.5" x14ac:dyDescent="0.2">
      <c r="B387" s="32"/>
      <c r="C387" s="218" t="s">
        <v>386</v>
      </c>
      <c r="D387" s="218" t="s">
        <v>387</v>
      </c>
      <c r="E387" s="17" t="s">
        <v>376</v>
      </c>
      <c r="F387" s="219">
        <v>101.77</v>
      </c>
      <c r="H387" s="32"/>
    </row>
    <row r="388" spans="2:8" s="1" customFormat="1" ht="16.899999999999999" customHeight="1" x14ac:dyDescent="0.2">
      <c r="B388" s="32"/>
      <c r="C388" s="218" t="s">
        <v>394</v>
      </c>
      <c r="D388" s="218" t="s">
        <v>395</v>
      </c>
      <c r="E388" s="17" t="s">
        <v>391</v>
      </c>
      <c r="F388" s="219">
        <v>139.03899999999999</v>
      </c>
      <c r="H388" s="32"/>
    </row>
    <row r="389" spans="2:8" s="1" customFormat="1" ht="16.899999999999999" customHeight="1" x14ac:dyDescent="0.2">
      <c r="B389" s="32"/>
      <c r="C389" s="218" t="s">
        <v>448</v>
      </c>
      <c r="D389" s="218" t="s">
        <v>449</v>
      </c>
      <c r="E389" s="17" t="s">
        <v>391</v>
      </c>
      <c r="F389" s="219">
        <v>75.402000000000001</v>
      </c>
      <c r="H389" s="32"/>
    </row>
    <row r="390" spans="2:8" s="1" customFormat="1" ht="16.899999999999999" customHeight="1" x14ac:dyDescent="0.2">
      <c r="B390" s="32"/>
      <c r="C390" s="218" t="s">
        <v>651</v>
      </c>
      <c r="D390" s="218" t="s">
        <v>652</v>
      </c>
      <c r="E390" s="17" t="s">
        <v>376</v>
      </c>
      <c r="F390" s="219">
        <v>190.17699999999999</v>
      </c>
      <c r="H390" s="32"/>
    </row>
    <row r="391" spans="2:8" s="1" customFormat="1" ht="16.899999999999999" customHeight="1" x14ac:dyDescent="0.2">
      <c r="B391" s="32"/>
      <c r="C391" s="218" t="s">
        <v>903</v>
      </c>
      <c r="D391" s="218" t="s">
        <v>904</v>
      </c>
      <c r="E391" s="17" t="s">
        <v>489</v>
      </c>
      <c r="F391" s="219">
        <v>127.21299999999999</v>
      </c>
      <c r="H391" s="32"/>
    </row>
    <row r="392" spans="2:8" s="1" customFormat="1" ht="16.899999999999999" customHeight="1" x14ac:dyDescent="0.2">
      <c r="B392" s="32"/>
      <c r="C392" s="214" t="s">
        <v>186</v>
      </c>
      <c r="D392" s="215" t="s">
        <v>1</v>
      </c>
      <c r="E392" s="216" t="s">
        <v>1</v>
      </c>
      <c r="F392" s="217">
        <v>88.153999999999996</v>
      </c>
      <c r="H392" s="32"/>
    </row>
    <row r="393" spans="2:8" s="1" customFormat="1" ht="16.899999999999999" customHeight="1" x14ac:dyDescent="0.2">
      <c r="B393" s="32"/>
      <c r="C393" s="218" t="s">
        <v>1</v>
      </c>
      <c r="D393" s="218" t="s">
        <v>400</v>
      </c>
      <c r="E393" s="17" t="s">
        <v>1</v>
      </c>
      <c r="F393" s="219">
        <v>0</v>
      </c>
      <c r="H393" s="32"/>
    </row>
    <row r="394" spans="2:8" s="1" customFormat="1" ht="16.899999999999999" customHeight="1" x14ac:dyDescent="0.2">
      <c r="B394" s="32"/>
      <c r="C394" s="218" t="s">
        <v>186</v>
      </c>
      <c r="D394" s="218" t="s">
        <v>401</v>
      </c>
      <c r="E394" s="17" t="s">
        <v>1</v>
      </c>
      <c r="F394" s="219">
        <v>88.153999999999996</v>
      </c>
      <c r="H394" s="32"/>
    </row>
    <row r="395" spans="2:8" s="1" customFormat="1" ht="16.899999999999999" customHeight="1" x14ac:dyDescent="0.2">
      <c r="B395" s="32"/>
      <c r="C395" s="220" t="s">
        <v>5387</v>
      </c>
      <c r="H395" s="32"/>
    </row>
    <row r="396" spans="2:8" s="1" customFormat="1" ht="16.899999999999999" customHeight="1" x14ac:dyDescent="0.2">
      <c r="B396" s="32"/>
      <c r="C396" s="218" t="s">
        <v>394</v>
      </c>
      <c r="D396" s="218" t="s">
        <v>395</v>
      </c>
      <c r="E396" s="17" t="s">
        <v>391</v>
      </c>
      <c r="F396" s="219">
        <v>139.03899999999999</v>
      </c>
      <c r="H396" s="32"/>
    </row>
    <row r="397" spans="2:8" s="1" customFormat="1" ht="16.899999999999999" customHeight="1" x14ac:dyDescent="0.2">
      <c r="B397" s="32"/>
      <c r="C397" s="218" t="s">
        <v>651</v>
      </c>
      <c r="D397" s="218" t="s">
        <v>652</v>
      </c>
      <c r="E397" s="17" t="s">
        <v>376</v>
      </c>
      <c r="F397" s="219">
        <v>190.17699999999999</v>
      </c>
      <c r="H397" s="32"/>
    </row>
    <row r="398" spans="2:8" s="1" customFormat="1" ht="16.899999999999999" customHeight="1" x14ac:dyDescent="0.2">
      <c r="B398" s="32"/>
      <c r="C398" s="214" t="s">
        <v>188</v>
      </c>
      <c r="D398" s="215" t="s">
        <v>1</v>
      </c>
      <c r="E398" s="216" t="s">
        <v>1</v>
      </c>
      <c r="F398" s="217">
        <v>9.0399999999999991</v>
      </c>
      <c r="H398" s="32"/>
    </row>
    <row r="399" spans="2:8" s="1" customFormat="1" ht="16.899999999999999" customHeight="1" x14ac:dyDescent="0.2">
      <c r="B399" s="32"/>
      <c r="C399" s="218" t="s">
        <v>1</v>
      </c>
      <c r="D399" s="218" t="s">
        <v>189</v>
      </c>
      <c r="E399" s="17" t="s">
        <v>1</v>
      </c>
      <c r="F399" s="219">
        <v>9.0399999999999991</v>
      </c>
      <c r="H399" s="32"/>
    </row>
    <row r="400" spans="2:8" s="1" customFormat="1" ht="16.899999999999999" customHeight="1" x14ac:dyDescent="0.2">
      <c r="B400" s="32"/>
      <c r="C400" s="218" t="s">
        <v>188</v>
      </c>
      <c r="D400" s="218" t="s">
        <v>383</v>
      </c>
      <c r="E400" s="17" t="s">
        <v>1</v>
      </c>
      <c r="F400" s="219">
        <v>9.0399999999999991</v>
      </c>
      <c r="H400" s="32"/>
    </row>
    <row r="401" spans="2:8" s="1" customFormat="1" ht="16.899999999999999" customHeight="1" x14ac:dyDescent="0.2">
      <c r="B401" s="32"/>
      <c r="C401" s="220" t="s">
        <v>5387</v>
      </c>
      <c r="H401" s="32"/>
    </row>
    <row r="402" spans="2:8" s="1" customFormat="1" ht="22.5" x14ac:dyDescent="0.2">
      <c r="B402" s="32"/>
      <c r="C402" s="218" t="s">
        <v>1993</v>
      </c>
      <c r="D402" s="218" t="s">
        <v>1994</v>
      </c>
      <c r="E402" s="17" t="s">
        <v>489</v>
      </c>
      <c r="F402" s="219">
        <v>9.0399999999999991</v>
      </c>
      <c r="H402" s="32"/>
    </row>
    <row r="403" spans="2:8" s="1" customFormat="1" ht="16.899999999999999" customHeight="1" x14ac:dyDescent="0.2">
      <c r="B403" s="32"/>
      <c r="C403" s="218" t="s">
        <v>2001</v>
      </c>
      <c r="D403" s="218" t="s">
        <v>1532</v>
      </c>
      <c r="E403" s="17" t="s">
        <v>376</v>
      </c>
      <c r="F403" s="219">
        <v>2.508</v>
      </c>
      <c r="H403" s="32"/>
    </row>
    <row r="404" spans="2:8" s="1" customFormat="1" ht="16.899999999999999" customHeight="1" x14ac:dyDescent="0.2">
      <c r="B404" s="32"/>
      <c r="C404" s="214" t="s">
        <v>190</v>
      </c>
      <c r="D404" s="215" t="s">
        <v>1</v>
      </c>
      <c r="E404" s="216" t="s">
        <v>1</v>
      </c>
      <c r="F404" s="217">
        <v>725.15099999999995</v>
      </c>
      <c r="H404" s="32"/>
    </row>
    <row r="405" spans="2:8" s="1" customFormat="1" ht="16.899999999999999" customHeight="1" x14ac:dyDescent="0.2">
      <c r="B405" s="32"/>
      <c r="C405" s="218" t="s">
        <v>1</v>
      </c>
      <c r="D405" s="218" t="s">
        <v>2896</v>
      </c>
      <c r="E405" s="17" t="s">
        <v>1</v>
      </c>
      <c r="F405" s="219">
        <v>0</v>
      </c>
      <c r="H405" s="32"/>
    </row>
    <row r="406" spans="2:8" s="1" customFormat="1" ht="16.899999999999999" customHeight="1" x14ac:dyDescent="0.2">
      <c r="B406" s="32"/>
      <c r="C406" s="218" t="s">
        <v>1</v>
      </c>
      <c r="D406" s="218" t="s">
        <v>811</v>
      </c>
      <c r="E406" s="17" t="s">
        <v>1</v>
      </c>
      <c r="F406" s="219">
        <v>0</v>
      </c>
      <c r="H406" s="32"/>
    </row>
    <row r="407" spans="2:8" s="1" customFormat="1" ht="16.899999999999999" customHeight="1" x14ac:dyDescent="0.2">
      <c r="B407" s="32"/>
      <c r="C407" s="218" t="s">
        <v>1</v>
      </c>
      <c r="D407" s="218" t="s">
        <v>2686</v>
      </c>
      <c r="E407" s="17" t="s">
        <v>1</v>
      </c>
      <c r="F407" s="219">
        <v>394.56</v>
      </c>
      <c r="H407" s="32"/>
    </row>
    <row r="408" spans="2:8" s="1" customFormat="1" ht="16.899999999999999" customHeight="1" x14ac:dyDescent="0.2">
      <c r="B408" s="32"/>
      <c r="C408" s="218" t="s">
        <v>1</v>
      </c>
      <c r="D408" s="218" t="s">
        <v>813</v>
      </c>
      <c r="E408" s="17" t="s">
        <v>1</v>
      </c>
      <c r="F408" s="219">
        <v>0</v>
      </c>
      <c r="H408" s="32"/>
    </row>
    <row r="409" spans="2:8" s="1" customFormat="1" ht="16.899999999999999" customHeight="1" x14ac:dyDescent="0.2">
      <c r="B409" s="32"/>
      <c r="C409" s="218" t="s">
        <v>1</v>
      </c>
      <c r="D409" s="218" t="s">
        <v>2687</v>
      </c>
      <c r="E409" s="17" t="s">
        <v>1</v>
      </c>
      <c r="F409" s="219">
        <v>12.426</v>
      </c>
      <c r="H409" s="32"/>
    </row>
    <row r="410" spans="2:8" s="1" customFormat="1" ht="16.899999999999999" customHeight="1" x14ac:dyDescent="0.2">
      <c r="B410" s="32"/>
      <c r="C410" s="218" t="s">
        <v>1</v>
      </c>
      <c r="D410" s="218" t="s">
        <v>815</v>
      </c>
      <c r="E410" s="17" t="s">
        <v>1</v>
      </c>
      <c r="F410" s="219">
        <v>0</v>
      </c>
      <c r="H410" s="32"/>
    </row>
    <row r="411" spans="2:8" s="1" customFormat="1" ht="16.899999999999999" customHeight="1" x14ac:dyDescent="0.2">
      <c r="B411" s="32"/>
      <c r="C411" s="218" t="s">
        <v>1</v>
      </c>
      <c r="D411" s="218" t="s">
        <v>2688</v>
      </c>
      <c r="E411" s="17" t="s">
        <v>1</v>
      </c>
      <c r="F411" s="219">
        <v>2.6669999999999998</v>
      </c>
      <c r="H411" s="32"/>
    </row>
    <row r="412" spans="2:8" s="1" customFormat="1" ht="16.899999999999999" customHeight="1" x14ac:dyDescent="0.2">
      <c r="B412" s="32"/>
      <c r="C412" s="218" t="s">
        <v>1</v>
      </c>
      <c r="D412" s="218" t="s">
        <v>817</v>
      </c>
      <c r="E412" s="17" t="s">
        <v>1</v>
      </c>
      <c r="F412" s="219">
        <v>0</v>
      </c>
      <c r="H412" s="32"/>
    </row>
    <row r="413" spans="2:8" s="1" customFormat="1" ht="16.899999999999999" customHeight="1" x14ac:dyDescent="0.2">
      <c r="B413" s="32"/>
      <c r="C413" s="218" t="s">
        <v>1</v>
      </c>
      <c r="D413" s="218" t="s">
        <v>2689</v>
      </c>
      <c r="E413" s="17" t="s">
        <v>1</v>
      </c>
      <c r="F413" s="219">
        <v>46.247</v>
      </c>
      <c r="H413" s="32"/>
    </row>
    <row r="414" spans="2:8" s="1" customFormat="1" ht="16.899999999999999" customHeight="1" x14ac:dyDescent="0.2">
      <c r="B414" s="32"/>
      <c r="C414" s="218" t="s">
        <v>1</v>
      </c>
      <c r="D414" s="218" t="s">
        <v>819</v>
      </c>
      <c r="E414" s="17" t="s">
        <v>1</v>
      </c>
      <c r="F414" s="219">
        <v>0</v>
      </c>
      <c r="H414" s="32"/>
    </row>
    <row r="415" spans="2:8" s="1" customFormat="1" ht="16.899999999999999" customHeight="1" x14ac:dyDescent="0.2">
      <c r="B415" s="32"/>
      <c r="C415" s="218" t="s">
        <v>1</v>
      </c>
      <c r="D415" s="218" t="s">
        <v>2690</v>
      </c>
      <c r="E415" s="17" t="s">
        <v>1</v>
      </c>
      <c r="F415" s="219">
        <v>46.271999999999998</v>
      </c>
      <c r="H415" s="32"/>
    </row>
    <row r="416" spans="2:8" s="1" customFormat="1" ht="16.899999999999999" customHeight="1" x14ac:dyDescent="0.2">
      <c r="B416" s="32"/>
      <c r="C416" s="218" t="s">
        <v>1</v>
      </c>
      <c r="D416" s="218" t="s">
        <v>821</v>
      </c>
      <c r="E416" s="17" t="s">
        <v>1</v>
      </c>
      <c r="F416" s="219">
        <v>0</v>
      </c>
      <c r="H416" s="32"/>
    </row>
    <row r="417" spans="2:8" s="1" customFormat="1" ht="16.899999999999999" customHeight="1" x14ac:dyDescent="0.2">
      <c r="B417" s="32"/>
      <c r="C417" s="218" t="s">
        <v>1</v>
      </c>
      <c r="D417" s="218" t="s">
        <v>2691</v>
      </c>
      <c r="E417" s="17" t="s">
        <v>1</v>
      </c>
      <c r="F417" s="219">
        <v>6.72</v>
      </c>
      <c r="H417" s="32"/>
    </row>
    <row r="418" spans="2:8" s="1" customFormat="1" ht="16.899999999999999" customHeight="1" x14ac:dyDescent="0.2">
      <c r="B418" s="32"/>
      <c r="C418" s="218" t="s">
        <v>1</v>
      </c>
      <c r="D418" s="218" t="s">
        <v>823</v>
      </c>
      <c r="E418" s="17" t="s">
        <v>1</v>
      </c>
      <c r="F418" s="219">
        <v>0</v>
      </c>
      <c r="H418" s="32"/>
    </row>
    <row r="419" spans="2:8" s="1" customFormat="1" ht="16.899999999999999" customHeight="1" x14ac:dyDescent="0.2">
      <c r="B419" s="32"/>
      <c r="C419" s="218" t="s">
        <v>1</v>
      </c>
      <c r="D419" s="218" t="s">
        <v>2692</v>
      </c>
      <c r="E419" s="17" t="s">
        <v>1</v>
      </c>
      <c r="F419" s="219">
        <v>43.320999999999998</v>
      </c>
      <c r="H419" s="32"/>
    </row>
    <row r="420" spans="2:8" s="1" customFormat="1" ht="16.899999999999999" customHeight="1" x14ac:dyDescent="0.2">
      <c r="B420" s="32"/>
      <c r="C420" s="218" t="s">
        <v>1</v>
      </c>
      <c r="D420" s="218" t="s">
        <v>825</v>
      </c>
      <c r="E420" s="17" t="s">
        <v>1</v>
      </c>
      <c r="F420" s="219">
        <v>0</v>
      </c>
      <c r="H420" s="32"/>
    </row>
    <row r="421" spans="2:8" s="1" customFormat="1" ht="16.899999999999999" customHeight="1" x14ac:dyDescent="0.2">
      <c r="B421" s="32"/>
      <c r="C421" s="218" t="s">
        <v>1</v>
      </c>
      <c r="D421" s="218" t="s">
        <v>2693</v>
      </c>
      <c r="E421" s="17" t="s">
        <v>1</v>
      </c>
      <c r="F421" s="219">
        <v>4.5720000000000001</v>
      </c>
      <c r="H421" s="32"/>
    </row>
    <row r="422" spans="2:8" s="1" customFormat="1" ht="16.899999999999999" customHeight="1" x14ac:dyDescent="0.2">
      <c r="B422" s="32"/>
      <c r="C422" s="218" t="s">
        <v>1</v>
      </c>
      <c r="D422" s="218" t="s">
        <v>2897</v>
      </c>
      <c r="E422" s="17" t="s">
        <v>1</v>
      </c>
      <c r="F422" s="219">
        <v>0</v>
      </c>
      <c r="H422" s="32"/>
    </row>
    <row r="423" spans="2:8" s="1" customFormat="1" ht="16.899999999999999" customHeight="1" x14ac:dyDescent="0.2">
      <c r="B423" s="32"/>
      <c r="C423" s="218" t="s">
        <v>1</v>
      </c>
      <c r="D423" s="218" t="s">
        <v>2898</v>
      </c>
      <c r="E423" s="17" t="s">
        <v>1</v>
      </c>
      <c r="F423" s="219">
        <v>24</v>
      </c>
      <c r="H423" s="32"/>
    </row>
    <row r="424" spans="2:8" s="1" customFormat="1" ht="16.899999999999999" customHeight="1" x14ac:dyDescent="0.2">
      <c r="B424" s="32"/>
      <c r="C424" s="218" t="s">
        <v>1</v>
      </c>
      <c r="D424" s="218" t="s">
        <v>827</v>
      </c>
      <c r="E424" s="17" t="s">
        <v>1</v>
      </c>
      <c r="F424" s="219">
        <v>0</v>
      </c>
      <c r="H424" s="32"/>
    </row>
    <row r="425" spans="2:8" s="1" customFormat="1" ht="16.899999999999999" customHeight="1" x14ac:dyDescent="0.2">
      <c r="B425" s="32"/>
      <c r="C425" s="218" t="s">
        <v>1</v>
      </c>
      <c r="D425" s="218" t="s">
        <v>2694</v>
      </c>
      <c r="E425" s="17" t="s">
        <v>1</v>
      </c>
      <c r="F425" s="219">
        <v>36.6</v>
      </c>
      <c r="H425" s="32"/>
    </row>
    <row r="426" spans="2:8" s="1" customFormat="1" ht="16.899999999999999" customHeight="1" x14ac:dyDescent="0.2">
      <c r="B426" s="32"/>
      <c r="C426" s="218" t="s">
        <v>1</v>
      </c>
      <c r="D426" s="218" t="s">
        <v>833</v>
      </c>
      <c r="E426" s="17" t="s">
        <v>1</v>
      </c>
      <c r="F426" s="219">
        <v>0</v>
      </c>
      <c r="H426" s="32"/>
    </row>
    <row r="427" spans="2:8" s="1" customFormat="1" ht="16.899999999999999" customHeight="1" x14ac:dyDescent="0.2">
      <c r="B427" s="32"/>
      <c r="C427" s="218" t="s">
        <v>1</v>
      </c>
      <c r="D427" s="218" t="s">
        <v>2899</v>
      </c>
      <c r="E427" s="17" t="s">
        <v>1</v>
      </c>
      <c r="F427" s="219">
        <v>10.737</v>
      </c>
      <c r="H427" s="32"/>
    </row>
    <row r="428" spans="2:8" s="1" customFormat="1" ht="16.899999999999999" customHeight="1" x14ac:dyDescent="0.2">
      <c r="B428" s="32"/>
      <c r="C428" s="218" t="s">
        <v>1</v>
      </c>
      <c r="D428" s="218" t="s">
        <v>2900</v>
      </c>
      <c r="E428" s="17" t="s">
        <v>1</v>
      </c>
      <c r="F428" s="219">
        <v>0</v>
      </c>
      <c r="H428" s="32"/>
    </row>
    <row r="429" spans="2:8" s="1" customFormat="1" ht="16.899999999999999" customHeight="1" x14ac:dyDescent="0.2">
      <c r="B429" s="32"/>
      <c r="C429" s="218" t="s">
        <v>1</v>
      </c>
      <c r="D429" s="218" t="s">
        <v>2901</v>
      </c>
      <c r="E429" s="17" t="s">
        <v>1</v>
      </c>
      <c r="F429" s="219">
        <v>0.91</v>
      </c>
      <c r="H429" s="32"/>
    </row>
    <row r="430" spans="2:8" s="1" customFormat="1" ht="16.899999999999999" customHeight="1" x14ac:dyDescent="0.2">
      <c r="B430" s="32"/>
      <c r="C430" s="218" t="s">
        <v>1</v>
      </c>
      <c r="D430" s="218" t="s">
        <v>835</v>
      </c>
      <c r="E430" s="17" t="s">
        <v>1</v>
      </c>
      <c r="F430" s="219">
        <v>0</v>
      </c>
      <c r="H430" s="32"/>
    </row>
    <row r="431" spans="2:8" s="1" customFormat="1" ht="16.899999999999999" customHeight="1" x14ac:dyDescent="0.2">
      <c r="B431" s="32"/>
      <c r="C431" s="218" t="s">
        <v>1</v>
      </c>
      <c r="D431" s="218" t="s">
        <v>2902</v>
      </c>
      <c r="E431" s="17" t="s">
        <v>1</v>
      </c>
      <c r="F431" s="219">
        <v>0.75600000000000001</v>
      </c>
      <c r="H431" s="32"/>
    </row>
    <row r="432" spans="2:8" s="1" customFormat="1" ht="16.899999999999999" customHeight="1" x14ac:dyDescent="0.2">
      <c r="B432" s="32"/>
      <c r="C432" s="218" t="s">
        <v>1</v>
      </c>
      <c r="D432" s="218" t="s">
        <v>829</v>
      </c>
      <c r="E432" s="17" t="s">
        <v>1</v>
      </c>
      <c r="F432" s="219">
        <v>0</v>
      </c>
      <c r="H432" s="32"/>
    </row>
    <row r="433" spans="2:8" s="1" customFormat="1" ht="16.899999999999999" customHeight="1" x14ac:dyDescent="0.2">
      <c r="B433" s="32"/>
      <c r="C433" s="218" t="s">
        <v>1</v>
      </c>
      <c r="D433" s="218" t="s">
        <v>2695</v>
      </c>
      <c r="E433" s="17" t="s">
        <v>1</v>
      </c>
      <c r="F433" s="219">
        <v>1.6970000000000001</v>
      </c>
      <c r="H433" s="32"/>
    </row>
    <row r="434" spans="2:8" s="1" customFormat="1" ht="16.899999999999999" customHeight="1" x14ac:dyDescent="0.2">
      <c r="B434" s="32"/>
      <c r="C434" s="218" t="s">
        <v>1</v>
      </c>
      <c r="D434" s="218" t="s">
        <v>831</v>
      </c>
      <c r="E434" s="17" t="s">
        <v>1</v>
      </c>
      <c r="F434" s="219">
        <v>0</v>
      </c>
      <c r="H434" s="32"/>
    </row>
    <row r="435" spans="2:8" s="1" customFormat="1" ht="16.899999999999999" customHeight="1" x14ac:dyDescent="0.2">
      <c r="B435" s="32"/>
      <c r="C435" s="218" t="s">
        <v>1</v>
      </c>
      <c r="D435" s="218" t="s">
        <v>2696</v>
      </c>
      <c r="E435" s="17" t="s">
        <v>1</v>
      </c>
      <c r="F435" s="219">
        <v>1.056</v>
      </c>
      <c r="H435" s="32"/>
    </row>
    <row r="436" spans="2:8" s="1" customFormat="1" ht="16.899999999999999" customHeight="1" x14ac:dyDescent="0.2">
      <c r="B436" s="32"/>
      <c r="C436" s="218" t="s">
        <v>1</v>
      </c>
      <c r="D436" s="218" t="s">
        <v>2903</v>
      </c>
      <c r="E436" s="17" t="s">
        <v>1</v>
      </c>
      <c r="F436" s="219">
        <v>0</v>
      </c>
      <c r="H436" s="32"/>
    </row>
    <row r="437" spans="2:8" s="1" customFormat="1" ht="16.899999999999999" customHeight="1" x14ac:dyDescent="0.2">
      <c r="B437" s="32"/>
      <c r="C437" s="218" t="s">
        <v>1</v>
      </c>
      <c r="D437" s="218" t="s">
        <v>2904</v>
      </c>
      <c r="E437" s="17" t="s">
        <v>1</v>
      </c>
      <c r="F437" s="219">
        <v>1.0649999999999999</v>
      </c>
      <c r="H437" s="32"/>
    </row>
    <row r="438" spans="2:8" s="1" customFormat="1" ht="16.899999999999999" customHeight="1" x14ac:dyDescent="0.2">
      <c r="B438" s="32"/>
      <c r="C438" s="218" t="s">
        <v>1</v>
      </c>
      <c r="D438" s="218" t="s">
        <v>2905</v>
      </c>
      <c r="E438" s="17" t="s">
        <v>1</v>
      </c>
      <c r="F438" s="219">
        <v>0</v>
      </c>
      <c r="H438" s="32"/>
    </row>
    <row r="439" spans="2:8" s="1" customFormat="1" ht="16.899999999999999" customHeight="1" x14ac:dyDescent="0.2">
      <c r="B439" s="32"/>
      <c r="C439" s="218" t="s">
        <v>1</v>
      </c>
      <c r="D439" s="218" t="s">
        <v>2906</v>
      </c>
      <c r="E439" s="17" t="s">
        <v>1</v>
      </c>
      <c r="F439" s="219">
        <v>0.877</v>
      </c>
      <c r="H439" s="32"/>
    </row>
    <row r="440" spans="2:8" s="1" customFormat="1" ht="16.899999999999999" customHeight="1" x14ac:dyDescent="0.2">
      <c r="B440" s="32"/>
      <c r="C440" s="218" t="s">
        <v>1</v>
      </c>
      <c r="D440" s="218" t="s">
        <v>2907</v>
      </c>
      <c r="E440" s="17" t="s">
        <v>1</v>
      </c>
      <c r="F440" s="219">
        <v>0</v>
      </c>
      <c r="H440" s="32"/>
    </row>
    <row r="441" spans="2:8" s="1" customFormat="1" ht="16.899999999999999" customHeight="1" x14ac:dyDescent="0.2">
      <c r="B441" s="32"/>
      <c r="C441" s="218" t="s">
        <v>1</v>
      </c>
      <c r="D441" s="218" t="s">
        <v>2908</v>
      </c>
      <c r="E441" s="17" t="s">
        <v>1</v>
      </c>
      <c r="F441" s="219">
        <v>4.07</v>
      </c>
      <c r="H441" s="32"/>
    </row>
    <row r="442" spans="2:8" s="1" customFormat="1" ht="16.899999999999999" customHeight="1" x14ac:dyDescent="0.2">
      <c r="B442" s="32"/>
      <c r="C442" s="218" t="s">
        <v>1</v>
      </c>
      <c r="D442" s="218" t="s">
        <v>837</v>
      </c>
      <c r="E442" s="17" t="s">
        <v>1</v>
      </c>
      <c r="F442" s="219">
        <v>0</v>
      </c>
      <c r="H442" s="32"/>
    </row>
    <row r="443" spans="2:8" s="1" customFormat="1" ht="16.899999999999999" customHeight="1" x14ac:dyDescent="0.2">
      <c r="B443" s="32"/>
      <c r="C443" s="218" t="s">
        <v>1</v>
      </c>
      <c r="D443" s="218" t="s">
        <v>2699</v>
      </c>
      <c r="E443" s="17" t="s">
        <v>1</v>
      </c>
      <c r="F443" s="219">
        <v>12.15</v>
      </c>
      <c r="H443" s="32"/>
    </row>
    <row r="444" spans="2:8" s="1" customFormat="1" ht="16.899999999999999" customHeight="1" x14ac:dyDescent="0.2">
      <c r="B444" s="32"/>
      <c r="C444" s="218" t="s">
        <v>1</v>
      </c>
      <c r="D444" s="218" t="s">
        <v>839</v>
      </c>
      <c r="E444" s="17" t="s">
        <v>1</v>
      </c>
      <c r="F444" s="219">
        <v>0</v>
      </c>
      <c r="H444" s="32"/>
    </row>
    <row r="445" spans="2:8" s="1" customFormat="1" ht="16.899999999999999" customHeight="1" x14ac:dyDescent="0.2">
      <c r="B445" s="32"/>
      <c r="C445" s="218" t="s">
        <v>1</v>
      </c>
      <c r="D445" s="218" t="s">
        <v>2700</v>
      </c>
      <c r="E445" s="17" t="s">
        <v>1</v>
      </c>
      <c r="F445" s="219">
        <v>3.5169999999999999</v>
      </c>
      <c r="H445" s="32"/>
    </row>
    <row r="446" spans="2:8" s="1" customFormat="1" ht="16.899999999999999" customHeight="1" x14ac:dyDescent="0.2">
      <c r="B446" s="32"/>
      <c r="C446" s="218" t="s">
        <v>1</v>
      </c>
      <c r="D446" s="218" t="s">
        <v>2909</v>
      </c>
      <c r="E446" s="17" t="s">
        <v>1</v>
      </c>
      <c r="F446" s="219">
        <v>0</v>
      </c>
      <c r="H446" s="32"/>
    </row>
    <row r="447" spans="2:8" s="1" customFormat="1" ht="16.899999999999999" customHeight="1" x14ac:dyDescent="0.2">
      <c r="B447" s="32"/>
      <c r="C447" s="218" t="s">
        <v>1</v>
      </c>
      <c r="D447" s="218" t="s">
        <v>2910</v>
      </c>
      <c r="E447" s="17" t="s">
        <v>1</v>
      </c>
      <c r="F447" s="219">
        <v>2.5529999999999999</v>
      </c>
      <c r="H447" s="32"/>
    </row>
    <row r="448" spans="2:8" s="1" customFormat="1" ht="16.899999999999999" customHeight="1" x14ac:dyDescent="0.2">
      <c r="B448" s="32"/>
      <c r="C448" s="218" t="s">
        <v>1</v>
      </c>
      <c r="D448" s="218" t="s">
        <v>841</v>
      </c>
      <c r="E448" s="17" t="s">
        <v>1</v>
      </c>
      <c r="F448" s="219">
        <v>0</v>
      </c>
      <c r="H448" s="32"/>
    </row>
    <row r="449" spans="2:8" s="1" customFormat="1" ht="16.899999999999999" customHeight="1" x14ac:dyDescent="0.2">
      <c r="B449" s="32"/>
      <c r="C449" s="218" t="s">
        <v>1</v>
      </c>
      <c r="D449" s="218" t="s">
        <v>842</v>
      </c>
      <c r="E449" s="17" t="s">
        <v>1</v>
      </c>
      <c r="F449" s="219">
        <v>0</v>
      </c>
      <c r="H449" s="32"/>
    </row>
    <row r="450" spans="2:8" s="1" customFormat="1" ht="16.899999999999999" customHeight="1" x14ac:dyDescent="0.2">
      <c r="B450" s="32"/>
      <c r="C450" s="218" t="s">
        <v>1</v>
      </c>
      <c r="D450" s="218" t="s">
        <v>2701</v>
      </c>
      <c r="E450" s="17" t="s">
        <v>1</v>
      </c>
      <c r="F450" s="219">
        <v>2.2970000000000002</v>
      </c>
      <c r="H450" s="32"/>
    </row>
    <row r="451" spans="2:8" s="1" customFormat="1" ht="16.899999999999999" customHeight="1" x14ac:dyDescent="0.2">
      <c r="B451" s="32"/>
      <c r="C451" s="218" t="s">
        <v>1</v>
      </c>
      <c r="D451" s="218" t="s">
        <v>2702</v>
      </c>
      <c r="E451" s="17" t="s">
        <v>1</v>
      </c>
      <c r="F451" s="219">
        <v>1.444</v>
      </c>
      <c r="H451" s="32"/>
    </row>
    <row r="452" spans="2:8" s="1" customFormat="1" ht="16.899999999999999" customHeight="1" x14ac:dyDescent="0.2">
      <c r="B452" s="32"/>
      <c r="C452" s="218" t="s">
        <v>1</v>
      </c>
      <c r="D452" s="218" t="s">
        <v>2911</v>
      </c>
      <c r="E452" s="17" t="s">
        <v>1</v>
      </c>
      <c r="F452" s="219">
        <v>0</v>
      </c>
      <c r="H452" s="32"/>
    </row>
    <row r="453" spans="2:8" s="1" customFormat="1" ht="16.899999999999999" customHeight="1" x14ac:dyDescent="0.2">
      <c r="B453" s="32"/>
      <c r="C453" s="218" t="s">
        <v>1</v>
      </c>
      <c r="D453" s="218" t="s">
        <v>2912</v>
      </c>
      <c r="E453" s="17" t="s">
        <v>1</v>
      </c>
      <c r="F453" s="219">
        <v>4.899</v>
      </c>
      <c r="H453" s="32"/>
    </row>
    <row r="454" spans="2:8" s="1" customFormat="1" ht="16.899999999999999" customHeight="1" x14ac:dyDescent="0.2">
      <c r="B454" s="32"/>
      <c r="C454" s="218" t="s">
        <v>1</v>
      </c>
      <c r="D454" s="218" t="s">
        <v>2913</v>
      </c>
      <c r="E454" s="17" t="s">
        <v>1</v>
      </c>
      <c r="F454" s="219">
        <v>0</v>
      </c>
      <c r="H454" s="32"/>
    </row>
    <row r="455" spans="2:8" s="1" customFormat="1" ht="16.899999999999999" customHeight="1" x14ac:dyDescent="0.2">
      <c r="B455" s="32"/>
      <c r="C455" s="218" t="s">
        <v>1</v>
      </c>
      <c r="D455" s="218" t="s">
        <v>2914</v>
      </c>
      <c r="E455" s="17" t="s">
        <v>1</v>
      </c>
      <c r="F455" s="219">
        <v>6.181</v>
      </c>
      <c r="H455" s="32"/>
    </row>
    <row r="456" spans="2:8" s="1" customFormat="1" ht="16.899999999999999" customHeight="1" x14ac:dyDescent="0.2">
      <c r="B456" s="32"/>
      <c r="C456" s="218" t="s">
        <v>1</v>
      </c>
      <c r="D456" s="218" t="s">
        <v>2915</v>
      </c>
      <c r="E456" s="17" t="s">
        <v>1</v>
      </c>
      <c r="F456" s="219">
        <v>0</v>
      </c>
      <c r="H456" s="32"/>
    </row>
    <row r="457" spans="2:8" s="1" customFormat="1" ht="16.899999999999999" customHeight="1" x14ac:dyDescent="0.2">
      <c r="B457" s="32"/>
      <c r="C457" s="218" t="s">
        <v>1</v>
      </c>
      <c r="D457" s="218" t="s">
        <v>2916</v>
      </c>
      <c r="E457" s="17" t="s">
        <v>1</v>
      </c>
      <c r="F457" s="219">
        <v>29.02</v>
      </c>
      <c r="H457" s="32"/>
    </row>
    <row r="458" spans="2:8" s="1" customFormat="1" ht="16.899999999999999" customHeight="1" x14ac:dyDescent="0.2">
      <c r="B458" s="32"/>
      <c r="C458" s="218" t="s">
        <v>1</v>
      </c>
      <c r="D458" s="218" t="s">
        <v>2917</v>
      </c>
      <c r="E458" s="17" t="s">
        <v>1</v>
      </c>
      <c r="F458" s="219">
        <v>0</v>
      </c>
      <c r="H458" s="32"/>
    </row>
    <row r="459" spans="2:8" s="1" customFormat="1" ht="16.899999999999999" customHeight="1" x14ac:dyDescent="0.2">
      <c r="B459" s="32"/>
      <c r="C459" s="218" t="s">
        <v>1</v>
      </c>
      <c r="D459" s="218" t="s">
        <v>2918</v>
      </c>
      <c r="E459" s="17" t="s">
        <v>1</v>
      </c>
      <c r="F459" s="219">
        <v>19.876999999999999</v>
      </c>
      <c r="H459" s="32"/>
    </row>
    <row r="460" spans="2:8" s="1" customFormat="1" ht="16.899999999999999" customHeight="1" x14ac:dyDescent="0.2">
      <c r="B460" s="32"/>
      <c r="C460" s="218" t="s">
        <v>1</v>
      </c>
      <c r="D460" s="218" t="s">
        <v>2919</v>
      </c>
      <c r="E460" s="17" t="s">
        <v>1</v>
      </c>
      <c r="F460" s="219">
        <v>0</v>
      </c>
      <c r="H460" s="32"/>
    </row>
    <row r="461" spans="2:8" s="1" customFormat="1" ht="16.899999999999999" customHeight="1" x14ac:dyDescent="0.2">
      <c r="B461" s="32"/>
      <c r="C461" s="218" t="s">
        <v>1</v>
      </c>
      <c r="D461" s="218" t="s">
        <v>2920</v>
      </c>
      <c r="E461" s="17" t="s">
        <v>1</v>
      </c>
      <c r="F461" s="219">
        <v>4.66</v>
      </c>
      <c r="H461" s="32"/>
    </row>
    <row r="462" spans="2:8" s="1" customFormat="1" ht="16.899999999999999" customHeight="1" x14ac:dyDescent="0.2">
      <c r="B462" s="32"/>
      <c r="C462" s="218" t="s">
        <v>190</v>
      </c>
      <c r="D462" s="218" t="s">
        <v>383</v>
      </c>
      <c r="E462" s="17" t="s">
        <v>1</v>
      </c>
      <c r="F462" s="219">
        <v>725.15099999999995</v>
      </c>
      <c r="H462" s="32"/>
    </row>
    <row r="463" spans="2:8" s="1" customFormat="1" ht="16.899999999999999" customHeight="1" x14ac:dyDescent="0.2">
      <c r="B463" s="32"/>
      <c r="C463" s="220" t="s">
        <v>5387</v>
      </c>
      <c r="H463" s="32"/>
    </row>
    <row r="464" spans="2:8" s="1" customFormat="1" ht="16.899999999999999" customHeight="1" x14ac:dyDescent="0.2">
      <c r="B464" s="32"/>
      <c r="C464" s="218" t="s">
        <v>2893</v>
      </c>
      <c r="D464" s="218" t="s">
        <v>2894</v>
      </c>
      <c r="E464" s="17" t="s">
        <v>376</v>
      </c>
      <c r="F464" s="219">
        <v>0</v>
      </c>
      <c r="H464" s="32"/>
    </row>
    <row r="465" spans="2:8" s="1" customFormat="1" ht="16.899999999999999" customHeight="1" x14ac:dyDescent="0.2">
      <c r="B465" s="32"/>
      <c r="C465" s="218" t="s">
        <v>802</v>
      </c>
      <c r="D465" s="218" t="s">
        <v>803</v>
      </c>
      <c r="E465" s="17" t="s">
        <v>376</v>
      </c>
      <c r="F465" s="219">
        <v>632.78599999999994</v>
      </c>
      <c r="H465" s="32"/>
    </row>
    <row r="466" spans="2:8" s="1" customFormat="1" ht="22.5" x14ac:dyDescent="0.2">
      <c r="B466" s="32"/>
      <c r="C466" s="218" t="s">
        <v>924</v>
      </c>
      <c r="D466" s="218" t="s">
        <v>925</v>
      </c>
      <c r="E466" s="17" t="s">
        <v>376</v>
      </c>
      <c r="F466" s="219">
        <v>4444.8869999999997</v>
      </c>
      <c r="H466" s="32"/>
    </row>
    <row r="467" spans="2:8" s="1" customFormat="1" ht="16.899999999999999" customHeight="1" x14ac:dyDescent="0.2">
      <c r="B467" s="32"/>
      <c r="C467" s="218" t="s">
        <v>1217</v>
      </c>
      <c r="D467" s="218" t="s">
        <v>1218</v>
      </c>
      <c r="E467" s="17" t="s">
        <v>376</v>
      </c>
      <c r="F467" s="219">
        <v>3594.9670000000001</v>
      </c>
      <c r="H467" s="32"/>
    </row>
    <row r="468" spans="2:8" s="1" customFormat="1" ht="16.899999999999999" customHeight="1" x14ac:dyDescent="0.2">
      <c r="B468" s="32"/>
      <c r="C468" s="214" t="s">
        <v>192</v>
      </c>
      <c r="D468" s="215" t="s">
        <v>1</v>
      </c>
      <c r="E468" s="216" t="s">
        <v>1</v>
      </c>
      <c r="F468" s="217">
        <v>44.88</v>
      </c>
      <c r="H468" s="32"/>
    </row>
    <row r="469" spans="2:8" s="1" customFormat="1" ht="16.899999999999999" customHeight="1" x14ac:dyDescent="0.2">
      <c r="B469" s="32"/>
      <c r="C469" s="218" t="s">
        <v>1</v>
      </c>
      <c r="D469" s="218" t="s">
        <v>1515</v>
      </c>
      <c r="E469" s="17" t="s">
        <v>1</v>
      </c>
      <c r="F469" s="219">
        <v>44.88</v>
      </c>
      <c r="H469" s="32"/>
    </row>
    <row r="470" spans="2:8" s="1" customFormat="1" ht="16.899999999999999" customHeight="1" x14ac:dyDescent="0.2">
      <c r="B470" s="32"/>
      <c r="C470" s="218" t="s">
        <v>192</v>
      </c>
      <c r="D470" s="218" t="s">
        <v>383</v>
      </c>
      <c r="E470" s="17" t="s">
        <v>1</v>
      </c>
      <c r="F470" s="219">
        <v>44.88</v>
      </c>
      <c r="H470" s="32"/>
    </row>
    <row r="471" spans="2:8" s="1" customFormat="1" ht="16.899999999999999" customHeight="1" x14ac:dyDescent="0.2">
      <c r="B471" s="32"/>
      <c r="C471" s="220" t="s">
        <v>5387</v>
      </c>
      <c r="H471" s="32"/>
    </row>
    <row r="472" spans="2:8" s="1" customFormat="1" ht="22.5" x14ac:dyDescent="0.2">
      <c r="B472" s="32"/>
      <c r="C472" s="218" t="s">
        <v>1527</v>
      </c>
      <c r="D472" s="218" t="s">
        <v>1528</v>
      </c>
      <c r="E472" s="17" t="s">
        <v>489</v>
      </c>
      <c r="F472" s="219">
        <v>44.88</v>
      </c>
      <c r="H472" s="32"/>
    </row>
    <row r="473" spans="2:8" s="1" customFormat="1" ht="16.899999999999999" customHeight="1" x14ac:dyDescent="0.2">
      <c r="B473" s="32"/>
      <c r="C473" s="218" t="s">
        <v>1531</v>
      </c>
      <c r="D473" s="218" t="s">
        <v>1532</v>
      </c>
      <c r="E473" s="17" t="s">
        <v>376</v>
      </c>
      <c r="F473" s="219">
        <v>42.628</v>
      </c>
      <c r="H473" s="32"/>
    </row>
    <row r="474" spans="2:8" s="1" customFormat="1" ht="16.899999999999999" customHeight="1" x14ac:dyDescent="0.2">
      <c r="B474" s="32"/>
      <c r="C474" s="214" t="s">
        <v>194</v>
      </c>
      <c r="D474" s="215" t="s">
        <v>1</v>
      </c>
      <c r="E474" s="216" t="s">
        <v>1</v>
      </c>
      <c r="F474" s="217">
        <v>38.24</v>
      </c>
      <c r="H474" s="32"/>
    </row>
    <row r="475" spans="2:8" s="1" customFormat="1" ht="16.899999999999999" customHeight="1" x14ac:dyDescent="0.2">
      <c r="B475" s="32"/>
      <c r="C475" s="218" t="s">
        <v>1</v>
      </c>
      <c r="D475" s="218" t="s">
        <v>1598</v>
      </c>
      <c r="E475" s="17" t="s">
        <v>1</v>
      </c>
      <c r="F475" s="219">
        <v>0</v>
      </c>
      <c r="H475" s="32"/>
    </row>
    <row r="476" spans="2:8" s="1" customFormat="1" ht="16.899999999999999" customHeight="1" x14ac:dyDescent="0.2">
      <c r="B476" s="32"/>
      <c r="C476" s="218" t="s">
        <v>1</v>
      </c>
      <c r="D476" s="218" t="s">
        <v>1623</v>
      </c>
      <c r="E476" s="17" t="s">
        <v>1</v>
      </c>
      <c r="F476" s="219">
        <v>19.507999999999999</v>
      </c>
      <c r="H476" s="32"/>
    </row>
    <row r="477" spans="2:8" s="1" customFormat="1" ht="16.899999999999999" customHeight="1" x14ac:dyDescent="0.2">
      <c r="B477" s="32"/>
      <c r="C477" s="218" t="s">
        <v>1</v>
      </c>
      <c r="D477" s="218" t="s">
        <v>1624</v>
      </c>
      <c r="E477" s="17" t="s">
        <v>1</v>
      </c>
      <c r="F477" s="219">
        <v>18.731999999999999</v>
      </c>
      <c r="H477" s="32"/>
    </row>
    <row r="478" spans="2:8" s="1" customFormat="1" ht="16.899999999999999" customHeight="1" x14ac:dyDescent="0.2">
      <c r="B478" s="32"/>
      <c r="C478" s="218" t="s">
        <v>194</v>
      </c>
      <c r="D478" s="218" t="s">
        <v>383</v>
      </c>
      <c r="E478" s="17" t="s">
        <v>1</v>
      </c>
      <c r="F478" s="219">
        <v>38.24</v>
      </c>
      <c r="H478" s="32"/>
    </row>
    <row r="479" spans="2:8" s="1" customFormat="1" ht="16.899999999999999" customHeight="1" x14ac:dyDescent="0.2">
      <c r="B479" s="32"/>
      <c r="C479" s="220" t="s">
        <v>5387</v>
      </c>
      <c r="H479" s="32"/>
    </row>
    <row r="480" spans="2:8" s="1" customFormat="1" ht="22.5" x14ac:dyDescent="0.2">
      <c r="B480" s="32"/>
      <c r="C480" s="218" t="s">
        <v>1522</v>
      </c>
      <c r="D480" s="218" t="s">
        <v>1523</v>
      </c>
      <c r="E480" s="17" t="s">
        <v>489</v>
      </c>
      <c r="F480" s="219">
        <v>38.24</v>
      </c>
      <c r="H480" s="32"/>
    </row>
    <row r="481" spans="2:8" s="1" customFormat="1" ht="16.899999999999999" customHeight="1" x14ac:dyDescent="0.2">
      <c r="B481" s="32"/>
      <c r="C481" s="218" t="s">
        <v>1531</v>
      </c>
      <c r="D481" s="218" t="s">
        <v>1532</v>
      </c>
      <c r="E481" s="17" t="s">
        <v>376</v>
      </c>
      <c r="F481" s="219">
        <v>12.619</v>
      </c>
      <c r="H481" s="32"/>
    </row>
    <row r="482" spans="2:8" s="1" customFormat="1" ht="16.899999999999999" customHeight="1" x14ac:dyDescent="0.2">
      <c r="B482" s="32"/>
      <c r="C482" s="214" t="s">
        <v>196</v>
      </c>
      <c r="D482" s="215" t="s">
        <v>1</v>
      </c>
      <c r="E482" s="216" t="s">
        <v>1</v>
      </c>
      <c r="F482" s="217">
        <v>79.48</v>
      </c>
      <c r="H482" s="32"/>
    </row>
    <row r="483" spans="2:8" s="1" customFormat="1" ht="16.899999999999999" customHeight="1" x14ac:dyDescent="0.2">
      <c r="B483" s="32"/>
      <c r="C483" s="218" t="s">
        <v>1</v>
      </c>
      <c r="D483" s="218" t="s">
        <v>1493</v>
      </c>
      <c r="E483" s="17" t="s">
        <v>1</v>
      </c>
      <c r="F483" s="219">
        <v>0</v>
      </c>
      <c r="H483" s="32"/>
    </row>
    <row r="484" spans="2:8" s="1" customFormat="1" ht="16.899999999999999" customHeight="1" x14ac:dyDescent="0.2">
      <c r="B484" s="32"/>
      <c r="C484" s="218" t="s">
        <v>1</v>
      </c>
      <c r="D484" s="218" t="s">
        <v>1525</v>
      </c>
      <c r="E484" s="17" t="s">
        <v>1</v>
      </c>
      <c r="F484" s="219">
        <v>79.48</v>
      </c>
      <c r="H484" s="32"/>
    </row>
    <row r="485" spans="2:8" s="1" customFormat="1" ht="16.899999999999999" customHeight="1" x14ac:dyDescent="0.2">
      <c r="B485" s="32"/>
      <c r="C485" s="218" t="s">
        <v>196</v>
      </c>
      <c r="D485" s="218" t="s">
        <v>383</v>
      </c>
      <c r="E485" s="17" t="s">
        <v>1</v>
      </c>
      <c r="F485" s="219">
        <v>79.48</v>
      </c>
      <c r="H485" s="32"/>
    </row>
    <row r="486" spans="2:8" s="1" customFormat="1" ht="16.899999999999999" customHeight="1" x14ac:dyDescent="0.2">
      <c r="B486" s="32"/>
      <c r="C486" s="220" t="s">
        <v>5387</v>
      </c>
      <c r="H486" s="32"/>
    </row>
    <row r="487" spans="2:8" s="1" customFormat="1" ht="22.5" x14ac:dyDescent="0.2">
      <c r="B487" s="32"/>
      <c r="C487" s="218" t="s">
        <v>1522</v>
      </c>
      <c r="D487" s="218" t="s">
        <v>1523</v>
      </c>
      <c r="E487" s="17" t="s">
        <v>489</v>
      </c>
      <c r="F487" s="219">
        <v>79.48</v>
      </c>
      <c r="H487" s="32"/>
    </row>
    <row r="488" spans="2:8" s="1" customFormat="1" ht="16.899999999999999" customHeight="1" x14ac:dyDescent="0.2">
      <c r="B488" s="32"/>
      <c r="C488" s="218" t="s">
        <v>1531</v>
      </c>
      <c r="D488" s="218" t="s">
        <v>1532</v>
      </c>
      <c r="E488" s="17" t="s">
        <v>376</v>
      </c>
      <c r="F488" s="219">
        <v>42.628</v>
      </c>
      <c r="H488" s="32"/>
    </row>
    <row r="489" spans="2:8" s="1" customFormat="1" ht="16.899999999999999" customHeight="1" x14ac:dyDescent="0.2">
      <c r="B489" s="32"/>
      <c r="C489" s="214" t="s">
        <v>3995</v>
      </c>
      <c r="D489" s="215" t="s">
        <v>1</v>
      </c>
      <c r="E489" s="216" t="s">
        <v>1</v>
      </c>
      <c r="F489" s="217">
        <v>183.46</v>
      </c>
      <c r="H489" s="32"/>
    </row>
    <row r="490" spans="2:8" s="1" customFormat="1" ht="16.899999999999999" customHeight="1" x14ac:dyDescent="0.2">
      <c r="B490" s="32"/>
      <c r="C490" s="214" t="s">
        <v>4370</v>
      </c>
      <c r="D490" s="215" t="s">
        <v>1</v>
      </c>
      <c r="E490" s="216" t="s">
        <v>1</v>
      </c>
      <c r="F490" s="217">
        <v>77.778999999999996</v>
      </c>
      <c r="H490" s="32"/>
    </row>
    <row r="491" spans="2:8" s="1" customFormat="1" ht="16.899999999999999" customHeight="1" x14ac:dyDescent="0.2">
      <c r="B491" s="32"/>
      <c r="C491" s="214" t="s">
        <v>4393</v>
      </c>
      <c r="D491" s="215" t="s">
        <v>1</v>
      </c>
      <c r="E491" s="216" t="s">
        <v>1</v>
      </c>
      <c r="F491" s="217">
        <v>707.798</v>
      </c>
      <c r="H491" s="32"/>
    </row>
    <row r="492" spans="2:8" s="1" customFormat="1" ht="16.899999999999999" customHeight="1" x14ac:dyDescent="0.2">
      <c r="B492" s="32"/>
      <c r="C492" s="214" t="s">
        <v>198</v>
      </c>
      <c r="D492" s="215" t="s">
        <v>1</v>
      </c>
      <c r="E492" s="216" t="s">
        <v>1</v>
      </c>
      <c r="F492" s="217">
        <v>3594.9670000000001</v>
      </c>
      <c r="H492" s="32"/>
    </row>
    <row r="493" spans="2:8" s="1" customFormat="1" ht="16.899999999999999" customHeight="1" x14ac:dyDescent="0.2">
      <c r="B493" s="32"/>
      <c r="C493" s="218" t="s">
        <v>1</v>
      </c>
      <c r="D493" s="218" t="s">
        <v>1220</v>
      </c>
      <c r="E493" s="17" t="s">
        <v>1</v>
      </c>
      <c r="F493" s="219">
        <v>0</v>
      </c>
      <c r="H493" s="32"/>
    </row>
    <row r="494" spans="2:8" s="1" customFormat="1" ht="16.899999999999999" customHeight="1" x14ac:dyDescent="0.2">
      <c r="B494" s="32"/>
      <c r="C494" s="218" t="s">
        <v>1</v>
      </c>
      <c r="D494" s="218" t="s">
        <v>1221</v>
      </c>
      <c r="E494" s="17" t="s">
        <v>1</v>
      </c>
      <c r="F494" s="219">
        <v>0</v>
      </c>
      <c r="H494" s="32"/>
    </row>
    <row r="495" spans="2:8" s="1" customFormat="1" ht="16.899999999999999" customHeight="1" x14ac:dyDescent="0.2">
      <c r="B495" s="32"/>
      <c r="C495" s="218" t="s">
        <v>1</v>
      </c>
      <c r="D495" s="218" t="s">
        <v>1222</v>
      </c>
      <c r="E495" s="17" t="s">
        <v>1</v>
      </c>
      <c r="F495" s="219">
        <v>82.888000000000005</v>
      </c>
      <c r="H495" s="32"/>
    </row>
    <row r="496" spans="2:8" s="1" customFormat="1" ht="16.899999999999999" customHeight="1" x14ac:dyDescent="0.2">
      <c r="B496" s="32"/>
      <c r="C496" s="218" t="s">
        <v>1</v>
      </c>
      <c r="D496" s="218" t="s">
        <v>1223</v>
      </c>
      <c r="E496" s="17" t="s">
        <v>1</v>
      </c>
      <c r="F496" s="219">
        <v>165.828</v>
      </c>
      <c r="H496" s="32"/>
    </row>
    <row r="497" spans="2:8" s="1" customFormat="1" ht="16.899999999999999" customHeight="1" x14ac:dyDescent="0.2">
      <c r="B497" s="32"/>
      <c r="C497" s="218" t="s">
        <v>1</v>
      </c>
      <c r="D497" s="218" t="s">
        <v>1224</v>
      </c>
      <c r="E497" s="17" t="s">
        <v>1</v>
      </c>
      <c r="F497" s="219">
        <v>15.518000000000001</v>
      </c>
      <c r="H497" s="32"/>
    </row>
    <row r="498" spans="2:8" s="1" customFormat="1" ht="16.899999999999999" customHeight="1" x14ac:dyDescent="0.2">
      <c r="B498" s="32"/>
      <c r="C498" s="218" t="s">
        <v>1</v>
      </c>
      <c r="D498" s="218" t="s">
        <v>1225</v>
      </c>
      <c r="E498" s="17" t="s">
        <v>1</v>
      </c>
      <c r="F498" s="219">
        <v>197.404</v>
      </c>
      <c r="H498" s="32"/>
    </row>
    <row r="499" spans="2:8" s="1" customFormat="1" ht="16.899999999999999" customHeight="1" x14ac:dyDescent="0.2">
      <c r="B499" s="32"/>
      <c r="C499" s="218" t="s">
        <v>1</v>
      </c>
      <c r="D499" s="218" t="s">
        <v>1226</v>
      </c>
      <c r="E499" s="17" t="s">
        <v>1</v>
      </c>
      <c r="F499" s="219">
        <v>110.05500000000001</v>
      </c>
      <c r="H499" s="32"/>
    </row>
    <row r="500" spans="2:8" s="1" customFormat="1" ht="16.899999999999999" customHeight="1" x14ac:dyDescent="0.2">
      <c r="B500" s="32"/>
      <c r="C500" s="218" t="s">
        <v>1</v>
      </c>
      <c r="D500" s="218" t="s">
        <v>1227</v>
      </c>
      <c r="E500" s="17" t="s">
        <v>1</v>
      </c>
      <c r="F500" s="219">
        <v>225.143</v>
      </c>
      <c r="H500" s="32"/>
    </row>
    <row r="501" spans="2:8" s="1" customFormat="1" ht="16.899999999999999" customHeight="1" x14ac:dyDescent="0.2">
      <c r="B501" s="32"/>
      <c r="C501" s="218" t="s">
        <v>1</v>
      </c>
      <c r="D501" s="218" t="s">
        <v>1228</v>
      </c>
      <c r="E501" s="17" t="s">
        <v>1</v>
      </c>
      <c r="F501" s="219">
        <v>0</v>
      </c>
      <c r="H501" s="32"/>
    </row>
    <row r="502" spans="2:8" s="1" customFormat="1" ht="16.899999999999999" customHeight="1" x14ac:dyDescent="0.2">
      <c r="B502" s="32"/>
      <c r="C502" s="218" t="s">
        <v>1</v>
      </c>
      <c r="D502" s="218" t="s">
        <v>1229</v>
      </c>
      <c r="E502" s="17" t="s">
        <v>1</v>
      </c>
      <c r="F502" s="219">
        <v>13.965999999999999</v>
      </c>
      <c r="H502" s="32"/>
    </row>
    <row r="503" spans="2:8" s="1" customFormat="1" ht="16.899999999999999" customHeight="1" x14ac:dyDescent="0.2">
      <c r="B503" s="32"/>
      <c r="C503" s="218" t="s">
        <v>1</v>
      </c>
      <c r="D503" s="218" t="s">
        <v>1230</v>
      </c>
      <c r="E503" s="17" t="s">
        <v>1</v>
      </c>
      <c r="F503" s="219">
        <v>338.89400000000001</v>
      </c>
      <c r="H503" s="32"/>
    </row>
    <row r="504" spans="2:8" s="1" customFormat="1" ht="16.899999999999999" customHeight="1" x14ac:dyDescent="0.2">
      <c r="B504" s="32"/>
      <c r="C504" s="218" t="s">
        <v>1</v>
      </c>
      <c r="D504" s="218" t="s">
        <v>1231</v>
      </c>
      <c r="E504" s="17" t="s">
        <v>1</v>
      </c>
      <c r="F504" s="219">
        <v>244.86799999999999</v>
      </c>
      <c r="H504" s="32"/>
    </row>
    <row r="505" spans="2:8" s="1" customFormat="1" ht="16.899999999999999" customHeight="1" x14ac:dyDescent="0.2">
      <c r="B505" s="32"/>
      <c r="C505" s="218" t="s">
        <v>1</v>
      </c>
      <c r="D505" s="218" t="s">
        <v>1232</v>
      </c>
      <c r="E505" s="17" t="s">
        <v>1</v>
      </c>
      <c r="F505" s="219">
        <v>340.70299999999997</v>
      </c>
      <c r="H505" s="32"/>
    </row>
    <row r="506" spans="2:8" s="1" customFormat="1" ht="16.899999999999999" customHeight="1" x14ac:dyDescent="0.2">
      <c r="B506" s="32"/>
      <c r="C506" s="218" t="s">
        <v>1</v>
      </c>
      <c r="D506" s="218" t="s">
        <v>1233</v>
      </c>
      <c r="E506" s="17" t="s">
        <v>1</v>
      </c>
      <c r="F506" s="219">
        <v>214.35900000000001</v>
      </c>
      <c r="H506" s="32"/>
    </row>
    <row r="507" spans="2:8" s="1" customFormat="1" ht="16.899999999999999" customHeight="1" x14ac:dyDescent="0.2">
      <c r="B507" s="32"/>
      <c r="C507" s="218" t="s">
        <v>1</v>
      </c>
      <c r="D507" s="218" t="s">
        <v>1234</v>
      </c>
      <c r="E507" s="17" t="s">
        <v>1</v>
      </c>
      <c r="F507" s="219">
        <v>13.952999999999999</v>
      </c>
      <c r="H507" s="32"/>
    </row>
    <row r="508" spans="2:8" s="1" customFormat="1" ht="16.899999999999999" customHeight="1" x14ac:dyDescent="0.2">
      <c r="B508" s="32"/>
      <c r="C508" s="218" t="s">
        <v>1</v>
      </c>
      <c r="D508" s="218" t="s">
        <v>1235</v>
      </c>
      <c r="E508" s="17" t="s">
        <v>1</v>
      </c>
      <c r="F508" s="219">
        <v>264.06</v>
      </c>
      <c r="H508" s="32"/>
    </row>
    <row r="509" spans="2:8" s="1" customFormat="1" ht="16.899999999999999" customHeight="1" x14ac:dyDescent="0.2">
      <c r="B509" s="32"/>
      <c r="C509" s="218" t="s">
        <v>1</v>
      </c>
      <c r="D509" s="218" t="s">
        <v>1236</v>
      </c>
      <c r="E509" s="17" t="s">
        <v>1</v>
      </c>
      <c r="F509" s="219">
        <v>0</v>
      </c>
      <c r="H509" s="32"/>
    </row>
    <row r="510" spans="2:8" s="1" customFormat="1" ht="16.899999999999999" customHeight="1" x14ac:dyDescent="0.2">
      <c r="B510" s="32"/>
      <c r="C510" s="218" t="s">
        <v>1</v>
      </c>
      <c r="D510" s="218" t="s">
        <v>1237</v>
      </c>
      <c r="E510" s="17" t="s">
        <v>1</v>
      </c>
      <c r="F510" s="219">
        <v>167.55600000000001</v>
      </c>
      <c r="H510" s="32"/>
    </row>
    <row r="511" spans="2:8" s="1" customFormat="1" ht="16.899999999999999" customHeight="1" x14ac:dyDescent="0.2">
      <c r="B511" s="32"/>
      <c r="C511" s="218" t="s">
        <v>1</v>
      </c>
      <c r="D511" s="218" t="s">
        <v>1238</v>
      </c>
      <c r="E511" s="17" t="s">
        <v>1</v>
      </c>
      <c r="F511" s="219">
        <v>0</v>
      </c>
      <c r="H511" s="32"/>
    </row>
    <row r="512" spans="2:8" s="1" customFormat="1" ht="16.899999999999999" customHeight="1" x14ac:dyDescent="0.2">
      <c r="B512" s="32"/>
      <c r="C512" s="218" t="s">
        <v>1</v>
      </c>
      <c r="D512" s="218" t="s">
        <v>1239</v>
      </c>
      <c r="E512" s="17" t="s">
        <v>1</v>
      </c>
      <c r="F512" s="219">
        <v>84.177999999999997</v>
      </c>
      <c r="H512" s="32"/>
    </row>
    <row r="513" spans="2:8" s="1" customFormat="1" ht="16.899999999999999" customHeight="1" x14ac:dyDescent="0.2">
      <c r="B513" s="32"/>
      <c r="C513" s="218" t="s">
        <v>1</v>
      </c>
      <c r="D513" s="218" t="s">
        <v>1240</v>
      </c>
      <c r="E513" s="17" t="s">
        <v>1</v>
      </c>
      <c r="F513" s="219">
        <v>456.40300000000002</v>
      </c>
      <c r="H513" s="32"/>
    </row>
    <row r="514" spans="2:8" s="1" customFormat="1" ht="16.899999999999999" customHeight="1" x14ac:dyDescent="0.2">
      <c r="B514" s="32"/>
      <c r="C514" s="218" t="s">
        <v>1</v>
      </c>
      <c r="D514" s="218" t="s">
        <v>1241</v>
      </c>
      <c r="E514" s="17" t="s">
        <v>1</v>
      </c>
      <c r="F514" s="219">
        <v>472.36799999999999</v>
      </c>
      <c r="H514" s="32"/>
    </row>
    <row r="515" spans="2:8" s="1" customFormat="1" ht="16.899999999999999" customHeight="1" x14ac:dyDescent="0.2">
      <c r="B515" s="32"/>
      <c r="C515" s="218" t="s">
        <v>1</v>
      </c>
      <c r="D515" s="218" t="s">
        <v>1242</v>
      </c>
      <c r="E515" s="17" t="s">
        <v>1</v>
      </c>
      <c r="F515" s="219">
        <v>31.498999999999999</v>
      </c>
      <c r="H515" s="32"/>
    </row>
    <row r="516" spans="2:8" s="1" customFormat="1" ht="16.899999999999999" customHeight="1" x14ac:dyDescent="0.2">
      <c r="B516" s="32"/>
      <c r="C516" s="218" t="s">
        <v>1</v>
      </c>
      <c r="D516" s="218" t="s">
        <v>1243</v>
      </c>
      <c r="E516" s="17" t="s">
        <v>1</v>
      </c>
      <c r="F516" s="219">
        <v>12.64</v>
      </c>
      <c r="H516" s="32"/>
    </row>
    <row r="517" spans="2:8" s="1" customFormat="1" ht="16.899999999999999" customHeight="1" x14ac:dyDescent="0.2">
      <c r="B517" s="32"/>
      <c r="C517" s="218" t="s">
        <v>1</v>
      </c>
      <c r="D517" s="218" t="s">
        <v>1244</v>
      </c>
      <c r="E517" s="17" t="s">
        <v>1</v>
      </c>
      <c r="F517" s="219">
        <v>181.339</v>
      </c>
      <c r="H517" s="32"/>
    </row>
    <row r="518" spans="2:8" s="1" customFormat="1" ht="16.899999999999999" customHeight="1" x14ac:dyDescent="0.2">
      <c r="B518" s="32"/>
      <c r="C518" s="218" t="s">
        <v>1</v>
      </c>
      <c r="D518" s="218" t="s">
        <v>1245</v>
      </c>
      <c r="E518" s="17" t="s">
        <v>1</v>
      </c>
      <c r="F518" s="219">
        <v>140.46899999999999</v>
      </c>
      <c r="H518" s="32"/>
    </row>
    <row r="519" spans="2:8" s="1" customFormat="1" ht="16.899999999999999" customHeight="1" x14ac:dyDescent="0.2">
      <c r="B519" s="32"/>
      <c r="C519" s="218" t="s">
        <v>1</v>
      </c>
      <c r="D519" s="218" t="s">
        <v>1246</v>
      </c>
      <c r="E519" s="17" t="s">
        <v>1</v>
      </c>
      <c r="F519" s="219">
        <v>0</v>
      </c>
      <c r="H519" s="32"/>
    </row>
    <row r="520" spans="2:8" s="1" customFormat="1" ht="16.899999999999999" customHeight="1" x14ac:dyDescent="0.2">
      <c r="B520" s="32"/>
      <c r="C520" s="218" t="s">
        <v>1</v>
      </c>
      <c r="D520" s="218" t="s">
        <v>1247</v>
      </c>
      <c r="E520" s="17" t="s">
        <v>1</v>
      </c>
      <c r="F520" s="219">
        <v>348.01400000000001</v>
      </c>
      <c r="H520" s="32"/>
    </row>
    <row r="521" spans="2:8" s="1" customFormat="1" ht="16.899999999999999" customHeight="1" x14ac:dyDescent="0.2">
      <c r="B521" s="32"/>
      <c r="C521" s="218" t="s">
        <v>1</v>
      </c>
      <c r="D521" s="218" t="s">
        <v>1248</v>
      </c>
      <c r="E521" s="17" t="s">
        <v>1</v>
      </c>
      <c r="F521" s="219">
        <v>81.991</v>
      </c>
      <c r="H521" s="32"/>
    </row>
    <row r="522" spans="2:8" s="1" customFormat="1" ht="16.899999999999999" customHeight="1" x14ac:dyDescent="0.2">
      <c r="B522" s="32"/>
      <c r="C522" s="218" t="s">
        <v>1</v>
      </c>
      <c r="D522" s="218" t="s">
        <v>1249</v>
      </c>
      <c r="E522" s="17" t="s">
        <v>1</v>
      </c>
      <c r="F522" s="219">
        <v>80.263999999999996</v>
      </c>
      <c r="H522" s="32"/>
    </row>
    <row r="523" spans="2:8" s="1" customFormat="1" ht="16.899999999999999" customHeight="1" x14ac:dyDescent="0.2">
      <c r="B523" s="32"/>
      <c r="C523" s="218" t="s">
        <v>1</v>
      </c>
      <c r="D523" s="218" t="s">
        <v>1250</v>
      </c>
      <c r="E523" s="17" t="s">
        <v>1</v>
      </c>
      <c r="F523" s="219">
        <v>1.72</v>
      </c>
      <c r="H523" s="32"/>
    </row>
    <row r="524" spans="2:8" s="1" customFormat="1" ht="16.899999999999999" customHeight="1" x14ac:dyDescent="0.2">
      <c r="B524" s="32"/>
      <c r="C524" s="218" t="s">
        <v>1</v>
      </c>
      <c r="D524" s="218" t="s">
        <v>1251</v>
      </c>
      <c r="E524" s="17" t="s">
        <v>1</v>
      </c>
      <c r="F524" s="219">
        <v>24.817</v>
      </c>
      <c r="H524" s="32"/>
    </row>
    <row r="525" spans="2:8" s="1" customFormat="1" ht="16.899999999999999" customHeight="1" x14ac:dyDescent="0.2">
      <c r="B525" s="32"/>
      <c r="C525" s="218" t="s">
        <v>1</v>
      </c>
      <c r="D525" s="218" t="s">
        <v>1252</v>
      </c>
      <c r="E525" s="17" t="s">
        <v>1</v>
      </c>
      <c r="F525" s="219">
        <v>45.133000000000003</v>
      </c>
      <c r="H525" s="32"/>
    </row>
    <row r="526" spans="2:8" s="1" customFormat="1" ht="16.899999999999999" customHeight="1" x14ac:dyDescent="0.2">
      <c r="B526" s="32"/>
      <c r="C526" s="218" t="s">
        <v>1</v>
      </c>
      <c r="D526" s="218" t="s">
        <v>1253</v>
      </c>
      <c r="E526" s="17" t="s">
        <v>1</v>
      </c>
      <c r="F526" s="219">
        <v>8.0079999999999991</v>
      </c>
      <c r="H526" s="32"/>
    </row>
    <row r="527" spans="2:8" s="1" customFormat="1" ht="16.899999999999999" customHeight="1" x14ac:dyDescent="0.2">
      <c r="B527" s="32"/>
      <c r="C527" s="218" t="s">
        <v>1</v>
      </c>
      <c r="D527" s="218" t="s">
        <v>1</v>
      </c>
      <c r="E527" s="17" t="s">
        <v>1</v>
      </c>
      <c r="F527" s="219">
        <v>0</v>
      </c>
      <c r="H527" s="32"/>
    </row>
    <row r="528" spans="2:8" s="1" customFormat="1" ht="16.899999999999999" customHeight="1" x14ac:dyDescent="0.2">
      <c r="B528" s="32"/>
      <c r="C528" s="218" t="s">
        <v>1</v>
      </c>
      <c r="D528" s="218" t="s">
        <v>1254</v>
      </c>
      <c r="E528" s="17" t="s">
        <v>1</v>
      </c>
      <c r="F528" s="219">
        <v>0</v>
      </c>
      <c r="H528" s="32"/>
    </row>
    <row r="529" spans="2:8" s="1" customFormat="1" ht="16.899999999999999" customHeight="1" x14ac:dyDescent="0.2">
      <c r="B529" s="32"/>
      <c r="C529" s="218" t="s">
        <v>1</v>
      </c>
      <c r="D529" s="218" t="s">
        <v>1255</v>
      </c>
      <c r="E529" s="17" t="s">
        <v>1</v>
      </c>
      <c r="F529" s="219">
        <v>-725.15099999999995</v>
      </c>
      <c r="H529" s="32"/>
    </row>
    <row r="530" spans="2:8" s="1" customFormat="1" ht="16.899999999999999" customHeight="1" x14ac:dyDescent="0.2">
      <c r="B530" s="32"/>
      <c r="C530" s="218" t="s">
        <v>1</v>
      </c>
      <c r="D530" s="218" t="s">
        <v>1256</v>
      </c>
      <c r="E530" s="17" t="s">
        <v>1</v>
      </c>
      <c r="F530" s="219">
        <v>-43.92</v>
      </c>
      <c r="H530" s="32"/>
    </row>
    <row r="531" spans="2:8" s="1" customFormat="1" ht="16.899999999999999" customHeight="1" x14ac:dyDescent="0.2">
      <c r="B531" s="32"/>
      <c r="C531" s="218" t="s">
        <v>198</v>
      </c>
      <c r="D531" s="218" t="s">
        <v>383</v>
      </c>
      <c r="E531" s="17" t="s">
        <v>1</v>
      </c>
      <c r="F531" s="219">
        <v>3594.9670000000001</v>
      </c>
      <c r="H531" s="32"/>
    </row>
    <row r="532" spans="2:8" s="1" customFormat="1" ht="16.899999999999999" customHeight="1" x14ac:dyDescent="0.2">
      <c r="B532" s="32"/>
      <c r="C532" s="220" t="s">
        <v>5387</v>
      </c>
      <c r="H532" s="32"/>
    </row>
    <row r="533" spans="2:8" s="1" customFormat="1" ht="16.899999999999999" customHeight="1" x14ac:dyDescent="0.2">
      <c r="B533" s="32"/>
      <c r="C533" s="218" t="s">
        <v>1217</v>
      </c>
      <c r="D533" s="218" t="s">
        <v>1218</v>
      </c>
      <c r="E533" s="17" t="s">
        <v>376</v>
      </c>
      <c r="F533" s="219">
        <v>3594.9670000000001</v>
      </c>
      <c r="H533" s="32"/>
    </row>
    <row r="534" spans="2:8" s="1" customFormat="1" ht="22.5" x14ac:dyDescent="0.2">
      <c r="B534" s="32"/>
      <c r="C534" s="218" t="s">
        <v>734</v>
      </c>
      <c r="D534" s="218" t="s">
        <v>735</v>
      </c>
      <c r="E534" s="17" t="s">
        <v>376</v>
      </c>
      <c r="F534" s="219">
        <v>3719.7359999999999</v>
      </c>
      <c r="H534" s="32"/>
    </row>
    <row r="535" spans="2:8" s="1" customFormat="1" ht="22.5" x14ac:dyDescent="0.2">
      <c r="B535" s="32"/>
      <c r="C535" s="218" t="s">
        <v>738</v>
      </c>
      <c r="D535" s="218" t="s">
        <v>739</v>
      </c>
      <c r="E535" s="17" t="s">
        <v>376</v>
      </c>
      <c r="F535" s="219">
        <v>3594.9670000000001</v>
      </c>
      <c r="H535" s="32"/>
    </row>
    <row r="536" spans="2:8" s="1" customFormat="1" ht="22.5" x14ac:dyDescent="0.2">
      <c r="B536" s="32"/>
      <c r="C536" s="218" t="s">
        <v>743</v>
      </c>
      <c r="D536" s="218" t="s">
        <v>744</v>
      </c>
      <c r="E536" s="17" t="s">
        <v>376</v>
      </c>
      <c r="F536" s="219">
        <v>539.245</v>
      </c>
      <c r="H536" s="32"/>
    </row>
    <row r="537" spans="2:8" s="1" customFormat="1" ht="16.899999999999999" customHeight="1" x14ac:dyDescent="0.2">
      <c r="B537" s="32"/>
      <c r="C537" s="218" t="s">
        <v>752</v>
      </c>
      <c r="D537" s="218" t="s">
        <v>753</v>
      </c>
      <c r="E537" s="17" t="s">
        <v>376</v>
      </c>
      <c r="F537" s="219">
        <v>3594.9670000000001</v>
      </c>
      <c r="H537" s="32"/>
    </row>
    <row r="538" spans="2:8" s="1" customFormat="1" ht="16.899999999999999" customHeight="1" x14ac:dyDescent="0.2">
      <c r="B538" s="32"/>
      <c r="C538" s="218" t="s">
        <v>767</v>
      </c>
      <c r="D538" s="218" t="s">
        <v>768</v>
      </c>
      <c r="E538" s="17" t="s">
        <v>376</v>
      </c>
      <c r="F538" s="219">
        <v>539.245</v>
      </c>
      <c r="H538" s="32"/>
    </row>
    <row r="539" spans="2:8" s="1" customFormat="1" ht="16.899999999999999" customHeight="1" x14ac:dyDescent="0.2">
      <c r="B539" s="32"/>
      <c r="C539" s="218" t="s">
        <v>776</v>
      </c>
      <c r="D539" s="218" t="s">
        <v>777</v>
      </c>
      <c r="E539" s="17" t="s">
        <v>376</v>
      </c>
      <c r="F539" s="219">
        <v>3594.9670000000001</v>
      </c>
      <c r="H539" s="32"/>
    </row>
    <row r="540" spans="2:8" s="1" customFormat="1" ht="16.899999999999999" customHeight="1" x14ac:dyDescent="0.2">
      <c r="B540" s="32"/>
      <c r="C540" s="218" t="s">
        <v>796</v>
      </c>
      <c r="D540" s="218" t="s">
        <v>797</v>
      </c>
      <c r="E540" s="17" t="s">
        <v>376</v>
      </c>
      <c r="F540" s="219">
        <v>3513.5619999999999</v>
      </c>
      <c r="H540" s="32"/>
    </row>
    <row r="541" spans="2:8" s="1" customFormat="1" ht="22.5" x14ac:dyDescent="0.2">
      <c r="B541" s="32"/>
      <c r="C541" s="218" t="s">
        <v>924</v>
      </c>
      <c r="D541" s="218" t="s">
        <v>925</v>
      </c>
      <c r="E541" s="17" t="s">
        <v>376</v>
      </c>
      <c r="F541" s="219">
        <v>4444.8869999999997</v>
      </c>
      <c r="H541" s="32"/>
    </row>
    <row r="542" spans="2:8" s="1" customFormat="1" ht="16.899999999999999" customHeight="1" x14ac:dyDescent="0.2">
      <c r="B542" s="32"/>
      <c r="C542" s="218" t="s">
        <v>955</v>
      </c>
      <c r="D542" s="218" t="s">
        <v>956</v>
      </c>
      <c r="E542" s="17" t="s">
        <v>376</v>
      </c>
      <c r="F542" s="219">
        <v>3594.9670000000001</v>
      </c>
      <c r="H542" s="32"/>
    </row>
    <row r="543" spans="2:8" s="1" customFormat="1" ht="16.899999999999999" customHeight="1" x14ac:dyDescent="0.2">
      <c r="B543" s="32"/>
      <c r="C543" s="214" t="s">
        <v>1199</v>
      </c>
      <c r="D543" s="215" t="s">
        <v>1</v>
      </c>
      <c r="E543" s="216" t="s">
        <v>1</v>
      </c>
      <c r="F543" s="217">
        <v>183.43</v>
      </c>
      <c r="H543" s="32"/>
    </row>
    <row r="544" spans="2:8" s="1" customFormat="1" ht="16.899999999999999" customHeight="1" x14ac:dyDescent="0.2">
      <c r="B544" s="32"/>
      <c r="C544" s="218" t="s">
        <v>1</v>
      </c>
      <c r="D544" s="218" t="s">
        <v>515</v>
      </c>
      <c r="E544" s="17" t="s">
        <v>1</v>
      </c>
      <c r="F544" s="219">
        <v>0</v>
      </c>
      <c r="H544" s="32"/>
    </row>
    <row r="545" spans="2:8" s="1" customFormat="1" ht="16.899999999999999" customHeight="1" x14ac:dyDescent="0.2">
      <c r="B545" s="32"/>
      <c r="C545" s="218" t="s">
        <v>1</v>
      </c>
      <c r="D545" s="218" t="s">
        <v>1198</v>
      </c>
      <c r="E545" s="17" t="s">
        <v>1</v>
      </c>
      <c r="F545" s="219">
        <v>183.43</v>
      </c>
      <c r="H545" s="32"/>
    </row>
    <row r="546" spans="2:8" s="1" customFormat="1" ht="16.899999999999999" customHeight="1" x14ac:dyDescent="0.2">
      <c r="B546" s="32"/>
      <c r="C546" s="218" t="s">
        <v>1</v>
      </c>
      <c r="D546" s="218" t="s">
        <v>1</v>
      </c>
      <c r="E546" s="17" t="s">
        <v>1</v>
      </c>
      <c r="F546" s="219">
        <v>0</v>
      </c>
      <c r="H546" s="32"/>
    </row>
    <row r="547" spans="2:8" s="1" customFormat="1" ht="16.899999999999999" customHeight="1" x14ac:dyDescent="0.2">
      <c r="B547" s="32"/>
      <c r="C547" s="218" t="s">
        <v>1</v>
      </c>
      <c r="D547" s="218" t="s">
        <v>1</v>
      </c>
      <c r="E547" s="17" t="s">
        <v>1</v>
      </c>
      <c r="F547" s="219">
        <v>0</v>
      </c>
      <c r="H547" s="32"/>
    </row>
    <row r="548" spans="2:8" s="1" customFormat="1" ht="16.899999999999999" customHeight="1" x14ac:dyDescent="0.2">
      <c r="B548" s="32"/>
      <c r="C548" s="218" t="s">
        <v>1199</v>
      </c>
      <c r="D548" s="218" t="s">
        <v>385</v>
      </c>
      <c r="E548" s="17" t="s">
        <v>1</v>
      </c>
      <c r="F548" s="219">
        <v>183.43</v>
      </c>
      <c r="H548" s="32"/>
    </row>
    <row r="549" spans="2:8" s="1" customFormat="1" ht="16.899999999999999" customHeight="1" x14ac:dyDescent="0.2">
      <c r="B549" s="32"/>
      <c r="C549" s="214" t="s">
        <v>200</v>
      </c>
      <c r="D549" s="215" t="s">
        <v>1</v>
      </c>
      <c r="E549" s="216" t="s">
        <v>1</v>
      </c>
      <c r="F549" s="217">
        <v>109.32</v>
      </c>
      <c r="H549" s="32"/>
    </row>
    <row r="550" spans="2:8" s="1" customFormat="1" ht="16.899999999999999" customHeight="1" x14ac:dyDescent="0.2">
      <c r="B550" s="32"/>
      <c r="C550" s="218" t="s">
        <v>1</v>
      </c>
      <c r="D550" s="218" t="s">
        <v>1598</v>
      </c>
      <c r="E550" s="17" t="s">
        <v>1</v>
      </c>
      <c r="F550" s="219">
        <v>0</v>
      </c>
      <c r="H550" s="32"/>
    </row>
    <row r="551" spans="2:8" s="1" customFormat="1" ht="16.899999999999999" customHeight="1" x14ac:dyDescent="0.2">
      <c r="B551" s="32"/>
      <c r="C551" s="218" t="s">
        <v>1</v>
      </c>
      <c r="D551" s="218" t="s">
        <v>5389</v>
      </c>
      <c r="E551" s="17" t="s">
        <v>1</v>
      </c>
      <c r="F551" s="219">
        <v>109.32</v>
      </c>
      <c r="H551" s="32"/>
    </row>
    <row r="552" spans="2:8" s="1" customFormat="1" ht="16.899999999999999" customHeight="1" x14ac:dyDescent="0.2">
      <c r="B552" s="32"/>
      <c r="C552" s="218" t="s">
        <v>200</v>
      </c>
      <c r="D552" s="218" t="s">
        <v>383</v>
      </c>
      <c r="E552" s="17" t="s">
        <v>1</v>
      </c>
      <c r="F552" s="219">
        <v>109.32</v>
      </c>
      <c r="H552" s="32"/>
    </row>
    <row r="553" spans="2:8" s="1" customFormat="1" ht="16.899999999999999" customHeight="1" x14ac:dyDescent="0.2">
      <c r="B553" s="32"/>
      <c r="C553" s="220" t="s">
        <v>5387</v>
      </c>
      <c r="H553" s="32"/>
    </row>
    <row r="554" spans="2:8" s="1" customFormat="1" ht="22.5" x14ac:dyDescent="0.2">
      <c r="B554" s="32"/>
      <c r="C554" s="218" t="s">
        <v>1663</v>
      </c>
      <c r="D554" s="218" t="s">
        <v>1664</v>
      </c>
      <c r="E554" s="17" t="s">
        <v>489</v>
      </c>
      <c r="F554" s="219">
        <v>93.702857142857098</v>
      </c>
      <c r="H554" s="32"/>
    </row>
    <row r="555" spans="2:8" s="1" customFormat="1" ht="16.899999999999999" customHeight="1" x14ac:dyDescent="0.2">
      <c r="B555" s="32"/>
      <c r="C555" s="218" t="s">
        <v>1699</v>
      </c>
      <c r="D555" s="218" t="s">
        <v>1700</v>
      </c>
      <c r="E555" s="17" t="s">
        <v>376</v>
      </c>
      <c r="F555" s="219">
        <v>244.405</v>
      </c>
      <c r="H555" s="32"/>
    </row>
    <row r="556" spans="2:8" s="1" customFormat="1" ht="16.899999999999999" customHeight="1" x14ac:dyDescent="0.2">
      <c r="B556" s="32"/>
      <c r="C556" s="218" t="s">
        <v>1719</v>
      </c>
      <c r="D556" s="218" t="s">
        <v>1720</v>
      </c>
      <c r="E556" s="17" t="s">
        <v>489</v>
      </c>
      <c r="F556" s="219">
        <v>109.32</v>
      </c>
      <c r="H556" s="32"/>
    </row>
    <row r="557" spans="2:8" s="1" customFormat="1" ht="16.899999999999999" customHeight="1" x14ac:dyDescent="0.2">
      <c r="B557" s="32"/>
      <c r="C557" s="218" t="s">
        <v>1667</v>
      </c>
      <c r="D557" s="218" t="s">
        <v>1668</v>
      </c>
      <c r="E557" s="17" t="s">
        <v>376</v>
      </c>
      <c r="F557" s="219">
        <v>128.65600000000001</v>
      </c>
      <c r="H557" s="32"/>
    </row>
    <row r="558" spans="2:8" s="1" customFormat="1" ht="16.899999999999999" customHeight="1" x14ac:dyDescent="0.2">
      <c r="B558" s="32"/>
      <c r="C558" s="214" t="s">
        <v>202</v>
      </c>
      <c r="D558" s="215" t="s">
        <v>1</v>
      </c>
      <c r="E558" s="216" t="s">
        <v>1</v>
      </c>
      <c r="F558" s="217">
        <v>75.67</v>
      </c>
      <c r="H558" s="32"/>
    </row>
    <row r="559" spans="2:8" s="1" customFormat="1" ht="16.899999999999999" customHeight="1" x14ac:dyDescent="0.2">
      <c r="B559" s="32"/>
      <c r="C559" s="218" t="s">
        <v>1</v>
      </c>
      <c r="D559" s="218" t="s">
        <v>1598</v>
      </c>
      <c r="E559" s="17" t="s">
        <v>1</v>
      </c>
      <c r="F559" s="219">
        <v>0</v>
      </c>
      <c r="H559" s="32"/>
    </row>
    <row r="560" spans="2:8" s="1" customFormat="1" ht="16.899999999999999" customHeight="1" x14ac:dyDescent="0.2">
      <c r="B560" s="32"/>
      <c r="C560" s="218" t="s">
        <v>1</v>
      </c>
      <c r="D560" s="218" t="s">
        <v>1661</v>
      </c>
      <c r="E560" s="17" t="s">
        <v>1</v>
      </c>
      <c r="F560" s="219">
        <v>75.67</v>
      </c>
      <c r="H560" s="32"/>
    </row>
    <row r="561" spans="2:8" s="1" customFormat="1" ht="16.899999999999999" customHeight="1" x14ac:dyDescent="0.2">
      <c r="B561" s="32"/>
      <c r="C561" s="218" t="s">
        <v>1</v>
      </c>
      <c r="D561" s="218" t="s">
        <v>1</v>
      </c>
      <c r="E561" s="17" t="s">
        <v>1</v>
      </c>
      <c r="F561" s="219">
        <v>0</v>
      </c>
      <c r="H561" s="32"/>
    </row>
    <row r="562" spans="2:8" s="1" customFormat="1" ht="16.899999999999999" customHeight="1" x14ac:dyDescent="0.2">
      <c r="B562" s="32"/>
      <c r="C562" s="218" t="s">
        <v>202</v>
      </c>
      <c r="D562" s="218" t="s">
        <v>383</v>
      </c>
      <c r="E562" s="17" t="s">
        <v>1</v>
      </c>
      <c r="F562" s="219">
        <v>75.67</v>
      </c>
      <c r="H562" s="32"/>
    </row>
    <row r="563" spans="2:8" s="1" customFormat="1" ht="16.899999999999999" customHeight="1" x14ac:dyDescent="0.2">
      <c r="B563" s="32"/>
      <c r="C563" s="220" t="s">
        <v>5387</v>
      </c>
      <c r="H563" s="32"/>
    </row>
    <row r="564" spans="2:8" s="1" customFormat="1" ht="22.5" x14ac:dyDescent="0.2">
      <c r="B564" s="32"/>
      <c r="C564" s="218" t="s">
        <v>1658</v>
      </c>
      <c r="D564" s="218" t="s">
        <v>1659</v>
      </c>
      <c r="E564" s="17" t="s">
        <v>489</v>
      </c>
      <c r="F564" s="219">
        <v>75.67</v>
      </c>
      <c r="H564" s="32"/>
    </row>
    <row r="565" spans="2:8" s="1" customFormat="1" ht="16.899999999999999" customHeight="1" x14ac:dyDescent="0.2">
      <c r="B565" s="32"/>
      <c r="C565" s="218" t="s">
        <v>1699</v>
      </c>
      <c r="D565" s="218" t="s">
        <v>1700</v>
      </c>
      <c r="E565" s="17" t="s">
        <v>376</v>
      </c>
      <c r="F565" s="219">
        <v>244.405</v>
      </c>
      <c r="H565" s="32"/>
    </row>
    <row r="566" spans="2:8" s="1" customFormat="1" ht="16.899999999999999" customHeight="1" x14ac:dyDescent="0.2">
      <c r="B566" s="32"/>
      <c r="C566" s="218" t="s">
        <v>1715</v>
      </c>
      <c r="D566" s="218" t="s">
        <v>1716</v>
      </c>
      <c r="E566" s="17" t="s">
        <v>489</v>
      </c>
      <c r="F566" s="219">
        <v>75.67</v>
      </c>
      <c r="H566" s="32"/>
    </row>
    <row r="567" spans="2:8" s="1" customFormat="1" ht="16.899999999999999" customHeight="1" x14ac:dyDescent="0.2">
      <c r="B567" s="32"/>
      <c r="C567" s="218" t="s">
        <v>1667</v>
      </c>
      <c r="D567" s="218" t="s">
        <v>1668</v>
      </c>
      <c r="E567" s="17" t="s">
        <v>376</v>
      </c>
      <c r="F567" s="219">
        <v>128.65600000000001</v>
      </c>
      <c r="H567" s="32"/>
    </row>
    <row r="568" spans="2:8" s="1" customFormat="1" ht="16.899999999999999" customHeight="1" x14ac:dyDescent="0.2">
      <c r="B568" s="32"/>
      <c r="C568" s="214" t="s">
        <v>204</v>
      </c>
      <c r="D568" s="215" t="s">
        <v>1</v>
      </c>
      <c r="E568" s="216" t="s">
        <v>1</v>
      </c>
      <c r="F568" s="217">
        <v>66.837999999999994</v>
      </c>
      <c r="H568" s="32"/>
    </row>
    <row r="569" spans="2:8" s="1" customFormat="1" ht="16.899999999999999" customHeight="1" x14ac:dyDescent="0.2">
      <c r="B569" s="32"/>
      <c r="C569" s="218" t="s">
        <v>1</v>
      </c>
      <c r="D569" s="218" t="s">
        <v>168</v>
      </c>
      <c r="E569" s="17" t="s">
        <v>1</v>
      </c>
      <c r="F569" s="219">
        <v>66.837999999999994</v>
      </c>
      <c r="H569" s="32"/>
    </row>
    <row r="570" spans="2:8" s="1" customFormat="1" ht="16.899999999999999" customHeight="1" x14ac:dyDescent="0.2">
      <c r="B570" s="32"/>
      <c r="C570" s="218" t="s">
        <v>204</v>
      </c>
      <c r="D570" s="218" t="s">
        <v>383</v>
      </c>
      <c r="E570" s="17" t="s">
        <v>1</v>
      </c>
      <c r="F570" s="219">
        <v>66.837999999999994</v>
      </c>
      <c r="H570" s="32"/>
    </row>
    <row r="571" spans="2:8" s="1" customFormat="1" ht="16.899999999999999" customHeight="1" x14ac:dyDescent="0.2">
      <c r="B571" s="32"/>
      <c r="C571" s="220" t="s">
        <v>5387</v>
      </c>
      <c r="H571" s="32"/>
    </row>
    <row r="572" spans="2:8" s="1" customFormat="1" ht="22.5" x14ac:dyDescent="0.2">
      <c r="B572" s="32"/>
      <c r="C572" s="218" t="s">
        <v>1771</v>
      </c>
      <c r="D572" s="218" t="s">
        <v>1772</v>
      </c>
      <c r="E572" s="17" t="s">
        <v>489</v>
      </c>
      <c r="F572" s="219">
        <v>66.837999999999994</v>
      </c>
      <c r="H572" s="32"/>
    </row>
    <row r="573" spans="2:8" s="1" customFormat="1" ht="16.899999999999999" customHeight="1" x14ac:dyDescent="0.2">
      <c r="B573" s="32"/>
      <c r="C573" s="218" t="s">
        <v>1699</v>
      </c>
      <c r="D573" s="218" t="s">
        <v>1700</v>
      </c>
      <c r="E573" s="17" t="s">
        <v>376</v>
      </c>
      <c r="F573" s="219">
        <v>91.537000000000006</v>
      </c>
      <c r="H573" s="32"/>
    </row>
    <row r="574" spans="2:8" s="1" customFormat="1" ht="16.899999999999999" customHeight="1" x14ac:dyDescent="0.2">
      <c r="B574" s="32"/>
      <c r="C574" s="218" t="s">
        <v>1808</v>
      </c>
      <c r="D574" s="218" t="s">
        <v>1809</v>
      </c>
      <c r="E574" s="17" t="s">
        <v>489</v>
      </c>
      <c r="F574" s="219">
        <v>66.837999999999994</v>
      </c>
      <c r="H574" s="32"/>
    </row>
    <row r="575" spans="2:8" s="1" customFormat="1" ht="16.899999999999999" customHeight="1" x14ac:dyDescent="0.2">
      <c r="B575" s="32"/>
      <c r="C575" s="218" t="s">
        <v>1667</v>
      </c>
      <c r="D575" s="218" t="s">
        <v>1668</v>
      </c>
      <c r="E575" s="17" t="s">
        <v>376</v>
      </c>
      <c r="F575" s="219">
        <v>40.103000000000002</v>
      </c>
      <c r="H575" s="32"/>
    </row>
    <row r="576" spans="2:8" s="1" customFormat="1" ht="16.899999999999999" customHeight="1" x14ac:dyDescent="0.2">
      <c r="B576" s="32"/>
      <c r="C576" s="214" t="s">
        <v>205</v>
      </c>
      <c r="D576" s="215" t="s">
        <v>1</v>
      </c>
      <c r="E576" s="216" t="s">
        <v>1</v>
      </c>
      <c r="F576" s="217">
        <v>1.9</v>
      </c>
      <c r="H576" s="32"/>
    </row>
    <row r="577" spans="2:8" s="1" customFormat="1" ht="16.899999999999999" customHeight="1" x14ac:dyDescent="0.2">
      <c r="B577" s="32"/>
      <c r="C577" s="218" t="s">
        <v>1</v>
      </c>
      <c r="D577" s="218" t="s">
        <v>206</v>
      </c>
      <c r="E577" s="17" t="s">
        <v>1</v>
      </c>
      <c r="F577" s="219">
        <v>1.9</v>
      </c>
      <c r="H577" s="32"/>
    </row>
    <row r="578" spans="2:8" s="1" customFormat="1" ht="16.899999999999999" customHeight="1" x14ac:dyDescent="0.2">
      <c r="B578" s="32"/>
      <c r="C578" s="218" t="s">
        <v>205</v>
      </c>
      <c r="D578" s="218" t="s">
        <v>383</v>
      </c>
      <c r="E578" s="17" t="s">
        <v>1</v>
      </c>
      <c r="F578" s="219">
        <v>1.9</v>
      </c>
      <c r="H578" s="32"/>
    </row>
    <row r="579" spans="2:8" s="1" customFormat="1" ht="16.899999999999999" customHeight="1" x14ac:dyDescent="0.2">
      <c r="B579" s="32"/>
      <c r="C579" s="220" t="s">
        <v>5387</v>
      </c>
      <c r="H579" s="32"/>
    </row>
    <row r="580" spans="2:8" s="1" customFormat="1" ht="22.5" x14ac:dyDescent="0.2">
      <c r="B580" s="32"/>
      <c r="C580" s="218" t="s">
        <v>1663</v>
      </c>
      <c r="D580" s="218" t="s">
        <v>1664</v>
      </c>
      <c r="E580" s="17" t="s">
        <v>489</v>
      </c>
      <c r="F580" s="219">
        <v>1.9</v>
      </c>
      <c r="H580" s="32"/>
    </row>
    <row r="581" spans="2:8" s="1" customFormat="1" ht="16.899999999999999" customHeight="1" x14ac:dyDescent="0.2">
      <c r="B581" s="32"/>
      <c r="C581" s="218" t="s">
        <v>1699</v>
      </c>
      <c r="D581" s="218" t="s">
        <v>1700</v>
      </c>
      <c r="E581" s="17" t="s">
        <v>376</v>
      </c>
      <c r="F581" s="219">
        <v>127.68300000000001</v>
      </c>
      <c r="H581" s="32"/>
    </row>
    <row r="582" spans="2:8" s="1" customFormat="1" ht="16.899999999999999" customHeight="1" x14ac:dyDescent="0.2">
      <c r="B582" s="32"/>
      <c r="C582" s="218" t="s">
        <v>1719</v>
      </c>
      <c r="D582" s="218" t="s">
        <v>1720</v>
      </c>
      <c r="E582" s="17" t="s">
        <v>489</v>
      </c>
      <c r="F582" s="219">
        <v>1.9</v>
      </c>
      <c r="H582" s="32"/>
    </row>
    <row r="583" spans="2:8" s="1" customFormat="1" ht="16.899999999999999" customHeight="1" x14ac:dyDescent="0.2">
      <c r="B583" s="32"/>
      <c r="C583" s="218" t="s">
        <v>1667</v>
      </c>
      <c r="D583" s="218" t="s">
        <v>1668</v>
      </c>
      <c r="E583" s="17" t="s">
        <v>376</v>
      </c>
      <c r="F583" s="219">
        <v>59.539000000000001</v>
      </c>
      <c r="H583" s="32"/>
    </row>
    <row r="584" spans="2:8" s="1" customFormat="1" ht="16.899999999999999" customHeight="1" x14ac:dyDescent="0.2">
      <c r="B584" s="32"/>
      <c r="C584" s="214" t="s">
        <v>207</v>
      </c>
      <c r="D584" s="215" t="s">
        <v>1</v>
      </c>
      <c r="E584" s="216" t="s">
        <v>1</v>
      </c>
      <c r="F584" s="217">
        <v>80.64</v>
      </c>
      <c r="H584" s="32"/>
    </row>
    <row r="585" spans="2:8" s="1" customFormat="1" ht="16.899999999999999" customHeight="1" x14ac:dyDescent="0.2">
      <c r="B585" s="32"/>
      <c r="C585" s="218" t="s">
        <v>1</v>
      </c>
      <c r="D585" s="218" t="s">
        <v>1917</v>
      </c>
      <c r="E585" s="17" t="s">
        <v>1</v>
      </c>
      <c r="F585" s="219">
        <v>80.64</v>
      </c>
      <c r="H585" s="32"/>
    </row>
    <row r="586" spans="2:8" s="1" customFormat="1" ht="16.899999999999999" customHeight="1" x14ac:dyDescent="0.2">
      <c r="B586" s="32"/>
      <c r="C586" s="218" t="s">
        <v>207</v>
      </c>
      <c r="D586" s="218" t="s">
        <v>383</v>
      </c>
      <c r="E586" s="17" t="s">
        <v>1</v>
      </c>
      <c r="F586" s="219">
        <v>80.64</v>
      </c>
      <c r="H586" s="32"/>
    </row>
    <row r="587" spans="2:8" s="1" customFormat="1" ht="16.899999999999999" customHeight="1" x14ac:dyDescent="0.2">
      <c r="B587" s="32"/>
      <c r="C587" s="220" t="s">
        <v>5387</v>
      </c>
      <c r="H587" s="32"/>
    </row>
    <row r="588" spans="2:8" s="1" customFormat="1" ht="22.5" x14ac:dyDescent="0.2">
      <c r="B588" s="32"/>
      <c r="C588" s="218" t="s">
        <v>1914</v>
      </c>
      <c r="D588" s="218" t="s">
        <v>1915</v>
      </c>
      <c r="E588" s="17" t="s">
        <v>489</v>
      </c>
      <c r="F588" s="219">
        <v>80.64</v>
      </c>
      <c r="H588" s="32"/>
    </row>
    <row r="589" spans="2:8" s="1" customFormat="1" ht="16.899999999999999" customHeight="1" x14ac:dyDescent="0.2">
      <c r="B589" s="32"/>
      <c r="C589" s="218" t="s">
        <v>1699</v>
      </c>
      <c r="D589" s="218" t="s">
        <v>1700</v>
      </c>
      <c r="E589" s="17" t="s">
        <v>376</v>
      </c>
      <c r="F589" s="219">
        <v>127.68300000000001</v>
      </c>
      <c r="H589" s="32"/>
    </row>
    <row r="590" spans="2:8" s="1" customFormat="1" ht="16.899999999999999" customHeight="1" x14ac:dyDescent="0.2">
      <c r="B590" s="32"/>
      <c r="C590" s="218" t="s">
        <v>1951</v>
      </c>
      <c r="D590" s="218" t="s">
        <v>1952</v>
      </c>
      <c r="E590" s="17" t="s">
        <v>489</v>
      </c>
      <c r="F590" s="219">
        <v>80.64</v>
      </c>
      <c r="H590" s="32"/>
    </row>
    <row r="591" spans="2:8" s="1" customFormat="1" ht="16.899999999999999" customHeight="1" x14ac:dyDescent="0.2">
      <c r="B591" s="32"/>
      <c r="C591" s="218" t="s">
        <v>1667</v>
      </c>
      <c r="D591" s="218" t="s">
        <v>1668</v>
      </c>
      <c r="E591" s="17" t="s">
        <v>376</v>
      </c>
      <c r="F591" s="219">
        <v>59.539000000000001</v>
      </c>
      <c r="H591" s="32"/>
    </row>
    <row r="592" spans="2:8" s="1" customFormat="1" ht="16.899999999999999" customHeight="1" x14ac:dyDescent="0.2">
      <c r="B592" s="32"/>
      <c r="C592" s="214" t="s">
        <v>209</v>
      </c>
      <c r="D592" s="215" t="s">
        <v>1</v>
      </c>
      <c r="E592" s="216" t="s">
        <v>1</v>
      </c>
      <c r="F592" s="217">
        <v>11.917999999999999</v>
      </c>
      <c r="H592" s="32"/>
    </row>
    <row r="593" spans="2:8" s="1" customFormat="1" ht="16.899999999999999" customHeight="1" x14ac:dyDescent="0.2">
      <c r="B593" s="32"/>
      <c r="C593" s="218" t="s">
        <v>1</v>
      </c>
      <c r="D593" s="218" t="s">
        <v>1964</v>
      </c>
      <c r="E593" s="17" t="s">
        <v>1</v>
      </c>
      <c r="F593" s="219">
        <v>0</v>
      </c>
      <c r="H593" s="32"/>
    </row>
    <row r="594" spans="2:8" s="1" customFormat="1" ht="16.899999999999999" customHeight="1" x14ac:dyDescent="0.2">
      <c r="B594" s="32"/>
      <c r="C594" s="218" t="s">
        <v>1</v>
      </c>
      <c r="D594" s="218" t="s">
        <v>2026</v>
      </c>
      <c r="E594" s="17" t="s">
        <v>1</v>
      </c>
      <c r="F594" s="219">
        <v>11.917999999999999</v>
      </c>
      <c r="H594" s="32"/>
    </row>
    <row r="595" spans="2:8" s="1" customFormat="1" ht="16.899999999999999" customHeight="1" x14ac:dyDescent="0.2">
      <c r="B595" s="32"/>
      <c r="C595" s="218" t="s">
        <v>209</v>
      </c>
      <c r="D595" s="218" t="s">
        <v>383</v>
      </c>
      <c r="E595" s="17" t="s">
        <v>1</v>
      </c>
      <c r="F595" s="219">
        <v>11.917999999999999</v>
      </c>
      <c r="H595" s="32"/>
    </row>
    <row r="596" spans="2:8" s="1" customFormat="1" ht="16.899999999999999" customHeight="1" x14ac:dyDescent="0.2">
      <c r="B596" s="32"/>
      <c r="C596" s="220" t="s">
        <v>5387</v>
      </c>
      <c r="H596" s="32"/>
    </row>
    <row r="597" spans="2:8" s="1" customFormat="1" ht="22.5" x14ac:dyDescent="0.2">
      <c r="B597" s="32"/>
      <c r="C597" s="218" t="s">
        <v>1771</v>
      </c>
      <c r="D597" s="218" t="s">
        <v>1772</v>
      </c>
      <c r="E597" s="17" t="s">
        <v>489</v>
      </c>
      <c r="F597" s="219">
        <v>11.917999999999999</v>
      </c>
      <c r="H597" s="32"/>
    </row>
    <row r="598" spans="2:8" s="1" customFormat="1" ht="16.899999999999999" customHeight="1" x14ac:dyDescent="0.2">
      <c r="B598" s="32"/>
      <c r="C598" s="218" t="s">
        <v>1699</v>
      </c>
      <c r="D598" s="218" t="s">
        <v>1700</v>
      </c>
      <c r="E598" s="17" t="s">
        <v>376</v>
      </c>
      <c r="F598" s="219">
        <v>21.338000000000001</v>
      </c>
      <c r="H598" s="32"/>
    </row>
    <row r="599" spans="2:8" s="1" customFormat="1" ht="16.899999999999999" customHeight="1" x14ac:dyDescent="0.2">
      <c r="B599" s="32"/>
      <c r="C599" s="218" t="s">
        <v>1667</v>
      </c>
      <c r="D599" s="218" t="s">
        <v>1668</v>
      </c>
      <c r="E599" s="17" t="s">
        <v>376</v>
      </c>
      <c r="F599" s="219">
        <v>7.8659999999999997</v>
      </c>
      <c r="H599" s="32"/>
    </row>
    <row r="600" spans="2:8" s="1" customFormat="1" ht="16.899999999999999" customHeight="1" x14ac:dyDescent="0.2">
      <c r="B600" s="32"/>
      <c r="C600" s="214" t="s">
        <v>211</v>
      </c>
      <c r="D600" s="215" t="s">
        <v>1</v>
      </c>
      <c r="E600" s="216" t="s">
        <v>1</v>
      </c>
      <c r="F600" s="217">
        <v>124.76900000000001</v>
      </c>
      <c r="H600" s="32"/>
    </row>
    <row r="601" spans="2:8" s="1" customFormat="1" ht="16.899999999999999" customHeight="1" x14ac:dyDescent="0.2">
      <c r="B601" s="32"/>
      <c r="C601" s="218" t="s">
        <v>1</v>
      </c>
      <c r="D601" s="218" t="s">
        <v>783</v>
      </c>
      <c r="E601" s="17" t="s">
        <v>1</v>
      </c>
      <c r="F601" s="219">
        <v>0</v>
      </c>
      <c r="H601" s="32"/>
    </row>
    <row r="602" spans="2:8" s="1" customFormat="1" ht="16.899999999999999" customHeight="1" x14ac:dyDescent="0.2">
      <c r="B602" s="32"/>
      <c r="C602" s="218" t="s">
        <v>1</v>
      </c>
      <c r="D602" s="218" t="s">
        <v>1084</v>
      </c>
      <c r="E602" s="17" t="s">
        <v>1</v>
      </c>
      <c r="F602" s="219">
        <v>0</v>
      </c>
      <c r="H602" s="32"/>
    </row>
    <row r="603" spans="2:8" s="1" customFormat="1" ht="16.899999999999999" customHeight="1" x14ac:dyDescent="0.2">
      <c r="B603" s="32"/>
      <c r="C603" s="218" t="s">
        <v>1</v>
      </c>
      <c r="D603" s="218" t="s">
        <v>1265</v>
      </c>
      <c r="E603" s="17" t="s">
        <v>1</v>
      </c>
      <c r="F603" s="219">
        <v>18.108000000000001</v>
      </c>
      <c r="H603" s="32"/>
    </row>
    <row r="604" spans="2:8" s="1" customFormat="1" ht="16.899999999999999" customHeight="1" x14ac:dyDescent="0.2">
      <c r="B604" s="32"/>
      <c r="C604" s="218" t="s">
        <v>1</v>
      </c>
      <c r="D604" s="218" t="s">
        <v>1266</v>
      </c>
      <c r="E604" s="17" t="s">
        <v>1</v>
      </c>
      <c r="F604" s="219">
        <v>0</v>
      </c>
      <c r="H604" s="32"/>
    </row>
    <row r="605" spans="2:8" s="1" customFormat="1" ht="16.899999999999999" customHeight="1" x14ac:dyDescent="0.2">
      <c r="B605" s="32"/>
      <c r="C605" s="218" t="s">
        <v>1</v>
      </c>
      <c r="D605" s="218" t="s">
        <v>1267</v>
      </c>
      <c r="E605" s="17" t="s">
        <v>1</v>
      </c>
      <c r="F605" s="219">
        <v>65.093000000000004</v>
      </c>
      <c r="H605" s="32"/>
    </row>
    <row r="606" spans="2:8" s="1" customFormat="1" ht="16.899999999999999" customHeight="1" x14ac:dyDescent="0.2">
      <c r="B606" s="32"/>
      <c r="C606" s="218" t="s">
        <v>1</v>
      </c>
      <c r="D606" s="218" t="s">
        <v>1268</v>
      </c>
      <c r="E606" s="17" t="s">
        <v>1</v>
      </c>
      <c r="F606" s="219">
        <v>0</v>
      </c>
      <c r="H606" s="32"/>
    </row>
    <row r="607" spans="2:8" s="1" customFormat="1" ht="16.899999999999999" customHeight="1" x14ac:dyDescent="0.2">
      <c r="B607" s="32"/>
      <c r="C607" s="218" t="s">
        <v>1</v>
      </c>
      <c r="D607" s="218" t="s">
        <v>1269</v>
      </c>
      <c r="E607" s="17" t="s">
        <v>1</v>
      </c>
      <c r="F607" s="219">
        <v>17.748000000000001</v>
      </c>
      <c r="H607" s="32"/>
    </row>
    <row r="608" spans="2:8" s="1" customFormat="1" ht="16.899999999999999" customHeight="1" x14ac:dyDescent="0.2">
      <c r="B608" s="32"/>
      <c r="C608" s="218" t="s">
        <v>1</v>
      </c>
      <c r="D608" s="218" t="s">
        <v>1270</v>
      </c>
      <c r="E608" s="17" t="s">
        <v>1</v>
      </c>
      <c r="F608" s="219">
        <v>0</v>
      </c>
      <c r="H608" s="32"/>
    </row>
    <row r="609" spans="2:8" s="1" customFormat="1" ht="16.899999999999999" customHeight="1" x14ac:dyDescent="0.2">
      <c r="B609" s="32"/>
      <c r="C609" s="218" t="s">
        <v>1</v>
      </c>
      <c r="D609" s="218" t="s">
        <v>1271</v>
      </c>
      <c r="E609" s="17" t="s">
        <v>1</v>
      </c>
      <c r="F609" s="219">
        <v>23.82</v>
      </c>
      <c r="H609" s="32"/>
    </row>
    <row r="610" spans="2:8" s="1" customFormat="1" ht="16.899999999999999" customHeight="1" x14ac:dyDescent="0.2">
      <c r="B610" s="32"/>
      <c r="C610" s="218" t="s">
        <v>211</v>
      </c>
      <c r="D610" s="218" t="s">
        <v>383</v>
      </c>
      <c r="E610" s="17" t="s">
        <v>1</v>
      </c>
      <c r="F610" s="219">
        <v>124.76900000000001</v>
      </c>
      <c r="H610" s="32"/>
    </row>
    <row r="611" spans="2:8" s="1" customFormat="1" ht="16.899999999999999" customHeight="1" x14ac:dyDescent="0.2">
      <c r="B611" s="32"/>
      <c r="C611" s="220" t="s">
        <v>5387</v>
      </c>
      <c r="H611" s="32"/>
    </row>
    <row r="612" spans="2:8" s="1" customFormat="1" ht="22.5" x14ac:dyDescent="0.2">
      <c r="B612" s="32"/>
      <c r="C612" s="218" t="s">
        <v>1262</v>
      </c>
      <c r="D612" s="218" t="s">
        <v>1263</v>
      </c>
      <c r="E612" s="17" t="s">
        <v>376</v>
      </c>
      <c r="F612" s="219">
        <v>124.76900000000001</v>
      </c>
      <c r="H612" s="32"/>
    </row>
    <row r="613" spans="2:8" s="1" customFormat="1" ht="22.5" x14ac:dyDescent="0.2">
      <c r="B613" s="32"/>
      <c r="C613" s="218" t="s">
        <v>734</v>
      </c>
      <c r="D613" s="218" t="s">
        <v>735</v>
      </c>
      <c r="E613" s="17" t="s">
        <v>376</v>
      </c>
      <c r="F613" s="219">
        <v>3719.7359999999999</v>
      </c>
      <c r="H613" s="32"/>
    </row>
    <row r="614" spans="2:8" s="1" customFormat="1" ht="22.5" x14ac:dyDescent="0.2">
      <c r="B614" s="32"/>
      <c r="C614" s="218" t="s">
        <v>924</v>
      </c>
      <c r="D614" s="218" t="s">
        <v>925</v>
      </c>
      <c r="E614" s="17" t="s">
        <v>376</v>
      </c>
      <c r="F614" s="219">
        <v>4444.8869999999997</v>
      </c>
      <c r="H614" s="32"/>
    </row>
    <row r="615" spans="2:8" s="1" customFormat="1" ht="16.899999999999999" customHeight="1" x14ac:dyDescent="0.2">
      <c r="B615" s="32"/>
      <c r="C615" s="214" t="s">
        <v>213</v>
      </c>
      <c r="D615" s="215" t="s">
        <v>1</v>
      </c>
      <c r="E615" s="216" t="s">
        <v>1</v>
      </c>
      <c r="F615" s="217">
        <v>226.33</v>
      </c>
      <c r="H615" s="32"/>
    </row>
    <row r="616" spans="2:8" s="1" customFormat="1" ht="16.899999999999999" customHeight="1" x14ac:dyDescent="0.2">
      <c r="B616" s="32"/>
      <c r="C616" s="218" t="s">
        <v>1</v>
      </c>
      <c r="D616" s="218" t="s">
        <v>685</v>
      </c>
      <c r="E616" s="17" t="s">
        <v>1</v>
      </c>
      <c r="F616" s="219">
        <v>0</v>
      </c>
      <c r="H616" s="32"/>
    </row>
    <row r="617" spans="2:8" s="1" customFormat="1" ht="16.899999999999999" customHeight="1" x14ac:dyDescent="0.2">
      <c r="B617" s="32"/>
      <c r="C617" s="218" t="s">
        <v>1</v>
      </c>
      <c r="D617" s="218" t="s">
        <v>397</v>
      </c>
      <c r="E617" s="17" t="s">
        <v>1</v>
      </c>
      <c r="F617" s="219">
        <v>0</v>
      </c>
      <c r="H617" s="32"/>
    </row>
    <row r="618" spans="2:8" s="1" customFormat="1" ht="16.899999999999999" customHeight="1" x14ac:dyDescent="0.2">
      <c r="B618" s="32"/>
      <c r="C618" s="218" t="s">
        <v>1</v>
      </c>
      <c r="D618" s="218" t="s">
        <v>498</v>
      </c>
      <c r="E618" s="17" t="s">
        <v>1</v>
      </c>
      <c r="F618" s="219">
        <v>0</v>
      </c>
      <c r="H618" s="32"/>
    </row>
    <row r="619" spans="2:8" s="1" customFormat="1" ht="16.899999999999999" customHeight="1" x14ac:dyDescent="0.2">
      <c r="B619" s="32"/>
      <c r="C619" s="218" t="s">
        <v>1</v>
      </c>
      <c r="D619" s="218" t="s">
        <v>686</v>
      </c>
      <c r="E619" s="17" t="s">
        <v>1</v>
      </c>
      <c r="F619" s="219">
        <v>5.4420000000000002</v>
      </c>
      <c r="H619" s="32"/>
    </row>
    <row r="620" spans="2:8" s="1" customFormat="1" ht="16.899999999999999" customHeight="1" x14ac:dyDescent="0.2">
      <c r="B620" s="32"/>
      <c r="C620" s="218" t="s">
        <v>1</v>
      </c>
      <c r="D620" s="218" t="s">
        <v>500</v>
      </c>
      <c r="E620" s="17" t="s">
        <v>1</v>
      </c>
      <c r="F620" s="219">
        <v>0</v>
      </c>
      <c r="H620" s="32"/>
    </row>
    <row r="621" spans="2:8" s="1" customFormat="1" ht="16.899999999999999" customHeight="1" x14ac:dyDescent="0.2">
      <c r="B621" s="32"/>
      <c r="C621" s="218" t="s">
        <v>1</v>
      </c>
      <c r="D621" s="218" t="s">
        <v>687</v>
      </c>
      <c r="E621" s="17" t="s">
        <v>1</v>
      </c>
      <c r="F621" s="219">
        <v>3.476</v>
      </c>
      <c r="H621" s="32"/>
    </row>
    <row r="622" spans="2:8" s="1" customFormat="1" ht="16.899999999999999" customHeight="1" x14ac:dyDescent="0.2">
      <c r="B622" s="32"/>
      <c r="C622" s="218" t="s">
        <v>1</v>
      </c>
      <c r="D622" s="218" t="s">
        <v>1</v>
      </c>
      <c r="E622" s="17" t="s">
        <v>1</v>
      </c>
      <c r="F622" s="219">
        <v>0</v>
      </c>
      <c r="H622" s="32"/>
    </row>
    <row r="623" spans="2:8" s="1" customFormat="1" ht="16.899999999999999" customHeight="1" x14ac:dyDescent="0.2">
      <c r="B623" s="32"/>
      <c r="C623" s="218" t="s">
        <v>1</v>
      </c>
      <c r="D623" s="218" t="s">
        <v>688</v>
      </c>
      <c r="E623" s="17" t="s">
        <v>1</v>
      </c>
      <c r="F623" s="219">
        <v>5.5309999999999997</v>
      </c>
      <c r="H623" s="32"/>
    </row>
    <row r="624" spans="2:8" s="1" customFormat="1" ht="16.899999999999999" customHeight="1" x14ac:dyDescent="0.2">
      <c r="B624" s="32"/>
      <c r="C624" s="218" t="s">
        <v>1</v>
      </c>
      <c r="D624" s="218" t="s">
        <v>503</v>
      </c>
      <c r="E624" s="17" t="s">
        <v>1</v>
      </c>
      <c r="F624" s="219">
        <v>0</v>
      </c>
      <c r="H624" s="32"/>
    </row>
    <row r="625" spans="2:8" s="1" customFormat="1" ht="16.899999999999999" customHeight="1" x14ac:dyDescent="0.2">
      <c r="B625" s="32"/>
      <c r="C625" s="218" t="s">
        <v>1</v>
      </c>
      <c r="D625" s="218" t="s">
        <v>689</v>
      </c>
      <c r="E625" s="17" t="s">
        <v>1</v>
      </c>
      <c r="F625" s="219">
        <v>3.8849999999999998</v>
      </c>
      <c r="H625" s="32"/>
    </row>
    <row r="626" spans="2:8" s="1" customFormat="1" ht="16.899999999999999" customHeight="1" x14ac:dyDescent="0.2">
      <c r="B626" s="32"/>
      <c r="C626" s="218" t="s">
        <v>1</v>
      </c>
      <c r="D626" s="218" t="s">
        <v>1</v>
      </c>
      <c r="E626" s="17" t="s">
        <v>1</v>
      </c>
      <c r="F626" s="219">
        <v>0</v>
      </c>
      <c r="H626" s="32"/>
    </row>
    <row r="627" spans="2:8" s="1" customFormat="1" ht="16.899999999999999" customHeight="1" x14ac:dyDescent="0.2">
      <c r="B627" s="32"/>
      <c r="C627" s="218" t="s">
        <v>1</v>
      </c>
      <c r="D627" s="218" t="s">
        <v>397</v>
      </c>
      <c r="E627" s="17" t="s">
        <v>1</v>
      </c>
      <c r="F627" s="219">
        <v>0</v>
      </c>
      <c r="H627" s="32"/>
    </row>
    <row r="628" spans="2:8" s="1" customFormat="1" ht="16.899999999999999" customHeight="1" x14ac:dyDescent="0.2">
      <c r="B628" s="32"/>
      <c r="C628" s="218" t="s">
        <v>1</v>
      </c>
      <c r="D628" s="218" t="s">
        <v>576</v>
      </c>
      <c r="E628" s="17" t="s">
        <v>1</v>
      </c>
      <c r="F628" s="219">
        <v>0</v>
      </c>
      <c r="H628" s="32"/>
    </row>
    <row r="629" spans="2:8" s="1" customFormat="1" ht="16.899999999999999" customHeight="1" x14ac:dyDescent="0.2">
      <c r="B629" s="32"/>
      <c r="C629" s="218" t="s">
        <v>1</v>
      </c>
      <c r="D629" s="218" t="s">
        <v>690</v>
      </c>
      <c r="E629" s="17" t="s">
        <v>1</v>
      </c>
      <c r="F629" s="219">
        <v>11.112</v>
      </c>
      <c r="H629" s="32"/>
    </row>
    <row r="630" spans="2:8" s="1" customFormat="1" ht="16.899999999999999" customHeight="1" x14ac:dyDescent="0.2">
      <c r="B630" s="32"/>
      <c r="C630" s="218" t="s">
        <v>1</v>
      </c>
      <c r="D630" s="218" t="s">
        <v>578</v>
      </c>
      <c r="E630" s="17" t="s">
        <v>1</v>
      </c>
      <c r="F630" s="219">
        <v>0</v>
      </c>
      <c r="H630" s="32"/>
    </row>
    <row r="631" spans="2:8" s="1" customFormat="1" ht="16.899999999999999" customHeight="1" x14ac:dyDescent="0.2">
      <c r="B631" s="32"/>
      <c r="C631" s="218" t="s">
        <v>1</v>
      </c>
      <c r="D631" s="218" t="s">
        <v>691</v>
      </c>
      <c r="E631" s="17" t="s">
        <v>1</v>
      </c>
      <c r="F631" s="219">
        <v>5.8579999999999997</v>
      </c>
      <c r="H631" s="32"/>
    </row>
    <row r="632" spans="2:8" s="1" customFormat="1" ht="16.899999999999999" customHeight="1" x14ac:dyDescent="0.2">
      <c r="B632" s="32"/>
      <c r="C632" s="218" t="s">
        <v>1</v>
      </c>
      <c r="D632" s="218" t="s">
        <v>397</v>
      </c>
      <c r="E632" s="17" t="s">
        <v>1</v>
      </c>
      <c r="F632" s="219">
        <v>0</v>
      </c>
      <c r="H632" s="32"/>
    </row>
    <row r="633" spans="2:8" s="1" customFormat="1" ht="16.899999999999999" customHeight="1" x14ac:dyDescent="0.2">
      <c r="B633" s="32"/>
      <c r="C633" s="218" t="s">
        <v>1</v>
      </c>
      <c r="D633" s="218" t="s">
        <v>506</v>
      </c>
      <c r="E633" s="17" t="s">
        <v>1</v>
      </c>
      <c r="F633" s="219">
        <v>0</v>
      </c>
      <c r="H633" s="32"/>
    </row>
    <row r="634" spans="2:8" s="1" customFormat="1" ht="16.899999999999999" customHeight="1" x14ac:dyDescent="0.2">
      <c r="B634" s="32"/>
      <c r="C634" s="218" t="s">
        <v>1</v>
      </c>
      <c r="D634" s="218" t="s">
        <v>692</v>
      </c>
      <c r="E634" s="17" t="s">
        <v>1</v>
      </c>
      <c r="F634" s="219">
        <v>2.6309999999999998</v>
      </c>
      <c r="H634" s="32"/>
    </row>
    <row r="635" spans="2:8" s="1" customFormat="1" ht="16.899999999999999" customHeight="1" x14ac:dyDescent="0.2">
      <c r="B635" s="32"/>
      <c r="C635" s="218" t="s">
        <v>1</v>
      </c>
      <c r="D635" s="218" t="s">
        <v>693</v>
      </c>
      <c r="E635" s="17" t="s">
        <v>1</v>
      </c>
      <c r="F635" s="219">
        <v>2.19</v>
      </c>
      <c r="H635" s="32"/>
    </row>
    <row r="636" spans="2:8" s="1" customFormat="1" ht="16.899999999999999" customHeight="1" x14ac:dyDescent="0.2">
      <c r="B636" s="32"/>
      <c r="C636" s="218" t="s">
        <v>1</v>
      </c>
      <c r="D636" s="218" t="s">
        <v>1</v>
      </c>
      <c r="E636" s="17" t="s">
        <v>1</v>
      </c>
      <c r="F636" s="219">
        <v>0</v>
      </c>
      <c r="H636" s="32"/>
    </row>
    <row r="637" spans="2:8" s="1" customFormat="1" ht="16.899999999999999" customHeight="1" x14ac:dyDescent="0.2">
      <c r="B637" s="32"/>
      <c r="C637" s="218" t="s">
        <v>1</v>
      </c>
      <c r="D637" s="218" t="s">
        <v>564</v>
      </c>
      <c r="E637" s="17" t="s">
        <v>1</v>
      </c>
      <c r="F637" s="219">
        <v>0</v>
      </c>
      <c r="H637" s="32"/>
    </row>
    <row r="638" spans="2:8" s="1" customFormat="1" ht="16.899999999999999" customHeight="1" x14ac:dyDescent="0.2">
      <c r="B638" s="32"/>
      <c r="C638" s="218" t="s">
        <v>1</v>
      </c>
      <c r="D638" s="218" t="s">
        <v>694</v>
      </c>
      <c r="E638" s="17" t="s">
        <v>1</v>
      </c>
      <c r="F638" s="219">
        <v>0.42</v>
      </c>
      <c r="H638" s="32"/>
    </row>
    <row r="639" spans="2:8" s="1" customFormat="1" ht="16.899999999999999" customHeight="1" x14ac:dyDescent="0.2">
      <c r="B639" s="32"/>
      <c r="C639" s="218" t="s">
        <v>1</v>
      </c>
      <c r="D639" s="218" t="s">
        <v>570</v>
      </c>
      <c r="E639" s="17" t="s">
        <v>1</v>
      </c>
      <c r="F639" s="219">
        <v>0</v>
      </c>
      <c r="H639" s="32"/>
    </row>
    <row r="640" spans="2:8" s="1" customFormat="1" ht="16.899999999999999" customHeight="1" x14ac:dyDescent="0.2">
      <c r="B640" s="32"/>
      <c r="C640" s="218" t="s">
        <v>1</v>
      </c>
      <c r="D640" s="218" t="s">
        <v>695</v>
      </c>
      <c r="E640" s="17" t="s">
        <v>1</v>
      </c>
      <c r="F640" s="219">
        <v>0.93799999999999994</v>
      </c>
      <c r="H640" s="32"/>
    </row>
    <row r="641" spans="2:8" s="1" customFormat="1" ht="16.899999999999999" customHeight="1" x14ac:dyDescent="0.2">
      <c r="B641" s="32"/>
      <c r="C641" s="218" t="s">
        <v>1</v>
      </c>
      <c r="D641" s="218" t="s">
        <v>603</v>
      </c>
      <c r="E641" s="17" t="s">
        <v>1</v>
      </c>
      <c r="F641" s="219">
        <v>0</v>
      </c>
      <c r="H641" s="32"/>
    </row>
    <row r="642" spans="2:8" s="1" customFormat="1" ht="16.899999999999999" customHeight="1" x14ac:dyDescent="0.2">
      <c r="B642" s="32"/>
      <c r="C642" s="218" t="s">
        <v>1</v>
      </c>
      <c r="D642" s="218" t="s">
        <v>696</v>
      </c>
      <c r="E642" s="17" t="s">
        <v>1</v>
      </c>
      <c r="F642" s="219">
        <v>15.427</v>
      </c>
      <c r="H642" s="32"/>
    </row>
    <row r="643" spans="2:8" s="1" customFormat="1" ht="16.899999999999999" customHeight="1" x14ac:dyDescent="0.2">
      <c r="B643" s="32"/>
      <c r="C643" s="218" t="s">
        <v>1</v>
      </c>
      <c r="D643" s="218" t="s">
        <v>697</v>
      </c>
      <c r="E643" s="17" t="s">
        <v>1</v>
      </c>
      <c r="F643" s="219">
        <v>169.42</v>
      </c>
      <c r="H643" s="32"/>
    </row>
    <row r="644" spans="2:8" s="1" customFormat="1" ht="16.899999999999999" customHeight="1" x14ac:dyDescent="0.2">
      <c r="B644" s="32"/>
      <c r="C644" s="218" t="s">
        <v>1</v>
      </c>
      <c r="D644" s="218" t="s">
        <v>1</v>
      </c>
      <c r="E644" s="17" t="s">
        <v>1</v>
      </c>
      <c r="F644" s="219">
        <v>0</v>
      </c>
      <c r="H644" s="32"/>
    </row>
    <row r="645" spans="2:8" s="1" customFormat="1" ht="16.899999999999999" customHeight="1" x14ac:dyDescent="0.2">
      <c r="B645" s="32"/>
      <c r="C645" s="218" t="s">
        <v>213</v>
      </c>
      <c r="D645" s="218" t="s">
        <v>385</v>
      </c>
      <c r="E645" s="17" t="s">
        <v>1</v>
      </c>
      <c r="F645" s="219">
        <v>226.33</v>
      </c>
      <c r="H645" s="32"/>
    </row>
    <row r="646" spans="2:8" s="1" customFormat="1" ht="16.899999999999999" customHeight="1" x14ac:dyDescent="0.2">
      <c r="B646" s="32"/>
      <c r="C646" s="220" t="s">
        <v>5387</v>
      </c>
      <c r="H646" s="32"/>
    </row>
    <row r="647" spans="2:8" s="1" customFormat="1" ht="16.899999999999999" customHeight="1" x14ac:dyDescent="0.2">
      <c r="B647" s="32"/>
      <c r="C647" s="218" t="s">
        <v>682</v>
      </c>
      <c r="D647" s="218" t="s">
        <v>683</v>
      </c>
      <c r="E647" s="17" t="s">
        <v>376</v>
      </c>
      <c r="F647" s="219">
        <v>226.33</v>
      </c>
      <c r="H647" s="32"/>
    </row>
    <row r="648" spans="2:8" s="1" customFormat="1" ht="22.5" x14ac:dyDescent="0.2">
      <c r="B648" s="32"/>
      <c r="C648" s="218" t="s">
        <v>607</v>
      </c>
      <c r="D648" s="218" t="s">
        <v>608</v>
      </c>
      <c r="E648" s="17" t="s">
        <v>489</v>
      </c>
      <c r="F648" s="219">
        <v>255.31</v>
      </c>
      <c r="H648" s="32"/>
    </row>
    <row r="649" spans="2:8" s="1" customFormat="1" ht="22.5" x14ac:dyDescent="0.2">
      <c r="B649" s="32"/>
      <c r="C649" s="218" t="s">
        <v>674</v>
      </c>
      <c r="D649" s="218" t="s">
        <v>675</v>
      </c>
      <c r="E649" s="17" t="s">
        <v>376</v>
      </c>
      <c r="F649" s="219">
        <v>226.33</v>
      </c>
      <c r="H649" s="32"/>
    </row>
    <row r="650" spans="2:8" s="1" customFormat="1" ht="16.899999999999999" customHeight="1" x14ac:dyDescent="0.2">
      <c r="B650" s="32"/>
      <c r="C650" s="218" t="s">
        <v>678</v>
      </c>
      <c r="D650" s="218" t="s">
        <v>679</v>
      </c>
      <c r="E650" s="17" t="s">
        <v>376</v>
      </c>
      <c r="F650" s="219">
        <v>226.33</v>
      </c>
      <c r="H650" s="32"/>
    </row>
    <row r="651" spans="2:8" s="1" customFormat="1" ht="16.899999999999999" customHeight="1" x14ac:dyDescent="0.2">
      <c r="B651" s="32"/>
      <c r="C651" s="218" t="s">
        <v>719</v>
      </c>
      <c r="D651" s="218" t="s">
        <v>720</v>
      </c>
      <c r="E651" s="17" t="s">
        <v>489</v>
      </c>
      <c r="F651" s="219">
        <v>181.06399999999999</v>
      </c>
      <c r="H651" s="32"/>
    </row>
    <row r="652" spans="2:8" s="1" customFormat="1" ht="16.899999999999999" customHeight="1" x14ac:dyDescent="0.2">
      <c r="B652" s="32"/>
      <c r="C652" s="218" t="s">
        <v>724</v>
      </c>
      <c r="D652" s="218" t="s">
        <v>725</v>
      </c>
      <c r="E652" s="17" t="s">
        <v>376</v>
      </c>
      <c r="F652" s="219">
        <v>226.33</v>
      </c>
      <c r="H652" s="32"/>
    </row>
    <row r="653" spans="2:8" s="1" customFormat="1" ht="16.899999999999999" customHeight="1" x14ac:dyDescent="0.2">
      <c r="B653" s="32"/>
      <c r="C653" s="214" t="s">
        <v>215</v>
      </c>
      <c r="D653" s="215" t="s">
        <v>1</v>
      </c>
      <c r="E653" s="216" t="s">
        <v>1</v>
      </c>
      <c r="F653" s="217">
        <v>9961.9</v>
      </c>
      <c r="H653" s="32"/>
    </row>
    <row r="654" spans="2:8" s="1" customFormat="1" ht="16.899999999999999" customHeight="1" x14ac:dyDescent="0.2">
      <c r="B654" s="32"/>
      <c r="C654" s="220" t="s">
        <v>5387</v>
      </c>
      <c r="H654" s="32"/>
    </row>
    <row r="655" spans="2:8" s="1" customFormat="1" ht="16.899999999999999" customHeight="1" x14ac:dyDescent="0.2">
      <c r="B655" s="32"/>
      <c r="C655" s="218" t="s">
        <v>659</v>
      </c>
      <c r="D655" s="218" t="s">
        <v>660</v>
      </c>
      <c r="E655" s="17" t="s">
        <v>376</v>
      </c>
      <c r="F655" s="219">
        <v>298.85700000000003</v>
      </c>
      <c r="H655" s="32"/>
    </row>
    <row r="656" spans="2:8" s="1" customFormat="1" ht="16.899999999999999" customHeight="1" x14ac:dyDescent="0.2">
      <c r="B656" s="32"/>
      <c r="C656" s="214" t="s">
        <v>217</v>
      </c>
      <c r="D656" s="215" t="s">
        <v>1</v>
      </c>
      <c r="E656" s="216" t="s">
        <v>1</v>
      </c>
      <c r="F656" s="217">
        <v>1025.9169999999999</v>
      </c>
      <c r="H656" s="32"/>
    </row>
    <row r="657" spans="2:8" s="1" customFormat="1" ht="16.899999999999999" customHeight="1" x14ac:dyDescent="0.2">
      <c r="B657" s="32"/>
      <c r="C657" s="218" t="s">
        <v>1</v>
      </c>
      <c r="D657" s="218" t="s">
        <v>1206</v>
      </c>
      <c r="E657" s="17" t="s">
        <v>1</v>
      </c>
      <c r="F657" s="219">
        <v>0</v>
      </c>
      <c r="H657" s="32"/>
    </row>
    <row r="658" spans="2:8" s="1" customFormat="1" ht="16.899999999999999" customHeight="1" x14ac:dyDescent="0.2">
      <c r="B658" s="32"/>
      <c r="C658" s="218" t="s">
        <v>1</v>
      </c>
      <c r="D658" s="218" t="s">
        <v>1207</v>
      </c>
      <c r="E658" s="17" t="s">
        <v>1</v>
      </c>
      <c r="F658" s="219">
        <v>32.213999999999999</v>
      </c>
      <c r="H658" s="32"/>
    </row>
    <row r="659" spans="2:8" s="1" customFormat="1" ht="16.899999999999999" customHeight="1" x14ac:dyDescent="0.2">
      <c r="B659" s="32"/>
      <c r="C659" s="218" t="s">
        <v>1</v>
      </c>
      <c r="D659" s="218" t="s">
        <v>1208</v>
      </c>
      <c r="E659" s="17" t="s">
        <v>1</v>
      </c>
      <c r="F659" s="219">
        <v>51.316000000000003</v>
      </c>
      <c r="H659" s="32"/>
    </row>
    <row r="660" spans="2:8" s="1" customFormat="1" ht="16.899999999999999" customHeight="1" x14ac:dyDescent="0.2">
      <c r="B660" s="32"/>
      <c r="C660" s="218" t="s">
        <v>1</v>
      </c>
      <c r="D660" s="218" t="s">
        <v>1209</v>
      </c>
      <c r="E660" s="17" t="s">
        <v>1</v>
      </c>
      <c r="F660" s="219">
        <v>154.78299999999999</v>
      </c>
      <c r="H660" s="32"/>
    </row>
    <row r="661" spans="2:8" s="1" customFormat="1" ht="16.899999999999999" customHeight="1" x14ac:dyDescent="0.2">
      <c r="B661" s="32"/>
      <c r="C661" s="218" t="s">
        <v>1</v>
      </c>
      <c r="D661" s="218" t="s">
        <v>1210</v>
      </c>
      <c r="E661" s="17" t="s">
        <v>1</v>
      </c>
      <c r="F661" s="219">
        <v>322.46300000000002</v>
      </c>
      <c r="H661" s="32"/>
    </row>
    <row r="662" spans="2:8" s="1" customFormat="1" ht="16.899999999999999" customHeight="1" x14ac:dyDescent="0.2">
      <c r="B662" s="32"/>
      <c r="C662" s="218" t="s">
        <v>1</v>
      </c>
      <c r="D662" s="218" t="s">
        <v>1211</v>
      </c>
      <c r="E662" s="17" t="s">
        <v>1</v>
      </c>
      <c r="F662" s="219">
        <v>73.573999999999998</v>
      </c>
      <c r="H662" s="32"/>
    </row>
    <row r="663" spans="2:8" s="1" customFormat="1" ht="16.899999999999999" customHeight="1" x14ac:dyDescent="0.2">
      <c r="B663" s="32"/>
      <c r="C663" s="218" t="s">
        <v>1</v>
      </c>
      <c r="D663" s="218" t="s">
        <v>1212</v>
      </c>
      <c r="E663" s="17" t="s">
        <v>1</v>
      </c>
      <c r="F663" s="219">
        <v>111.07299999999999</v>
      </c>
      <c r="H663" s="32"/>
    </row>
    <row r="664" spans="2:8" s="1" customFormat="1" ht="16.899999999999999" customHeight="1" x14ac:dyDescent="0.2">
      <c r="B664" s="32"/>
      <c r="C664" s="218" t="s">
        <v>1</v>
      </c>
      <c r="D664" s="218" t="s">
        <v>1213</v>
      </c>
      <c r="E664" s="17" t="s">
        <v>1</v>
      </c>
      <c r="F664" s="219">
        <v>232.47900000000001</v>
      </c>
      <c r="H664" s="32"/>
    </row>
    <row r="665" spans="2:8" s="1" customFormat="1" ht="16.899999999999999" customHeight="1" x14ac:dyDescent="0.2">
      <c r="B665" s="32"/>
      <c r="C665" s="218" t="s">
        <v>1</v>
      </c>
      <c r="D665" s="218" t="s">
        <v>1214</v>
      </c>
      <c r="E665" s="17" t="s">
        <v>1</v>
      </c>
      <c r="F665" s="219">
        <v>63.232999999999997</v>
      </c>
      <c r="H665" s="32"/>
    </row>
    <row r="666" spans="2:8" s="1" customFormat="1" ht="16.899999999999999" customHeight="1" x14ac:dyDescent="0.2">
      <c r="B666" s="32"/>
      <c r="C666" s="218" t="s">
        <v>1</v>
      </c>
      <c r="D666" s="218" t="s">
        <v>1215</v>
      </c>
      <c r="E666" s="17" t="s">
        <v>1</v>
      </c>
      <c r="F666" s="219">
        <v>-15.218</v>
      </c>
      <c r="H666" s="32"/>
    </row>
    <row r="667" spans="2:8" s="1" customFormat="1" ht="16.899999999999999" customHeight="1" x14ac:dyDescent="0.2">
      <c r="B667" s="32"/>
      <c r="C667" s="218" t="s">
        <v>217</v>
      </c>
      <c r="D667" s="218" t="s">
        <v>383</v>
      </c>
      <c r="E667" s="17" t="s">
        <v>1</v>
      </c>
      <c r="F667" s="219">
        <v>1025.9169999999999</v>
      </c>
      <c r="H667" s="32"/>
    </row>
    <row r="668" spans="2:8" s="1" customFormat="1" ht="16.899999999999999" customHeight="1" x14ac:dyDescent="0.2">
      <c r="B668" s="32"/>
      <c r="C668" s="220" t="s">
        <v>5387</v>
      </c>
      <c r="H668" s="32"/>
    </row>
    <row r="669" spans="2:8" s="1" customFormat="1" ht="22.5" x14ac:dyDescent="0.2">
      <c r="B669" s="32"/>
      <c r="C669" s="218" t="s">
        <v>1201</v>
      </c>
      <c r="D669" s="218" t="s">
        <v>1202</v>
      </c>
      <c r="E669" s="17" t="s">
        <v>376</v>
      </c>
      <c r="F669" s="219">
        <v>1026.992</v>
      </c>
      <c r="H669" s="32"/>
    </row>
    <row r="670" spans="2:8" s="1" customFormat="1" ht="16.899999999999999" customHeight="1" x14ac:dyDescent="0.2">
      <c r="B670" s="32"/>
      <c r="C670" s="218" t="s">
        <v>487</v>
      </c>
      <c r="D670" s="218" t="s">
        <v>488</v>
      </c>
      <c r="E670" s="17" t="s">
        <v>489</v>
      </c>
      <c r="F670" s="219">
        <v>683.94500000000005</v>
      </c>
      <c r="H670" s="32"/>
    </row>
    <row r="671" spans="2:8" s="1" customFormat="1" ht="16.899999999999999" customHeight="1" x14ac:dyDescent="0.2">
      <c r="B671" s="32"/>
      <c r="C671" s="218" t="s">
        <v>699</v>
      </c>
      <c r="D671" s="218" t="s">
        <v>700</v>
      </c>
      <c r="E671" s="17" t="s">
        <v>376</v>
      </c>
      <c r="F671" s="219">
        <v>1025.9169999999999</v>
      </c>
      <c r="H671" s="32"/>
    </row>
    <row r="672" spans="2:8" s="1" customFormat="1" ht="22.5" x14ac:dyDescent="0.2">
      <c r="B672" s="32"/>
      <c r="C672" s="218" t="s">
        <v>703</v>
      </c>
      <c r="D672" s="218" t="s">
        <v>704</v>
      </c>
      <c r="E672" s="17" t="s">
        <v>376</v>
      </c>
      <c r="F672" s="219">
        <v>1025.9169999999999</v>
      </c>
      <c r="H672" s="32"/>
    </row>
    <row r="673" spans="2:8" s="1" customFormat="1" ht="22.5" x14ac:dyDescent="0.2">
      <c r="B673" s="32"/>
      <c r="C673" s="218" t="s">
        <v>707</v>
      </c>
      <c r="D673" s="218" t="s">
        <v>708</v>
      </c>
      <c r="E673" s="17" t="s">
        <v>376</v>
      </c>
      <c r="F673" s="219">
        <v>1025.9169999999999</v>
      </c>
      <c r="H673" s="32"/>
    </row>
    <row r="674" spans="2:8" s="1" customFormat="1" ht="22.5" x14ac:dyDescent="0.2">
      <c r="B674" s="32"/>
      <c r="C674" s="218" t="s">
        <v>711</v>
      </c>
      <c r="D674" s="218" t="s">
        <v>712</v>
      </c>
      <c r="E674" s="17" t="s">
        <v>376</v>
      </c>
      <c r="F674" s="219">
        <v>1025.9169999999999</v>
      </c>
      <c r="H674" s="32"/>
    </row>
    <row r="675" spans="2:8" s="1" customFormat="1" ht="16.899999999999999" customHeight="1" x14ac:dyDescent="0.2">
      <c r="B675" s="32"/>
      <c r="C675" s="218" t="s">
        <v>715</v>
      </c>
      <c r="D675" s="218" t="s">
        <v>716</v>
      </c>
      <c r="E675" s="17" t="s">
        <v>376</v>
      </c>
      <c r="F675" s="219">
        <v>1025.9169999999999</v>
      </c>
      <c r="H675" s="32"/>
    </row>
    <row r="676" spans="2:8" s="1" customFormat="1" ht="22.5" x14ac:dyDescent="0.2">
      <c r="B676" s="32"/>
      <c r="C676" s="218" t="s">
        <v>728</v>
      </c>
      <c r="D676" s="218" t="s">
        <v>729</v>
      </c>
      <c r="E676" s="17" t="s">
        <v>376</v>
      </c>
      <c r="F676" s="219">
        <v>102.592</v>
      </c>
      <c r="H676" s="32"/>
    </row>
    <row r="677" spans="2:8" s="1" customFormat="1" ht="16.899999999999999" customHeight="1" x14ac:dyDescent="0.2">
      <c r="B677" s="32"/>
      <c r="C677" s="218" t="s">
        <v>873</v>
      </c>
      <c r="D677" s="218" t="s">
        <v>874</v>
      </c>
      <c r="E677" s="17" t="s">
        <v>376</v>
      </c>
      <c r="F677" s="219">
        <v>1025.9169999999999</v>
      </c>
      <c r="H677" s="32"/>
    </row>
    <row r="678" spans="2:8" s="1" customFormat="1" ht="16.899999999999999" customHeight="1" x14ac:dyDescent="0.2">
      <c r="B678" s="32"/>
      <c r="C678" s="218" t="s">
        <v>877</v>
      </c>
      <c r="D678" s="218" t="s">
        <v>878</v>
      </c>
      <c r="E678" s="17" t="s">
        <v>376</v>
      </c>
      <c r="F678" s="219">
        <v>1025.9169999999999</v>
      </c>
      <c r="H678" s="32"/>
    </row>
    <row r="679" spans="2:8" s="1" customFormat="1" ht="16.899999999999999" customHeight="1" x14ac:dyDescent="0.2">
      <c r="B679" s="32"/>
      <c r="C679" s="218" t="s">
        <v>881</v>
      </c>
      <c r="D679" s="218" t="s">
        <v>882</v>
      </c>
      <c r="E679" s="17" t="s">
        <v>376</v>
      </c>
      <c r="F679" s="219">
        <v>1025.9169999999999</v>
      </c>
      <c r="H679" s="32"/>
    </row>
    <row r="680" spans="2:8" s="1" customFormat="1" ht="16.899999999999999" customHeight="1" x14ac:dyDescent="0.2">
      <c r="B680" s="32"/>
      <c r="C680" s="218" t="s">
        <v>2889</v>
      </c>
      <c r="D680" s="218" t="s">
        <v>2890</v>
      </c>
      <c r="E680" s="17" t="s">
        <v>376</v>
      </c>
      <c r="F680" s="219">
        <v>1025.9169999999999</v>
      </c>
      <c r="H680" s="32"/>
    </row>
    <row r="681" spans="2:8" s="1" customFormat="1" ht="22.5" x14ac:dyDescent="0.2">
      <c r="B681" s="32"/>
      <c r="C681" s="218" t="s">
        <v>2923</v>
      </c>
      <c r="D681" s="218" t="s">
        <v>2924</v>
      </c>
      <c r="E681" s="17" t="s">
        <v>376</v>
      </c>
      <c r="F681" s="219">
        <v>1025.9169999999999</v>
      </c>
      <c r="H681" s="32"/>
    </row>
    <row r="682" spans="2:8" s="1" customFormat="1" ht="16.899999999999999" customHeight="1" x14ac:dyDescent="0.2">
      <c r="B682" s="32"/>
      <c r="C682" s="218" t="s">
        <v>915</v>
      </c>
      <c r="D682" s="218" t="s">
        <v>916</v>
      </c>
      <c r="E682" s="17" t="s">
        <v>376</v>
      </c>
      <c r="F682" s="219">
        <v>1025.9169999999999</v>
      </c>
      <c r="H682" s="32"/>
    </row>
    <row r="683" spans="2:8" s="1" customFormat="1" ht="16.899999999999999" customHeight="1" x14ac:dyDescent="0.2">
      <c r="B683" s="32"/>
      <c r="C683" s="214" t="s">
        <v>219</v>
      </c>
      <c r="D683" s="215" t="s">
        <v>1</v>
      </c>
      <c r="E683" s="216" t="s">
        <v>1</v>
      </c>
      <c r="F683" s="217">
        <v>632.78599999999994</v>
      </c>
      <c r="H683" s="32"/>
    </row>
    <row r="684" spans="2:8" s="1" customFormat="1" ht="16.899999999999999" customHeight="1" x14ac:dyDescent="0.2">
      <c r="B684" s="32"/>
      <c r="C684" s="218" t="s">
        <v>1</v>
      </c>
      <c r="D684" s="218" t="s">
        <v>491</v>
      </c>
      <c r="E684" s="17" t="s">
        <v>1</v>
      </c>
      <c r="F684" s="219">
        <v>0</v>
      </c>
      <c r="H684" s="32"/>
    </row>
    <row r="685" spans="2:8" s="1" customFormat="1" ht="16.899999999999999" customHeight="1" x14ac:dyDescent="0.2">
      <c r="B685" s="32"/>
      <c r="C685" s="218" t="s">
        <v>1</v>
      </c>
      <c r="D685" s="218" t="s">
        <v>805</v>
      </c>
      <c r="E685" s="17" t="s">
        <v>1</v>
      </c>
      <c r="F685" s="219">
        <v>0</v>
      </c>
      <c r="H685" s="32"/>
    </row>
    <row r="686" spans="2:8" s="1" customFormat="1" ht="16.899999999999999" customHeight="1" x14ac:dyDescent="0.2">
      <c r="B686" s="32"/>
      <c r="C686" s="218" t="s">
        <v>1</v>
      </c>
      <c r="D686" s="218" t="s">
        <v>806</v>
      </c>
      <c r="E686" s="17" t="s">
        <v>1</v>
      </c>
      <c r="F686" s="219">
        <v>632.78599999999994</v>
      </c>
      <c r="H686" s="32"/>
    </row>
    <row r="687" spans="2:8" s="1" customFormat="1" ht="16.899999999999999" customHeight="1" x14ac:dyDescent="0.2">
      <c r="B687" s="32"/>
      <c r="C687" s="218" t="s">
        <v>219</v>
      </c>
      <c r="D687" s="218" t="s">
        <v>383</v>
      </c>
      <c r="E687" s="17" t="s">
        <v>1</v>
      </c>
      <c r="F687" s="219">
        <v>632.78599999999994</v>
      </c>
      <c r="H687" s="32"/>
    </row>
    <row r="688" spans="2:8" s="1" customFormat="1" ht="16.899999999999999" customHeight="1" x14ac:dyDescent="0.2">
      <c r="B688" s="32"/>
      <c r="C688" s="220" t="s">
        <v>5387</v>
      </c>
      <c r="H688" s="32"/>
    </row>
    <row r="689" spans="2:8" s="1" customFormat="1" ht="16.899999999999999" customHeight="1" x14ac:dyDescent="0.2">
      <c r="B689" s="32"/>
      <c r="C689" s="218" t="s">
        <v>802</v>
      </c>
      <c r="D689" s="218" t="s">
        <v>803</v>
      </c>
      <c r="E689" s="17" t="s">
        <v>376</v>
      </c>
      <c r="F689" s="219">
        <v>632.78599999999994</v>
      </c>
      <c r="H689" s="32"/>
    </row>
    <row r="690" spans="2:8" s="1" customFormat="1" ht="16.899999999999999" customHeight="1" x14ac:dyDescent="0.2">
      <c r="B690" s="32"/>
      <c r="C690" s="218" t="s">
        <v>665</v>
      </c>
      <c r="D690" s="218" t="s">
        <v>666</v>
      </c>
      <c r="E690" s="17" t="s">
        <v>489</v>
      </c>
      <c r="F690" s="219">
        <v>1665.2260000000001</v>
      </c>
      <c r="H690" s="32"/>
    </row>
    <row r="691" spans="2:8" s="1" customFormat="1" ht="16.899999999999999" customHeight="1" x14ac:dyDescent="0.2">
      <c r="B691" s="32"/>
      <c r="C691" s="218" t="s">
        <v>772</v>
      </c>
      <c r="D691" s="218" t="s">
        <v>773</v>
      </c>
      <c r="E691" s="17" t="s">
        <v>376</v>
      </c>
      <c r="F691" s="219">
        <v>4403.3010000000004</v>
      </c>
      <c r="H691" s="32"/>
    </row>
    <row r="692" spans="2:8" s="1" customFormat="1" ht="16.899999999999999" customHeight="1" x14ac:dyDescent="0.2">
      <c r="B692" s="32"/>
      <c r="C692" s="218" t="s">
        <v>785</v>
      </c>
      <c r="D692" s="218" t="s">
        <v>786</v>
      </c>
      <c r="E692" s="17" t="s">
        <v>376</v>
      </c>
      <c r="F692" s="219">
        <v>1616.6679999999999</v>
      </c>
      <c r="H692" s="32"/>
    </row>
    <row r="693" spans="2:8" s="1" customFormat="1" ht="16.899999999999999" customHeight="1" x14ac:dyDescent="0.2">
      <c r="B693" s="32"/>
      <c r="C693" s="218" t="s">
        <v>964</v>
      </c>
      <c r="D693" s="218" t="s">
        <v>965</v>
      </c>
      <c r="E693" s="17" t="s">
        <v>489</v>
      </c>
      <c r="F693" s="219">
        <v>1531.046</v>
      </c>
      <c r="H693" s="32"/>
    </row>
    <row r="694" spans="2:8" s="1" customFormat="1" ht="16.899999999999999" customHeight="1" x14ac:dyDescent="0.2">
      <c r="B694" s="32"/>
      <c r="C694" s="218" t="s">
        <v>984</v>
      </c>
      <c r="D694" s="218" t="s">
        <v>985</v>
      </c>
      <c r="E694" s="17" t="s">
        <v>489</v>
      </c>
      <c r="F694" s="219">
        <v>1665.2260000000001</v>
      </c>
      <c r="H694" s="32"/>
    </row>
    <row r="695" spans="2:8" s="1" customFormat="1" ht="16.899999999999999" customHeight="1" x14ac:dyDescent="0.2">
      <c r="B695" s="32"/>
      <c r="C695" s="214" t="s">
        <v>2739</v>
      </c>
      <c r="D695" s="215" t="s">
        <v>1</v>
      </c>
      <c r="E695" s="216" t="s">
        <v>1</v>
      </c>
      <c r="F695" s="217">
        <v>2218.23</v>
      </c>
      <c r="H695" s="32"/>
    </row>
    <row r="696" spans="2:8" s="1" customFormat="1" ht="16.899999999999999" customHeight="1" x14ac:dyDescent="0.2">
      <c r="B696" s="32"/>
      <c r="C696" s="218" t="s">
        <v>1</v>
      </c>
      <c r="D696" s="218" t="s">
        <v>491</v>
      </c>
      <c r="E696" s="17" t="s">
        <v>1</v>
      </c>
      <c r="F696" s="219">
        <v>0</v>
      </c>
      <c r="H696" s="32"/>
    </row>
    <row r="697" spans="2:8" s="1" customFormat="1" ht="16.899999999999999" customHeight="1" x14ac:dyDescent="0.2">
      <c r="B697" s="32"/>
      <c r="C697" s="218" t="s">
        <v>1</v>
      </c>
      <c r="D697" s="218" t="s">
        <v>2737</v>
      </c>
      <c r="E697" s="17" t="s">
        <v>1</v>
      </c>
      <c r="F697" s="219">
        <v>0</v>
      </c>
      <c r="H697" s="32"/>
    </row>
    <row r="698" spans="2:8" s="1" customFormat="1" ht="16.899999999999999" customHeight="1" x14ac:dyDescent="0.2">
      <c r="B698" s="32"/>
      <c r="C698" s="218" t="s">
        <v>1</v>
      </c>
      <c r="D698" s="218" t="s">
        <v>2738</v>
      </c>
      <c r="E698" s="17" t="s">
        <v>1</v>
      </c>
      <c r="F698" s="219">
        <v>2218.23</v>
      </c>
      <c r="H698" s="32"/>
    </row>
    <row r="699" spans="2:8" s="1" customFormat="1" ht="16.899999999999999" customHeight="1" x14ac:dyDescent="0.2">
      <c r="B699" s="32"/>
      <c r="C699" s="218" t="s">
        <v>2739</v>
      </c>
      <c r="D699" s="218" t="s">
        <v>383</v>
      </c>
      <c r="E699" s="17" t="s">
        <v>1</v>
      </c>
      <c r="F699" s="219">
        <v>2218.23</v>
      </c>
      <c r="H699" s="32"/>
    </row>
    <row r="700" spans="2:8" s="1" customFormat="1" ht="16.899999999999999" customHeight="1" x14ac:dyDescent="0.2">
      <c r="B700" s="32"/>
      <c r="C700" s="214" t="s">
        <v>3998</v>
      </c>
      <c r="D700" s="215" t="s">
        <v>1</v>
      </c>
      <c r="E700" s="216" t="s">
        <v>1</v>
      </c>
      <c r="F700" s="217">
        <v>0</v>
      </c>
      <c r="H700" s="32"/>
    </row>
    <row r="701" spans="2:8" s="1" customFormat="1" ht="16.899999999999999" customHeight="1" x14ac:dyDescent="0.2">
      <c r="B701" s="32"/>
      <c r="C701" s="214" t="s">
        <v>221</v>
      </c>
      <c r="D701" s="215" t="s">
        <v>1</v>
      </c>
      <c r="E701" s="216" t="s">
        <v>1</v>
      </c>
      <c r="F701" s="217">
        <v>84.71</v>
      </c>
      <c r="H701" s="32"/>
    </row>
    <row r="702" spans="2:8" s="1" customFormat="1" ht="16.899999999999999" customHeight="1" x14ac:dyDescent="0.2">
      <c r="B702" s="32"/>
      <c r="C702" s="218" t="s">
        <v>1</v>
      </c>
      <c r="D702" s="218" t="s">
        <v>397</v>
      </c>
      <c r="E702" s="17" t="s">
        <v>1</v>
      </c>
      <c r="F702" s="219">
        <v>0</v>
      </c>
      <c r="H702" s="32"/>
    </row>
    <row r="703" spans="2:8" s="1" customFormat="1" ht="16.899999999999999" customHeight="1" x14ac:dyDescent="0.2">
      <c r="B703" s="32"/>
      <c r="C703" s="218" t="s">
        <v>1</v>
      </c>
      <c r="D703" s="218" t="s">
        <v>584</v>
      </c>
      <c r="E703" s="17" t="s">
        <v>1</v>
      </c>
      <c r="F703" s="219">
        <v>0</v>
      </c>
      <c r="H703" s="32"/>
    </row>
    <row r="704" spans="2:8" s="1" customFormat="1" ht="16.899999999999999" customHeight="1" x14ac:dyDescent="0.2">
      <c r="B704" s="32"/>
      <c r="C704" s="218" t="s">
        <v>1</v>
      </c>
      <c r="D704" s="218" t="s">
        <v>556</v>
      </c>
      <c r="E704" s="17" t="s">
        <v>1</v>
      </c>
      <c r="F704" s="219">
        <v>0</v>
      </c>
      <c r="H704" s="32"/>
    </row>
    <row r="705" spans="2:8" s="1" customFormat="1" ht="16.899999999999999" customHeight="1" x14ac:dyDescent="0.2">
      <c r="B705" s="32"/>
      <c r="C705" s="218" t="s">
        <v>1</v>
      </c>
      <c r="D705" s="218" t="s">
        <v>585</v>
      </c>
      <c r="E705" s="17" t="s">
        <v>1</v>
      </c>
      <c r="F705" s="219">
        <v>18.681999999999999</v>
      </c>
      <c r="H705" s="32"/>
    </row>
    <row r="706" spans="2:8" s="1" customFormat="1" ht="16.899999999999999" customHeight="1" x14ac:dyDescent="0.2">
      <c r="B706" s="32"/>
      <c r="C706" s="218" t="s">
        <v>1</v>
      </c>
      <c r="D706" s="218" t="s">
        <v>586</v>
      </c>
      <c r="E706" s="17" t="s">
        <v>1</v>
      </c>
      <c r="F706" s="219">
        <v>9.6080000000000005</v>
      </c>
      <c r="H706" s="32"/>
    </row>
    <row r="707" spans="2:8" s="1" customFormat="1" ht="16.899999999999999" customHeight="1" x14ac:dyDescent="0.2">
      <c r="B707" s="32"/>
      <c r="C707" s="218" t="s">
        <v>1</v>
      </c>
      <c r="D707" s="218" t="s">
        <v>503</v>
      </c>
      <c r="E707" s="17" t="s">
        <v>1</v>
      </c>
      <c r="F707" s="219">
        <v>0</v>
      </c>
      <c r="H707" s="32"/>
    </row>
    <row r="708" spans="2:8" s="1" customFormat="1" ht="16.899999999999999" customHeight="1" x14ac:dyDescent="0.2">
      <c r="B708" s="32"/>
      <c r="C708" s="218" t="s">
        <v>1</v>
      </c>
      <c r="D708" s="218" t="s">
        <v>587</v>
      </c>
      <c r="E708" s="17" t="s">
        <v>1</v>
      </c>
      <c r="F708" s="219">
        <v>28.934999999999999</v>
      </c>
      <c r="H708" s="32"/>
    </row>
    <row r="709" spans="2:8" s="1" customFormat="1" ht="16.899999999999999" customHeight="1" x14ac:dyDescent="0.2">
      <c r="B709" s="32"/>
      <c r="C709" s="218" t="s">
        <v>1</v>
      </c>
      <c r="D709" s="218" t="s">
        <v>588</v>
      </c>
      <c r="E709" s="17" t="s">
        <v>1</v>
      </c>
      <c r="F709" s="219">
        <v>14.34</v>
      </c>
      <c r="H709" s="32"/>
    </row>
    <row r="710" spans="2:8" s="1" customFormat="1" ht="16.899999999999999" customHeight="1" x14ac:dyDescent="0.2">
      <c r="B710" s="32"/>
      <c r="C710" s="218" t="s">
        <v>1</v>
      </c>
      <c r="D710" s="218" t="s">
        <v>590</v>
      </c>
      <c r="E710" s="17" t="s">
        <v>1</v>
      </c>
      <c r="F710" s="219">
        <v>0</v>
      </c>
      <c r="H710" s="32"/>
    </row>
    <row r="711" spans="2:8" s="1" customFormat="1" ht="16.899999999999999" customHeight="1" x14ac:dyDescent="0.2">
      <c r="B711" s="32"/>
      <c r="C711" s="218" t="s">
        <v>1</v>
      </c>
      <c r="D711" s="218" t="s">
        <v>591</v>
      </c>
      <c r="E711" s="17" t="s">
        <v>1</v>
      </c>
      <c r="F711" s="219">
        <v>1.8879999999999999</v>
      </c>
      <c r="H711" s="32"/>
    </row>
    <row r="712" spans="2:8" s="1" customFormat="1" ht="16.899999999999999" customHeight="1" x14ac:dyDescent="0.2">
      <c r="B712" s="32"/>
      <c r="C712" s="218" t="s">
        <v>1</v>
      </c>
      <c r="D712" s="218" t="s">
        <v>503</v>
      </c>
      <c r="E712" s="17" t="s">
        <v>1</v>
      </c>
      <c r="F712" s="219">
        <v>0</v>
      </c>
      <c r="H712" s="32"/>
    </row>
    <row r="713" spans="2:8" s="1" customFormat="1" ht="16.899999999999999" customHeight="1" x14ac:dyDescent="0.2">
      <c r="B713" s="32"/>
      <c r="C713" s="218" t="s">
        <v>1</v>
      </c>
      <c r="D713" s="218" t="s">
        <v>592</v>
      </c>
      <c r="E713" s="17" t="s">
        <v>1</v>
      </c>
      <c r="F713" s="219">
        <v>0</v>
      </c>
      <c r="H713" s="32"/>
    </row>
    <row r="714" spans="2:8" s="1" customFormat="1" ht="16.899999999999999" customHeight="1" x14ac:dyDescent="0.2">
      <c r="B714" s="32"/>
      <c r="C714" s="218" t="s">
        <v>1</v>
      </c>
      <c r="D714" s="218" t="s">
        <v>593</v>
      </c>
      <c r="E714" s="17" t="s">
        <v>1</v>
      </c>
      <c r="F714" s="219">
        <v>3.1349999999999998</v>
      </c>
      <c r="H714" s="32"/>
    </row>
    <row r="715" spans="2:8" s="1" customFormat="1" ht="16.899999999999999" customHeight="1" x14ac:dyDescent="0.2">
      <c r="B715" s="32"/>
      <c r="C715" s="218" t="s">
        <v>1</v>
      </c>
      <c r="D715" s="218" t="s">
        <v>594</v>
      </c>
      <c r="E715" s="17" t="s">
        <v>1</v>
      </c>
      <c r="F715" s="219">
        <v>0</v>
      </c>
      <c r="H715" s="32"/>
    </row>
    <row r="716" spans="2:8" s="1" customFormat="1" ht="16.899999999999999" customHeight="1" x14ac:dyDescent="0.2">
      <c r="B716" s="32"/>
      <c r="C716" s="218" t="s">
        <v>1</v>
      </c>
      <c r="D716" s="218" t="s">
        <v>595</v>
      </c>
      <c r="E716" s="17" t="s">
        <v>1</v>
      </c>
      <c r="F716" s="219">
        <v>1.76</v>
      </c>
      <c r="H716" s="32"/>
    </row>
    <row r="717" spans="2:8" s="1" customFormat="1" ht="16.899999999999999" customHeight="1" x14ac:dyDescent="0.2">
      <c r="B717" s="32"/>
      <c r="C717" s="218" t="s">
        <v>1</v>
      </c>
      <c r="D717" s="218" t="s">
        <v>596</v>
      </c>
      <c r="E717" s="17" t="s">
        <v>1</v>
      </c>
      <c r="F717" s="219">
        <v>0</v>
      </c>
      <c r="H717" s="32"/>
    </row>
    <row r="718" spans="2:8" s="1" customFormat="1" ht="16.899999999999999" customHeight="1" x14ac:dyDescent="0.2">
      <c r="B718" s="32"/>
      <c r="C718" s="218" t="s">
        <v>1</v>
      </c>
      <c r="D718" s="218" t="s">
        <v>597</v>
      </c>
      <c r="E718" s="17" t="s">
        <v>1</v>
      </c>
      <c r="F718" s="219">
        <v>6.3620000000000001</v>
      </c>
      <c r="H718" s="32"/>
    </row>
    <row r="719" spans="2:8" s="1" customFormat="1" ht="16.899999999999999" customHeight="1" x14ac:dyDescent="0.2">
      <c r="B719" s="32"/>
      <c r="C719" s="218" t="s">
        <v>1</v>
      </c>
      <c r="D719" s="218" t="s">
        <v>1</v>
      </c>
      <c r="E719" s="17" t="s">
        <v>1</v>
      </c>
      <c r="F719" s="219">
        <v>0</v>
      </c>
      <c r="H719" s="32"/>
    </row>
    <row r="720" spans="2:8" s="1" customFormat="1" ht="16.899999999999999" customHeight="1" x14ac:dyDescent="0.2">
      <c r="B720" s="32"/>
      <c r="C720" s="218" t="s">
        <v>1</v>
      </c>
      <c r="D720" s="218" t="s">
        <v>1</v>
      </c>
      <c r="E720" s="17" t="s">
        <v>1</v>
      </c>
      <c r="F720" s="219">
        <v>0</v>
      </c>
      <c r="H720" s="32"/>
    </row>
    <row r="721" spans="2:8" s="1" customFormat="1" ht="16.899999999999999" customHeight="1" x14ac:dyDescent="0.2">
      <c r="B721" s="32"/>
      <c r="C721" s="218" t="s">
        <v>221</v>
      </c>
      <c r="D721" s="218" t="s">
        <v>385</v>
      </c>
      <c r="E721" s="17" t="s">
        <v>1</v>
      </c>
      <c r="F721" s="219">
        <v>84.71</v>
      </c>
      <c r="H721" s="32"/>
    </row>
    <row r="722" spans="2:8" s="1" customFormat="1" ht="16.899999999999999" customHeight="1" x14ac:dyDescent="0.2">
      <c r="B722" s="32"/>
      <c r="C722" s="220" t="s">
        <v>5387</v>
      </c>
      <c r="H722" s="32"/>
    </row>
    <row r="723" spans="2:8" s="1" customFormat="1" ht="22.5" x14ac:dyDescent="0.2">
      <c r="B723" s="32"/>
      <c r="C723" s="218" t="s">
        <v>581</v>
      </c>
      <c r="D723" s="218" t="s">
        <v>582</v>
      </c>
      <c r="E723" s="17" t="s">
        <v>376</v>
      </c>
      <c r="F723" s="219">
        <v>84.71</v>
      </c>
      <c r="H723" s="32"/>
    </row>
    <row r="724" spans="2:8" s="1" customFormat="1" ht="16.899999999999999" customHeight="1" x14ac:dyDescent="0.2">
      <c r="B724" s="32"/>
      <c r="C724" s="218" t="s">
        <v>682</v>
      </c>
      <c r="D724" s="218" t="s">
        <v>683</v>
      </c>
      <c r="E724" s="17" t="s">
        <v>376</v>
      </c>
      <c r="F724" s="219">
        <v>226.33</v>
      </c>
      <c r="H724" s="32"/>
    </row>
    <row r="725" spans="2:8" s="1" customFormat="1" ht="16.899999999999999" customHeight="1" x14ac:dyDescent="0.2">
      <c r="B725" s="32"/>
      <c r="C725" s="214" t="s">
        <v>223</v>
      </c>
      <c r="D725" s="215" t="s">
        <v>1</v>
      </c>
      <c r="E725" s="216" t="s">
        <v>1</v>
      </c>
      <c r="F725" s="217">
        <v>1.8220000000000001</v>
      </c>
      <c r="H725" s="32"/>
    </row>
    <row r="726" spans="2:8" s="1" customFormat="1" ht="16.899999999999999" customHeight="1" x14ac:dyDescent="0.2">
      <c r="B726" s="32"/>
      <c r="C726" s="218" t="s">
        <v>1</v>
      </c>
      <c r="D726" s="218" t="s">
        <v>520</v>
      </c>
      <c r="E726" s="17" t="s">
        <v>1</v>
      </c>
      <c r="F726" s="219">
        <v>0</v>
      </c>
      <c r="H726" s="32"/>
    </row>
    <row r="727" spans="2:8" s="1" customFormat="1" ht="16.899999999999999" customHeight="1" x14ac:dyDescent="0.2">
      <c r="B727" s="32"/>
      <c r="C727" s="218" t="s">
        <v>1</v>
      </c>
      <c r="D727" s="218" t="s">
        <v>521</v>
      </c>
      <c r="E727" s="17" t="s">
        <v>1</v>
      </c>
      <c r="F727" s="219">
        <v>1.8220000000000001</v>
      </c>
      <c r="H727" s="32"/>
    </row>
    <row r="728" spans="2:8" s="1" customFormat="1" ht="16.899999999999999" customHeight="1" x14ac:dyDescent="0.2">
      <c r="B728" s="32"/>
      <c r="C728" s="218" t="s">
        <v>223</v>
      </c>
      <c r="D728" s="218" t="s">
        <v>383</v>
      </c>
      <c r="E728" s="17" t="s">
        <v>1</v>
      </c>
      <c r="F728" s="219">
        <v>1.8220000000000001</v>
      </c>
      <c r="H728" s="32"/>
    </row>
    <row r="729" spans="2:8" s="1" customFormat="1" ht="16.899999999999999" customHeight="1" x14ac:dyDescent="0.2">
      <c r="B729" s="32"/>
      <c r="C729" s="220" t="s">
        <v>5387</v>
      </c>
      <c r="H729" s="32"/>
    </row>
    <row r="730" spans="2:8" s="1" customFormat="1" ht="16.899999999999999" customHeight="1" x14ac:dyDescent="0.2">
      <c r="B730" s="32"/>
      <c r="C730" s="218" t="s">
        <v>517</v>
      </c>
      <c r="D730" s="218" t="s">
        <v>518</v>
      </c>
      <c r="E730" s="17" t="s">
        <v>391</v>
      </c>
      <c r="F730" s="219">
        <v>1.8220000000000001</v>
      </c>
      <c r="H730" s="32"/>
    </row>
    <row r="731" spans="2:8" s="1" customFormat="1" ht="16.899999999999999" customHeight="1" x14ac:dyDescent="0.2">
      <c r="B731" s="32"/>
      <c r="C731" s="218" t="s">
        <v>523</v>
      </c>
      <c r="D731" s="218" t="s">
        <v>524</v>
      </c>
      <c r="E731" s="17" t="s">
        <v>444</v>
      </c>
      <c r="F731" s="219">
        <v>0.182</v>
      </c>
      <c r="H731" s="32"/>
    </row>
    <row r="732" spans="2:8" s="1" customFormat="1" ht="22.5" x14ac:dyDescent="0.2">
      <c r="B732" s="32"/>
      <c r="C732" s="218" t="s">
        <v>988</v>
      </c>
      <c r="D732" s="218" t="s">
        <v>989</v>
      </c>
      <c r="E732" s="17" t="s">
        <v>513</v>
      </c>
      <c r="F732" s="219">
        <v>146</v>
      </c>
      <c r="H732" s="32"/>
    </row>
    <row r="733" spans="2:8" s="1" customFormat="1" ht="16.899999999999999" customHeight="1" x14ac:dyDescent="0.2">
      <c r="B733" s="32"/>
      <c r="C733" s="214" t="s">
        <v>225</v>
      </c>
      <c r="D733" s="215" t="s">
        <v>1</v>
      </c>
      <c r="E733" s="216" t="s">
        <v>1</v>
      </c>
      <c r="F733" s="217">
        <v>130.48400000000001</v>
      </c>
      <c r="H733" s="32"/>
    </row>
    <row r="734" spans="2:8" s="1" customFormat="1" ht="16.899999999999999" customHeight="1" x14ac:dyDescent="0.2">
      <c r="B734" s="32"/>
      <c r="C734" s="218" t="s">
        <v>1</v>
      </c>
      <c r="D734" s="218" t="s">
        <v>2939</v>
      </c>
      <c r="E734" s="17" t="s">
        <v>1</v>
      </c>
      <c r="F734" s="219">
        <v>0</v>
      </c>
      <c r="H734" s="32"/>
    </row>
    <row r="735" spans="2:8" s="1" customFormat="1" ht="16.899999999999999" customHeight="1" x14ac:dyDescent="0.2">
      <c r="B735" s="32"/>
      <c r="C735" s="218" t="s">
        <v>1</v>
      </c>
      <c r="D735" s="218" t="s">
        <v>2940</v>
      </c>
      <c r="E735" s="17" t="s">
        <v>1</v>
      </c>
      <c r="F735" s="219">
        <v>130.48400000000001</v>
      </c>
      <c r="H735" s="32"/>
    </row>
    <row r="736" spans="2:8" s="1" customFormat="1" ht="16.899999999999999" customHeight="1" x14ac:dyDescent="0.2">
      <c r="B736" s="32"/>
      <c r="C736" s="218" t="s">
        <v>225</v>
      </c>
      <c r="D736" s="218" t="s">
        <v>383</v>
      </c>
      <c r="E736" s="17" t="s">
        <v>1</v>
      </c>
      <c r="F736" s="219">
        <v>130.48400000000001</v>
      </c>
      <c r="H736" s="32"/>
    </row>
    <row r="737" spans="2:8" s="1" customFormat="1" ht="16.899999999999999" customHeight="1" x14ac:dyDescent="0.2">
      <c r="B737" s="32"/>
      <c r="C737" s="220" t="s">
        <v>5387</v>
      </c>
      <c r="H737" s="32"/>
    </row>
    <row r="738" spans="2:8" s="1" customFormat="1" ht="22.5" x14ac:dyDescent="0.2">
      <c r="B738" s="32"/>
      <c r="C738" s="218" t="s">
        <v>2930</v>
      </c>
      <c r="D738" s="218" t="s">
        <v>2931</v>
      </c>
      <c r="E738" s="17" t="s">
        <v>376</v>
      </c>
      <c r="F738" s="219">
        <v>528.30200000000002</v>
      </c>
      <c r="H738" s="32"/>
    </row>
    <row r="739" spans="2:8" s="1" customFormat="1" ht="16.899999999999999" customHeight="1" x14ac:dyDescent="0.2">
      <c r="B739" s="32"/>
      <c r="C739" s="218" t="s">
        <v>2942</v>
      </c>
      <c r="D739" s="218" t="s">
        <v>2943</v>
      </c>
      <c r="E739" s="17" t="s">
        <v>376</v>
      </c>
      <c r="F739" s="219">
        <v>528.30200000000002</v>
      </c>
      <c r="H739" s="32"/>
    </row>
    <row r="740" spans="2:8" s="1" customFormat="1" ht="16.899999999999999" customHeight="1" x14ac:dyDescent="0.2">
      <c r="B740" s="32"/>
      <c r="C740" s="218" t="s">
        <v>2946</v>
      </c>
      <c r="D740" s="218" t="s">
        <v>2947</v>
      </c>
      <c r="E740" s="17" t="s">
        <v>376</v>
      </c>
      <c r="F740" s="219">
        <v>528.30200000000002</v>
      </c>
      <c r="H740" s="32"/>
    </row>
    <row r="741" spans="2:8" s="1" customFormat="1" ht="16.899999999999999" customHeight="1" x14ac:dyDescent="0.2">
      <c r="B741" s="32"/>
      <c r="C741" s="218" t="s">
        <v>2950</v>
      </c>
      <c r="D741" s="218" t="s">
        <v>2951</v>
      </c>
      <c r="E741" s="17" t="s">
        <v>376</v>
      </c>
      <c r="F741" s="219">
        <v>528.30200000000002</v>
      </c>
      <c r="H741" s="32"/>
    </row>
    <row r="742" spans="2:8" s="1" customFormat="1" ht="16.899999999999999" customHeight="1" x14ac:dyDescent="0.2">
      <c r="B742" s="32"/>
      <c r="C742" s="218" t="s">
        <v>2954</v>
      </c>
      <c r="D742" s="218" t="s">
        <v>2955</v>
      </c>
      <c r="E742" s="17" t="s">
        <v>376</v>
      </c>
      <c r="F742" s="219">
        <v>130.48400000000001</v>
      </c>
      <c r="H742" s="32"/>
    </row>
    <row r="743" spans="2:8" s="1" customFormat="1" ht="16.899999999999999" customHeight="1" x14ac:dyDescent="0.2">
      <c r="B743" s="32"/>
      <c r="C743" s="214" t="s">
        <v>227</v>
      </c>
      <c r="D743" s="215" t="s">
        <v>1</v>
      </c>
      <c r="E743" s="216" t="s">
        <v>1</v>
      </c>
      <c r="F743" s="217">
        <v>7246.2179999999998</v>
      </c>
      <c r="H743" s="32"/>
    </row>
    <row r="744" spans="2:8" s="1" customFormat="1" ht="16.899999999999999" customHeight="1" x14ac:dyDescent="0.2">
      <c r="B744" s="32"/>
      <c r="C744" s="218" t="s">
        <v>1</v>
      </c>
      <c r="D744" s="218" t="s">
        <v>491</v>
      </c>
      <c r="E744" s="17" t="s">
        <v>1</v>
      </c>
      <c r="F744" s="219">
        <v>0</v>
      </c>
      <c r="H744" s="32"/>
    </row>
    <row r="745" spans="2:8" s="1" customFormat="1" ht="16.899999999999999" customHeight="1" x14ac:dyDescent="0.2">
      <c r="B745" s="32"/>
      <c r="C745" s="218" t="s">
        <v>1</v>
      </c>
      <c r="D745" s="218" t="s">
        <v>2675</v>
      </c>
      <c r="E745" s="17" t="s">
        <v>1</v>
      </c>
      <c r="F745" s="219">
        <v>0</v>
      </c>
      <c r="H745" s="32"/>
    </row>
    <row r="746" spans="2:8" s="1" customFormat="1" ht="16.899999999999999" customHeight="1" x14ac:dyDescent="0.2">
      <c r="B746" s="32"/>
      <c r="C746" s="218" t="s">
        <v>1</v>
      </c>
      <c r="D746" s="218" t="s">
        <v>2676</v>
      </c>
      <c r="E746" s="17" t="s">
        <v>1</v>
      </c>
      <c r="F746" s="219">
        <v>7246.2179999999998</v>
      </c>
      <c r="H746" s="32"/>
    </row>
    <row r="747" spans="2:8" s="1" customFormat="1" ht="16.899999999999999" customHeight="1" x14ac:dyDescent="0.2">
      <c r="B747" s="32"/>
      <c r="C747" s="218" t="s">
        <v>227</v>
      </c>
      <c r="D747" s="218" t="s">
        <v>383</v>
      </c>
      <c r="E747" s="17" t="s">
        <v>1</v>
      </c>
      <c r="F747" s="219">
        <v>7246.2179999999998</v>
      </c>
      <c r="H747" s="32"/>
    </row>
    <row r="748" spans="2:8" s="1" customFormat="1" ht="16.899999999999999" customHeight="1" x14ac:dyDescent="0.2">
      <c r="B748" s="32"/>
      <c r="C748" s="220" t="s">
        <v>5387</v>
      </c>
      <c r="H748" s="32"/>
    </row>
    <row r="749" spans="2:8" s="1" customFormat="1" ht="16.899999999999999" customHeight="1" x14ac:dyDescent="0.2">
      <c r="B749" s="32"/>
      <c r="C749" s="218" t="s">
        <v>2672</v>
      </c>
      <c r="D749" s="218" t="s">
        <v>2673</v>
      </c>
      <c r="E749" s="17" t="s">
        <v>2294</v>
      </c>
      <c r="F749" s="219">
        <v>7246.2179999999998</v>
      </c>
      <c r="H749" s="32"/>
    </row>
    <row r="750" spans="2:8" s="1" customFormat="1" ht="22.5" x14ac:dyDescent="0.2">
      <c r="B750" s="32"/>
      <c r="C750" s="218" t="s">
        <v>2930</v>
      </c>
      <c r="D750" s="218" t="s">
        <v>2931</v>
      </c>
      <c r="E750" s="17" t="s">
        <v>376</v>
      </c>
      <c r="F750" s="219">
        <v>528.30200000000002</v>
      </c>
      <c r="H750" s="32"/>
    </row>
    <row r="751" spans="2:8" s="1" customFormat="1" ht="16.899999999999999" customHeight="1" x14ac:dyDescent="0.2">
      <c r="B751" s="32"/>
      <c r="C751" s="218" t="s">
        <v>2734</v>
      </c>
      <c r="D751" s="218" t="s">
        <v>2735</v>
      </c>
      <c r="E751" s="17" t="s">
        <v>2294</v>
      </c>
      <c r="F751" s="219">
        <v>2218.23</v>
      </c>
      <c r="H751" s="32"/>
    </row>
    <row r="752" spans="2:8" s="1" customFormat="1" ht="16.899999999999999" customHeight="1" x14ac:dyDescent="0.2">
      <c r="B752" s="32"/>
      <c r="C752" s="218" t="s">
        <v>2741</v>
      </c>
      <c r="D752" s="218" t="s">
        <v>2742</v>
      </c>
      <c r="E752" s="17" t="s">
        <v>444</v>
      </c>
      <c r="F752" s="219">
        <v>2.44</v>
      </c>
      <c r="H752" s="32"/>
    </row>
    <row r="753" spans="2:8" s="1" customFormat="1" ht="16.899999999999999" customHeight="1" x14ac:dyDescent="0.2">
      <c r="B753" s="32"/>
      <c r="C753" s="218" t="s">
        <v>2678</v>
      </c>
      <c r="D753" s="218" t="s">
        <v>2679</v>
      </c>
      <c r="E753" s="17" t="s">
        <v>376</v>
      </c>
      <c r="F753" s="219">
        <v>147.88200000000001</v>
      </c>
      <c r="H753" s="32"/>
    </row>
    <row r="754" spans="2:8" s="1" customFormat="1" ht="16.899999999999999" customHeight="1" x14ac:dyDescent="0.2">
      <c r="B754" s="32"/>
      <c r="C754" s="214" t="s">
        <v>4000</v>
      </c>
      <c r="D754" s="215" t="s">
        <v>1</v>
      </c>
      <c r="E754" s="216" t="s">
        <v>1</v>
      </c>
      <c r="F754" s="217">
        <v>307.77</v>
      </c>
      <c r="H754" s="32"/>
    </row>
    <row r="755" spans="2:8" s="1" customFormat="1" ht="16.899999999999999" customHeight="1" x14ac:dyDescent="0.2">
      <c r="B755" s="32"/>
      <c r="C755" s="214" t="s">
        <v>229</v>
      </c>
      <c r="D755" s="215" t="s">
        <v>1</v>
      </c>
      <c r="E755" s="216" t="s">
        <v>1</v>
      </c>
      <c r="F755" s="217">
        <v>139.03899999999999</v>
      </c>
      <c r="H755" s="32"/>
    </row>
    <row r="756" spans="2:8" s="1" customFormat="1" ht="16.899999999999999" customHeight="1" x14ac:dyDescent="0.2">
      <c r="B756" s="32"/>
      <c r="C756" s="218" t="s">
        <v>1</v>
      </c>
      <c r="D756" s="218" t="s">
        <v>397</v>
      </c>
      <c r="E756" s="17" t="s">
        <v>1</v>
      </c>
      <c r="F756" s="219">
        <v>0</v>
      </c>
      <c r="H756" s="32"/>
    </row>
    <row r="757" spans="2:8" s="1" customFormat="1" ht="16.899999999999999" customHeight="1" x14ac:dyDescent="0.2">
      <c r="B757" s="32"/>
      <c r="C757" s="218" t="s">
        <v>1</v>
      </c>
      <c r="D757" s="218" t="s">
        <v>398</v>
      </c>
      <c r="E757" s="17" t="s">
        <v>1</v>
      </c>
      <c r="F757" s="219">
        <v>0</v>
      </c>
      <c r="H757" s="32"/>
    </row>
    <row r="758" spans="2:8" s="1" customFormat="1" ht="16.899999999999999" customHeight="1" x14ac:dyDescent="0.2">
      <c r="B758" s="32"/>
      <c r="C758" s="218" t="s">
        <v>1</v>
      </c>
      <c r="D758" s="218" t="s">
        <v>399</v>
      </c>
      <c r="E758" s="17" t="s">
        <v>1</v>
      </c>
      <c r="F758" s="219">
        <v>50.884999999999998</v>
      </c>
      <c r="H758" s="32"/>
    </row>
    <row r="759" spans="2:8" s="1" customFormat="1" ht="16.899999999999999" customHeight="1" x14ac:dyDescent="0.2">
      <c r="B759" s="32"/>
      <c r="C759" s="218" t="s">
        <v>1</v>
      </c>
      <c r="D759" s="218" t="s">
        <v>400</v>
      </c>
      <c r="E759" s="17" t="s">
        <v>1</v>
      </c>
      <c r="F759" s="219">
        <v>0</v>
      </c>
      <c r="H759" s="32"/>
    </row>
    <row r="760" spans="2:8" s="1" customFormat="1" ht="16.899999999999999" customHeight="1" x14ac:dyDescent="0.2">
      <c r="B760" s="32"/>
      <c r="C760" s="218" t="s">
        <v>186</v>
      </c>
      <c r="D760" s="218" t="s">
        <v>401</v>
      </c>
      <c r="E760" s="17" t="s">
        <v>1</v>
      </c>
      <c r="F760" s="219">
        <v>88.153999999999996</v>
      </c>
      <c r="H760" s="32"/>
    </row>
    <row r="761" spans="2:8" s="1" customFormat="1" ht="16.899999999999999" customHeight="1" x14ac:dyDescent="0.2">
      <c r="B761" s="32"/>
      <c r="C761" s="218" t="s">
        <v>1</v>
      </c>
      <c r="D761" s="218" t="s">
        <v>1</v>
      </c>
      <c r="E761" s="17" t="s">
        <v>1</v>
      </c>
      <c r="F761" s="219">
        <v>0</v>
      </c>
      <c r="H761" s="32"/>
    </row>
    <row r="762" spans="2:8" s="1" customFormat="1" ht="16.899999999999999" customHeight="1" x14ac:dyDescent="0.2">
      <c r="B762" s="32"/>
      <c r="C762" s="218" t="s">
        <v>1</v>
      </c>
      <c r="D762" s="218" t="s">
        <v>1</v>
      </c>
      <c r="E762" s="17" t="s">
        <v>1</v>
      </c>
      <c r="F762" s="219">
        <v>0</v>
      </c>
      <c r="H762" s="32"/>
    </row>
    <row r="763" spans="2:8" s="1" customFormat="1" ht="16.899999999999999" customHeight="1" x14ac:dyDescent="0.2">
      <c r="B763" s="32"/>
      <c r="C763" s="218" t="s">
        <v>229</v>
      </c>
      <c r="D763" s="218" t="s">
        <v>383</v>
      </c>
      <c r="E763" s="17" t="s">
        <v>1</v>
      </c>
      <c r="F763" s="219">
        <v>139.03899999999999</v>
      </c>
      <c r="H763" s="32"/>
    </row>
    <row r="764" spans="2:8" s="1" customFormat="1" ht="16.899999999999999" customHeight="1" x14ac:dyDescent="0.2">
      <c r="B764" s="32"/>
      <c r="C764" s="220" t="s">
        <v>5387</v>
      </c>
      <c r="H764" s="32"/>
    </row>
    <row r="765" spans="2:8" s="1" customFormat="1" ht="16.899999999999999" customHeight="1" x14ac:dyDescent="0.2">
      <c r="B765" s="32"/>
      <c r="C765" s="218" t="s">
        <v>394</v>
      </c>
      <c r="D765" s="218" t="s">
        <v>395</v>
      </c>
      <c r="E765" s="17" t="s">
        <v>391</v>
      </c>
      <c r="F765" s="219">
        <v>139.03899999999999</v>
      </c>
      <c r="H765" s="32"/>
    </row>
    <row r="766" spans="2:8" s="1" customFormat="1" ht="22.5" x14ac:dyDescent="0.2">
      <c r="B766" s="32"/>
      <c r="C766" s="218" t="s">
        <v>389</v>
      </c>
      <c r="D766" s="218" t="s">
        <v>390</v>
      </c>
      <c r="E766" s="17" t="s">
        <v>391</v>
      </c>
      <c r="F766" s="219">
        <v>83.423000000000002</v>
      </c>
      <c r="H766" s="32"/>
    </row>
    <row r="767" spans="2:8" s="1" customFormat="1" ht="22.5" x14ac:dyDescent="0.2">
      <c r="B767" s="32"/>
      <c r="C767" s="218" t="s">
        <v>418</v>
      </c>
      <c r="D767" s="218" t="s">
        <v>419</v>
      </c>
      <c r="E767" s="17" t="s">
        <v>391</v>
      </c>
      <c r="F767" s="219">
        <v>214.441</v>
      </c>
      <c r="H767" s="32"/>
    </row>
    <row r="768" spans="2:8" s="1" customFormat="1" ht="22.5" x14ac:dyDescent="0.2">
      <c r="B768" s="32"/>
      <c r="C768" s="218" t="s">
        <v>424</v>
      </c>
      <c r="D768" s="218" t="s">
        <v>425</v>
      </c>
      <c r="E768" s="17" t="s">
        <v>391</v>
      </c>
      <c r="F768" s="219">
        <v>63.637</v>
      </c>
      <c r="H768" s="32"/>
    </row>
    <row r="769" spans="2:8" s="1" customFormat="1" ht="16.899999999999999" customHeight="1" x14ac:dyDescent="0.2">
      <c r="B769" s="32"/>
      <c r="C769" s="218" t="s">
        <v>438</v>
      </c>
      <c r="D769" s="218" t="s">
        <v>439</v>
      </c>
      <c r="E769" s="17" t="s">
        <v>391</v>
      </c>
      <c r="F769" s="219">
        <v>139.14699999999999</v>
      </c>
      <c r="H769" s="32"/>
    </row>
    <row r="770" spans="2:8" s="1" customFormat="1" ht="16.899999999999999" customHeight="1" x14ac:dyDescent="0.2">
      <c r="B770" s="32"/>
      <c r="C770" s="214" t="s">
        <v>231</v>
      </c>
      <c r="D770" s="215" t="s">
        <v>1</v>
      </c>
      <c r="E770" s="216" t="s">
        <v>1</v>
      </c>
      <c r="F770" s="217">
        <v>0.108</v>
      </c>
      <c r="H770" s="32"/>
    </row>
    <row r="771" spans="2:8" s="1" customFormat="1" ht="16.899999999999999" customHeight="1" x14ac:dyDescent="0.2">
      <c r="B771" s="32"/>
      <c r="C771" s="218" t="s">
        <v>1</v>
      </c>
      <c r="D771" s="218" t="s">
        <v>406</v>
      </c>
      <c r="E771" s="17" t="s">
        <v>1</v>
      </c>
      <c r="F771" s="219">
        <v>0</v>
      </c>
      <c r="H771" s="32"/>
    </row>
    <row r="772" spans="2:8" s="1" customFormat="1" ht="16.899999999999999" customHeight="1" x14ac:dyDescent="0.2">
      <c r="B772" s="32"/>
      <c r="C772" s="218" t="s">
        <v>1</v>
      </c>
      <c r="D772" s="218" t="s">
        <v>407</v>
      </c>
      <c r="E772" s="17" t="s">
        <v>1</v>
      </c>
      <c r="F772" s="219">
        <v>0.108</v>
      </c>
      <c r="H772" s="32"/>
    </row>
    <row r="773" spans="2:8" s="1" customFormat="1" ht="16.899999999999999" customHeight="1" x14ac:dyDescent="0.2">
      <c r="B773" s="32"/>
      <c r="C773" s="218" t="s">
        <v>231</v>
      </c>
      <c r="D773" s="218" t="s">
        <v>383</v>
      </c>
      <c r="E773" s="17" t="s">
        <v>1</v>
      </c>
      <c r="F773" s="219">
        <v>0.108</v>
      </c>
      <c r="H773" s="32"/>
    </row>
    <row r="774" spans="2:8" s="1" customFormat="1" ht="16.899999999999999" customHeight="1" x14ac:dyDescent="0.2">
      <c r="B774" s="32"/>
      <c r="C774" s="220" t="s">
        <v>5387</v>
      </c>
      <c r="H774" s="32"/>
    </row>
    <row r="775" spans="2:8" s="1" customFormat="1" ht="22.5" x14ac:dyDescent="0.2">
      <c r="B775" s="32"/>
      <c r="C775" s="218" t="s">
        <v>403</v>
      </c>
      <c r="D775" s="218" t="s">
        <v>404</v>
      </c>
      <c r="E775" s="17" t="s">
        <v>391</v>
      </c>
      <c r="F775" s="219">
        <v>0.108</v>
      </c>
      <c r="H775" s="32"/>
    </row>
    <row r="776" spans="2:8" s="1" customFormat="1" ht="16.899999999999999" customHeight="1" x14ac:dyDescent="0.2">
      <c r="B776" s="32"/>
      <c r="C776" s="218" t="s">
        <v>409</v>
      </c>
      <c r="D776" s="218" t="s">
        <v>410</v>
      </c>
      <c r="E776" s="17" t="s">
        <v>391</v>
      </c>
      <c r="F776" s="219">
        <v>0.108</v>
      </c>
      <c r="H776" s="32"/>
    </row>
    <row r="777" spans="2:8" s="1" customFormat="1" ht="22.5" x14ac:dyDescent="0.2">
      <c r="B777" s="32"/>
      <c r="C777" s="218" t="s">
        <v>413</v>
      </c>
      <c r="D777" s="218" t="s">
        <v>414</v>
      </c>
      <c r="E777" s="17" t="s">
        <v>391</v>
      </c>
      <c r="F777" s="219">
        <v>0.32400000000000001</v>
      </c>
      <c r="H777" s="32"/>
    </row>
    <row r="778" spans="2:8" s="1" customFormat="1" ht="16.899999999999999" customHeight="1" x14ac:dyDescent="0.2">
      <c r="B778" s="32"/>
      <c r="C778" s="218" t="s">
        <v>429</v>
      </c>
      <c r="D778" s="218" t="s">
        <v>430</v>
      </c>
      <c r="E778" s="17" t="s">
        <v>391</v>
      </c>
      <c r="F778" s="219">
        <v>0.108</v>
      </c>
      <c r="H778" s="32"/>
    </row>
    <row r="779" spans="2:8" s="1" customFormat="1" ht="16.899999999999999" customHeight="1" x14ac:dyDescent="0.2">
      <c r="B779" s="32"/>
      <c r="C779" s="218" t="s">
        <v>438</v>
      </c>
      <c r="D779" s="218" t="s">
        <v>439</v>
      </c>
      <c r="E779" s="17" t="s">
        <v>391</v>
      </c>
      <c r="F779" s="219">
        <v>139.14699999999999</v>
      </c>
      <c r="H779" s="32"/>
    </row>
    <row r="780" spans="2:8" s="1" customFormat="1" ht="16.899999999999999" customHeight="1" x14ac:dyDescent="0.2">
      <c r="B780" s="32"/>
      <c r="C780" s="214" t="s">
        <v>4003</v>
      </c>
      <c r="D780" s="215" t="s">
        <v>1</v>
      </c>
      <c r="E780" s="216" t="s">
        <v>1</v>
      </c>
      <c r="F780" s="217">
        <v>0</v>
      </c>
      <c r="H780" s="32"/>
    </row>
    <row r="781" spans="2:8" s="1" customFormat="1" ht="16.899999999999999" customHeight="1" x14ac:dyDescent="0.2">
      <c r="B781" s="32"/>
      <c r="C781" s="214" t="s">
        <v>4482</v>
      </c>
      <c r="D781" s="215" t="s">
        <v>1</v>
      </c>
      <c r="E781" s="216" t="s">
        <v>1</v>
      </c>
      <c r="F781" s="217">
        <v>0</v>
      </c>
      <c r="H781" s="32"/>
    </row>
    <row r="782" spans="2:8" s="1" customFormat="1" ht="16.899999999999999" customHeight="1" x14ac:dyDescent="0.2">
      <c r="B782" s="32"/>
      <c r="C782" s="214" t="s">
        <v>4005</v>
      </c>
      <c r="D782" s="215" t="s">
        <v>1</v>
      </c>
      <c r="E782" s="216" t="s">
        <v>1</v>
      </c>
      <c r="F782" s="217">
        <v>0</v>
      </c>
      <c r="H782" s="32"/>
    </row>
    <row r="783" spans="2:8" s="1" customFormat="1" ht="16.899999999999999" customHeight="1" x14ac:dyDescent="0.2">
      <c r="B783" s="32"/>
      <c r="C783" s="214" t="s">
        <v>4007</v>
      </c>
      <c r="D783" s="215" t="s">
        <v>1</v>
      </c>
      <c r="E783" s="216" t="s">
        <v>1</v>
      </c>
      <c r="F783" s="217">
        <v>191.61</v>
      </c>
      <c r="H783" s="32"/>
    </row>
    <row r="784" spans="2:8" s="1" customFormat="1" ht="16.899999999999999" customHeight="1" x14ac:dyDescent="0.2">
      <c r="B784" s="32"/>
      <c r="C784" s="214" t="s">
        <v>4414</v>
      </c>
      <c r="D784" s="215" t="s">
        <v>1</v>
      </c>
      <c r="E784" s="216" t="s">
        <v>1</v>
      </c>
      <c r="F784" s="217">
        <v>61.713000000000001</v>
      </c>
      <c r="H784" s="32"/>
    </row>
    <row r="785" spans="2:8" s="1" customFormat="1" ht="16.899999999999999" customHeight="1" x14ac:dyDescent="0.2">
      <c r="B785" s="32"/>
      <c r="C785" s="214" t="s">
        <v>233</v>
      </c>
      <c r="D785" s="215" t="s">
        <v>1</v>
      </c>
      <c r="E785" s="216" t="s">
        <v>1</v>
      </c>
      <c r="F785" s="217">
        <v>378.226</v>
      </c>
      <c r="H785" s="32"/>
    </row>
    <row r="786" spans="2:8" s="1" customFormat="1" ht="16.899999999999999" customHeight="1" x14ac:dyDescent="0.2">
      <c r="B786" s="32"/>
      <c r="C786" s="218" t="s">
        <v>1</v>
      </c>
      <c r="D786" s="218" t="s">
        <v>1493</v>
      </c>
      <c r="E786" s="17" t="s">
        <v>1</v>
      </c>
      <c r="F786" s="219">
        <v>0</v>
      </c>
      <c r="H786" s="32"/>
    </row>
    <row r="787" spans="2:8" s="1" customFormat="1" ht="16.899999999999999" customHeight="1" x14ac:dyDescent="0.2">
      <c r="B787" s="32"/>
      <c r="C787" s="218" t="s">
        <v>1</v>
      </c>
      <c r="D787" s="218" t="s">
        <v>269</v>
      </c>
      <c r="E787" s="17" t="s">
        <v>1</v>
      </c>
      <c r="F787" s="219">
        <v>378.226</v>
      </c>
      <c r="H787" s="32"/>
    </row>
    <row r="788" spans="2:8" s="1" customFormat="1" ht="16.899999999999999" customHeight="1" x14ac:dyDescent="0.2">
      <c r="B788" s="32"/>
      <c r="C788" s="218" t="s">
        <v>233</v>
      </c>
      <c r="D788" s="218" t="s">
        <v>383</v>
      </c>
      <c r="E788" s="17" t="s">
        <v>1</v>
      </c>
      <c r="F788" s="219">
        <v>378.226</v>
      </c>
      <c r="H788" s="32"/>
    </row>
    <row r="789" spans="2:8" s="1" customFormat="1" ht="16.899999999999999" customHeight="1" x14ac:dyDescent="0.2">
      <c r="B789" s="32"/>
      <c r="C789" s="220" t="s">
        <v>5387</v>
      </c>
      <c r="H789" s="32"/>
    </row>
    <row r="790" spans="2:8" s="1" customFormat="1" ht="22.5" x14ac:dyDescent="0.2">
      <c r="B790" s="32"/>
      <c r="C790" s="218" t="s">
        <v>1490</v>
      </c>
      <c r="D790" s="218" t="s">
        <v>1491</v>
      </c>
      <c r="E790" s="17" t="s">
        <v>376</v>
      </c>
      <c r="F790" s="219">
        <v>378.226</v>
      </c>
      <c r="H790" s="32"/>
    </row>
    <row r="791" spans="2:8" s="1" customFormat="1" ht="16.899999999999999" customHeight="1" x14ac:dyDescent="0.2">
      <c r="B791" s="32"/>
      <c r="C791" s="218" t="s">
        <v>1472</v>
      </c>
      <c r="D791" s="218" t="s">
        <v>1473</v>
      </c>
      <c r="E791" s="17" t="s">
        <v>376</v>
      </c>
      <c r="F791" s="219">
        <v>378.226</v>
      </c>
      <c r="H791" s="32"/>
    </row>
    <row r="792" spans="2:8" s="1" customFormat="1" ht="16.899999999999999" customHeight="1" x14ac:dyDescent="0.2">
      <c r="B792" s="32"/>
      <c r="C792" s="218" t="s">
        <v>1481</v>
      </c>
      <c r="D792" s="218" t="s">
        <v>1482</v>
      </c>
      <c r="E792" s="17" t="s">
        <v>376</v>
      </c>
      <c r="F792" s="219">
        <v>378.226</v>
      </c>
      <c r="H792" s="32"/>
    </row>
    <row r="793" spans="2:8" s="1" customFormat="1" ht="16.899999999999999" customHeight="1" x14ac:dyDescent="0.2">
      <c r="B793" s="32"/>
      <c r="C793" s="218" t="s">
        <v>1500</v>
      </c>
      <c r="D793" s="218" t="s">
        <v>1501</v>
      </c>
      <c r="E793" s="17" t="s">
        <v>376</v>
      </c>
      <c r="F793" s="219">
        <v>378.226</v>
      </c>
      <c r="H793" s="32"/>
    </row>
    <row r="794" spans="2:8" s="1" customFormat="1" ht="16.899999999999999" customHeight="1" x14ac:dyDescent="0.2">
      <c r="B794" s="32"/>
      <c r="C794" s="218" t="s">
        <v>1508</v>
      </c>
      <c r="D794" s="218" t="s">
        <v>1509</v>
      </c>
      <c r="E794" s="17" t="s">
        <v>376</v>
      </c>
      <c r="F794" s="219">
        <v>378.226</v>
      </c>
      <c r="H794" s="32"/>
    </row>
    <row r="795" spans="2:8" s="1" customFormat="1" ht="22.5" x14ac:dyDescent="0.2">
      <c r="B795" s="32"/>
      <c r="C795" s="218" t="s">
        <v>1537</v>
      </c>
      <c r="D795" s="218" t="s">
        <v>1538</v>
      </c>
      <c r="E795" s="17" t="s">
        <v>376</v>
      </c>
      <c r="F795" s="219">
        <v>378.226</v>
      </c>
      <c r="H795" s="32"/>
    </row>
    <row r="796" spans="2:8" s="1" customFormat="1" ht="16.899999999999999" customHeight="1" x14ac:dyDescent="0.2">
      <c r="B796" s="32"/>
      <c r="C796" s="218" t="s">
        <v>1463</v>
      </c>
      <c r="D796" s="218" t="s">
        <v>1464</v>
      </c>
      <c r="E796" s="17" t="s">
        <v>376</v>
      </c>
      <c r="F796" s="219">
        <v>378.226</v>
      </c>
      <c r="H796" s="32"/>
    </row>
    <row r="797" spans="2:8" s="1" customFormat="1" ht="16.899999999999999" customHeight="1" x14ac:dyDescent="0.2">
      <c r="B797" s="32"/>
      <c r="C797" s="218" t="s">
        <v>1476</v>
      </c>
      <c r="D797" s="218" t="s">
        <v>1477</v>
      </c>
      <c r="E797" s="17" t="s">
        <v>444</v>
      </c>
      <c r="F797" s="219">
        <v>1.891</v>
      </c>
      <c r="H797" s="32"/>
    </row>
    <row r="798" spans="2:8" s="1" customFormat="1" ht="16.899999999999999" customHeight="1" x14ac:dyDescent="0.2">
      <c r="B798" s="32"/>
      <c r="C798" s="218" t="s">
        <v>1467</v>
      </c>
      <c r="D798" s="218" t="s">
        <v>1468</v>
      </c>
      <c r="E798" s="17" t="s">
        <v>376</v>
      </c>
      <c r="F798" s="219">
        <v>397.137</v>
      </c>
      <c r="H798" s="32"/>
    </row>
    <row r="799" spans="2:8" s="1" customFormat="1" ht="16.899999999999999" customHeight="1" x14ac:dyDescent="0.2">
      <c r="B799" s="32"/>
      <c r="C799" s="218" t="s">
        <v>1495</v>
      </c>
      <c r="D799" s="218" t="s">
        <v>1496</v>
      </c>
      <c r="E799" s="17" t="s">
        <v>376</v>
      </c>
      <c r="F799" s="219">
        <v>434.96</v>
      </c>
      <c r="H799" s="32"/>
    </row>
    <row r="800" spans="2:8" s="1" customFormat="1" ht="22.5" x14ac:dyDescent="0.2">
      <c r="B800" s="32"/>
      <c r="C800" s="218" t="s">
        <v>1485</v>
      </c>
      <c r="D800" s="218" t="s">
        <v>1486</v>
      </c>
      <c r="E800" s="17" t="s">
        <v>376</v>
      </c>
      <c r="F800" s="219">
        <v>453.87099999999998</v>
      </c>
      <c r="H800" s="32"/>
    </row>
    <row r="801" spans="2:8" s="1" customFormat="1" ht="22.5" x14ac:dyDescent="0.2">
      <c r="B801" s="32"/>
      <c r="C801" s="218" t="s">
        <v>1541</v>
      </c>
      <c r="D801" s="218" t="s">
        <v>1542</v>
      </c>
      <c r="E801" s="17" t="s">
        <v>376</v>
      </c>
      <c r="F801" s="219">
        <v>385.791</v>
      </c>
      <c r="H801" s="32"/>
    </row>
    <row r="802" spans="2:8" s="1" customFormat="1" ht="22.5" x14ac:dyDescent="0.2">
      <c r="B802" s="32"/>
      <c r="C802" s="218" t="s">
        <v>1546</v>
      </c>
      <c r="D802" s="218" t="s">
        <v>1547</v>
      </c>
      <c r="E802" s="17" t="s">
        <v>376</v>
      </c>
      <c r="F802" s="219">
        <v>385.791</v>
      </c>
      <c r="H802" s="32"/>
    </row>
    <row r="803" spans="2:8" s="1" customFormat="1" ht="16.899999999999999" customHeight="1" x14ac:dyDescent="0.2">
      <c r="B803" s="32"/>
      <c r="C803" s="218" t="s">
        <v>1504</v>
      </c>
      <c r="D803" s="218" t="s">
        <v>1505</v>
      </c>
      <c r="E803" s="17" t="s">
        <v>376</v>
      </c>
      <c r="F803" s="219">
        <v>453.87099999999998</v>
      </c>
      <c r="H803" s="32"/>
    </row>
    <row r="804" spans="2:8" s="1" customFormat="1" ht="16.899999999999999" customHeight="1" x14ac:dyDescent="0.2">
      <c r="B804" s="32"/>
      <c r="C804" s="214" t="s">
        <v>235</v>
      </c>
      <c r="D804" s="215" t="s">
        <v>1</v>
      </c>
      <c r="E804" s="216" t="s">
        <v>1</v>
      </c>
      <c r="F804" s="217">
        <v>737.58399999999995</v>
      </c>
      <c r="H804" s="32"/>
    </row>
    <row r="805" spans="2:8" s="1" customFormat="1" ht="16.899999999999999" customHeight="1" x14ac:dyDescent="0.2">
      <c r="B805" s="32"/>
      <c r="C805" s="220" t="s">
        <v>5387</v>
      </c>
      <c r="H805" s="32"/>
    </row>
    <row r="806" spans="2:8" s="1" customFormat="1" ht="22.5" x14ac:dyDescent="0.2">
      <c r="B806" s="32"/>
      <c r="C806" s="218" t="s">
        <v>1490</v>
      </c>
      <c r="D806" s="218" t="s">
        <v>1491</v>
      </c>
      <c r="E806" s="17" t="s">
        <v>376</v>
      </c>
      <c r="F806" s="219">
        <v>378.226</v>
      </c>
      <c r="H806" s="32"/>
    </row>
    <row r="807" spans="2:8" s="1" customFormat="1" ht="16.899999999999999" customHeight="1" x14ac:dyDescent="0.2">
      <c r="B807" s="32"/>
      <c r="C807" s="218" t="s">
        <v>1578</v>
      </c>
      <c r="D807" s="218" t="s">
        <v>1579</v>
      </c>
      <c r="E807" s="17" t="s">
        <v>376</v>
      </c>
      <c r="F807" s="219">
        <v>853.33299999999997</v>
      </c>
      <c r="H807" s="32"/>
    </row>
    <row r="808" spans="2:8" s="1" customFormat="1" ht="22.5" x14ac:dyDescent="0.2">
      <c r="B808" s="32"/>
      <c r="C808" s="218" t="s">
        <v>1588</v>
      </c>
      <c r="D808" s="218" t="s">
        <v>1589</v>
      </c>
      <c r="E808" s="17" t="s">
        <v>376</v>
      </c>
      <c r="F808" s="219">
        <v>853.33299999999997</v>
      </c>
      <c r="H808" s="32"/>
    </row>
    <row r="809" spans="2:8" s="1" customFormat="1" ht="16.899999999999999" customHeight="1" x14ac:dyDescent="0.2">
      <c r="B809" s="32"/>
      <c r="C809" s="218" t="s">
        <v>1500</v>
      </c>
      <c r="D809" s="218" t="s">
        <v>1501</v>
      </c>
      <c r="E809" s="17" t="s">
        <v>376</v>
      </c>
      <c r="F809" s="219">
        <v>853.33299999999997</v>
      </c>
      <c r="H809" s="32"/>
    </row>
    <row r="810" spans="2:8" s="1" customFormat="1" ht="16.899999999999999" customHeight="1" x14ac:dyDescent="0.2">
      <c r="B810" s="32"/>
      <c r="C810" s="218" t="s">
        <v>1508</v>
      </c>
      <c r="D810" s="218" t="s">
        <v>1509</v>
      </c>
      <c r="E810" s="17" t="s">
        <v>376</v>
      </c>
      <c r="F810" s="219">
        <v>737.58399999999995</v>
      </c>
      <c r="H810" s="32"/>
    </row>
    <row r="811" spans="2:8" s="1" customFormat="1" ht="22.5" x14ac:dyDescent="0.2">
      <c r="B811" s="32"/>
      <c r="C811" s="218" t="s">
        <v>1673</v>
      </c>
      <c r="D811" s="218" t="s">
        <v>1674</v>
      </c>
      <c r="E811" s="17" t="s">
        <v>376</v>
      </c>
      <c r="F811" s="219">
        <v>737.58399999999995</v>
      </c>
      <c r="H811" s="32"/>
    </row>
    <row r="812" spans="2:8" s="1" customFormat="1" ht="22.5" x14ac:dyDescent="0.2">
      <c r="B812" s="32"/>
      <c r="C812" s="218" t="s">
        <v>1682</v>
      </c>
      <c r="D812" s="218" t="s">
        <v>1683</v>
      </c>
      <c r="E812" s="17" t="s">
        <v>376</v>
      </c>
      <c r="F812" s="219">
        <v>737.58399999999995</v>
      </c>
      <c r="H812" s="32"/>
    </row>
    <row r="813" spans="2:8" s="1" customFormat="1" ht="22.5" x14ac:dyDescent="0.2">
      <c r="B813" s="32"/>
      <c r="C813" s="218" t="s">
        <v>1537</v>
      </c>
      <c r="D813" s="218" t="s">
        <v>1538</v>
      </c>
      <c r="E813" s="17" t="s">
        <v>376</v>
      </c>
      <c r="F813" s="219">
        <v>737.58399999999995</v>
      </c>
      <c r="H813" s="32"/>
    </row>
    <row r="814" spans="2:8" s="1" customFormat="1" ht="16.899999999999999" customHeight="1" x14ac:dyDescent="0.2">
      <c r="B814" s="32"/>
      <c r="C814" s="218" t="s">
        <v>1583</v>
      </c>
      <c r="D814" s="218" t="s">
        <v>1584</v>
      </c>
      <c r="E814" s="17" t="s">
        <v>444</v>
      </c>
      <c r="F814" s="219">
        <v>0.42699999999999999</v>
      </c>
      <c r="H814" s="32"/>
    </row>
    <row r="815" spans="2:8" s="1" customFormat="1" ht="16.899999999999999" customHeight="1" x14ac:dyDescent="0.2">
      <c r="B815" s="32"/>
      <c r="C815" s="218" t="s">
        <v>1495</v>
      </c>
      <c r="D815" s="218" t="s">
        <v>1496</v>
      </c>
      <c r="E815" s="17" t="s">
        <v>376</v>
      </c>
      <c r="F815" s="219">
        <v>981.33299999999997</v>
      </c>
      <c r="H815" s="32"/>
    </row>
    <row r="816" spans="2:8" s="1" customFormat="1" ht="16.899999999999999" customHeight="1" x14ac:dyDescent="0.2">
      <c r="B816" s="32"/>
      <c r="C816" s="218" t="s">
        <v>1592</v>
      </c>
      <c r="D816" s="218" t="s">
        <v>1593</v>
      </c>
      <c r="E816" s="17" t="s">
        <v>376</v>
      </c>
      <c r="F816" s="219">
        <v>1024</v>
      </c>
      <c r="H816" s="32"/>
    </row>
    <row r="817" spans="2:8" s="1" customFormat="1" ht="22.5" x14ac:dyDescent="0.2">
      <c r="B817" s="32"/>
      <c r="C817" s="218" t="s">
        <v>1541</v>
      </c>
      <c r="D817" s="218" t="s">
        <v>1542</v>
      </c>
      <c r="E817" s="17" t="s">
        <v>376</v>
      </c>
      <c r="F817" s="219">
        <v>2257.0070000000001</v>
      </c>
      <c r="H817" s="32"/>
    </row>
    <row r="818" spans="2:8" s="1" customFormat="1" ht="22.5" x14ac:dyDescent="0.2">
      <c r="B818" s="32"/>
      <c r="C818" s="218" t="s">
        <v>1686</v>
      </c>
      <c r="D818" s="218" t="s">
        <v>1687</v>
      </c>
      <c r="E818" s="17" t="s">
        <v>376</v>
      </c>
      <c r="F818" s="219">
        <v>250.779</v>
      </c>
      <c r="H818" s="32"/>
    </row>
    <row r="819" spans="2:8" s="1" customFormat="1" ht="22.5" x14ac:dyDescent="0.2">
      <c r="B819" s="32"/>
      <c r="C819" s="218" t="s">
        <v>1691</v>
      </c>
      <c r="D819" s="218" t="s">
        <v>1692</v>
      </c>
      <c r="E819" s="17" t="s">
        <v>376</v>
      </c>
      <c r="F819" s="219">
        <v>250.779</v>
      </c>
      <c r="H819" s="32"/>
    </row>
    <row r="820" spans="2:8" s="1" customFormat="1" ht="22.5" x14ac:dyDescent="0.2">
      <c r="B820" s="32"/>
      <c r="C820" s="218" t="s">
        <v>1695</v>
      </c>
      <c r="D820" s="218" t="s">
        <v>1696</v>
      </c>
      <c r="E820" s="17" t="s">
        <v>376</v>
      </c>
      <c r="F820" s="219">
        <v>250.779</v>
      </c>
      <c r="H820" s="32"/>
    </row>
    <row r="821" spans="2:8" s="1" customFormat="1" ht="16.899999999999999" customHeight="1" x14ac:dyDescent="0.2">
      <c r="B821" s="32"/>
      <c r="C821" s="218" t="s">
        <v>1504</v>
      </c>
      <c r="D821" s="218" t="s">
        <v>1505</v>
      </c>
      <c r="E821" s="17" t="s">
        <v>376</v>
      </c>
      <c r="F821" s="219">
        <v>1024</v>
      </c>
      <c r="H821" s="32"/>
    </row>
    <row r="822" spans="2:8" s="1" customFormat="1" ht="16.899999999999999" customHeight="1" x14ac:dyDescent="0.2">
      <c r="B822" s="32"/>
      <c r="C822" s="214" t="s">
        <v>237</v>
      </c>
      <c r="D822" s="215" t="s">
        <v>1</v>
      </c>
      <c r="E822" s="216" t="s">
        <v>1</v>
      </c>
      <c r="F822" s="217">
        <v>115.749</v>
      </c>
      <c r="H822" s="32"/>
    </row>
    <row r="823" spans="2:8" s="1" customFormat="1" ht="16.899999999999999" customHeight="1" x14ac:dyDescent="0.2">
      <c r="B823" s="32"/>
      <c r="C823" s="220" t="s">
        <v>5387</v>
      </c>
      <c r="H823" s="32"/>
    </row>
    <row r="824" spans="2:8" s="1" customFormat="1" ht="22.5" x14ac:dyDescent="0.2">
      <c r="B824" s="32"/>
      <c r="C824" s="218" t="s">
        <v>1490</v>
      </c>
      <c r="D824" s="218" t="s">
        <v>1491</v>
      </c>
      <c r="E824" s="17" t="s">
        <v>376</v>
      </c>
      <c r="F824" s="219">
        <v>378.226</v>
      </c>
      <c r="H824" s="32"/>
    </row>
    <row r="825" spans="2:8" s="1" customFormat="1" ht="16.899999999999999" customHeight="1" x14ac:dyDescent="0.2">
      <c r="B825" s="32"/>
      <c r="C825" s="218" t="s">
        <v>1578</v>
      </c>
      <c r="D825" s="218" t="s">
        <v>1579</v>
      </c>
      <c r="E825" s="17" t="s">
        <v>376</v>
      </c>
      <c r="F825" s="219">
        <v>853.33299999999997</v>
      </c>
      <c r="H825" s="32"/>
    </row>
    <row r="826" spans="2:8" s="1" customFormat="1" ht="22.5" x14ac:dyDescent="0.2">
      <c r="B826" s="32"/>
      <c r="C826" s="218" t="s">
        <v>1588</v>
      </c>
      <c r="D826" s="218" t="s">
        <v>1589</v>
      </c>
      <c r="E826" s="17" t="s">
        <v>376</v>
      </c>
      <c r="F826" s="219">
        <v>853.33299999999997</v>
      </c>
      <c r="H826" s="32"/>
    </row>
    <row r="827" spans="2:8" s="1" customFormat="1" ht="16.899999999999999" customHeight="1" x14ac:dyDescent="0.2">
      <c r="B827" s="32"/>
      <c r="C827" s="218" t="s">
        <v>1500</v>
      </c>
      <c r="D827" s="218" t="s">
        <v>1501</v>
      </c>
      <c r="E827" s="17" t="s">
        <v>376</v>
      </c>
      <c r="F827" s="219">
        <v>853.33299999999997</v>
      </c>
      <c r="H827" s="32"/>
    </row>
    <row r="828" spans="2:8" s="1" customFormat="1" ht="16.899999999999999" customHeight="1" x14ac:dyDescent="0.2">
      <c r="B828" s="32"/>
      <c r="C828" s="218" t="s">
        <v>1699</v>
      </c>
      <c r="D828" s="218" t="s">
        <v>1700</v>
      </c>
      <c r="E828" s="17" t="s">
        <v>376</v>
      </c>
      <c r="F828" s="219">
        <v>244.405</v>
      </c>
      <c r="H828" s="32"/>
    </row>
    <row r="829" spans="2:8" s="1" customFormat="1" ht="16.899999999999999" customHeight="1" x14ac:dyDescent="0.2">
      <c r="B829" s="32"/>
      <c r="C829" s="218" t="s">
        <v>1583</v>
      </c>
      <c r="D829" s="218" t="s">
        <v>1584</v>
      </c>
      <c r="E829" s="17" t="s">
        <v>444</v>
      </c>
      <c r="F829" s="219">
        <v>0.42699999999999999</v>
      </c>
      <c r="H829" s="32"/>
    </row>
    <row r="830" spans="2:8" s="1" customFormat="1" ht="16.899999999999999" customHeight="1" x14ac:dyDescent="0.2">
      <c r="B830" s="32"/>
      <c r="C830" s="218" t="s">
        <v>1495</v>
      </c>
      <c r="D830" s="218" t="s">
        <v>1496</v>
      </c>
      <c r="E830" s="17" t="s">
        <v>376</v>
      </c>
      <c r="F830" s="219">
        <v>981.33299999999997</v>
      </c>
      <c r="H830" s="32"/>
    </row>
    <row r="831" spans="2:8" s="1" customFormat="1" ht="16.899999999999999" customHeight="1" x14ac:dyDescent="0.2">
      <c r="B831" s="32"/>
      <c r="C831" s="218" t="s">
        <v>1592</v>
      </c>
      <c r="D831" s="218" t="s">
        <v>1593</v>
      </c>
      <c r="E831" s="17" t="s">
        <v>376</v>
      </c>
      <c r="F831" s="219">
        <v>1024</v>
      </c>
      <c r="H831" s="32"/>
    </row>
    <row r="832" spans="2:8" s="1" customFormat="1" ht="16.899999999999999" customHeight="1" x14ac:dyDescent="0.2">
      <c r="B832" s="32"/>
      <c r="C832" s="218" t="s">
        <v>1504</v>
      </c>
      <c r="D832" s="218" t="s">
        <v>1505</v>
      </c>
      <c r="E832" s="17" t="s">
        <v>376</v>
      </c>
      <c r="F832" s="219">
        <v>1024</v>
      </c>
      <c r="H832" s="32"/>
    </row>
    <row r="833" spans="2:8" s="1" customFormat="1" ht="16.899999999999999" customHeight="1" x14ac:dyDescent="0.2">
      <c r="B833" s="32"/>
      <c r="C833" s="214" t="s">
        <v>239</v>
      </c>
      <c r="D833" s="215" t="s">
        <v>1</v>
      </c>
      <c r="E833" s="216" t="s">
        <v>1</v>
      </c>
      <c r="F833" s="217">
        <v>479.16800000000001</v>
      </c>
      <c r="H833" s="32"/>
    </row>
    <row r="834" spans="2:8" s="1" customFormat="1" ht="16.899999999999999" customHeight="1" x14ac:dyDescent="0.2">
      <c r="B834" s="32"/>
      <c r="C834" s="220" t="s">
        <v>5387</v>
      </c>
      <c r="H834" s="32"/>
    </row>
    <row r="835" spans="2:8" s="1" customFormat="1" ht="22.5" x14ac:dyDescent="0.2">
      <c r="B835" s="32"/>
      <c r="C835" s="218" t="s">
        <v>1490</v>
      </c>
      <c r="D835" s="218" t="s">
        <v>1491</v>
      </c>
      <c r="E835" s="17" t="s">
        <v>376</v>
      </c>
      <c r="F835" s="219">
        <v>853.33299999999997</v>
      </c>
      <c r="H835" s="32"/>
    </row>
    <row r="836" spans="2:8" s="1" customFormat="1" ht="16.899999999999999" customHeight="1" x14ac:dyDescent="0.2">
      <c r="B836" s="32"/>
      <c r="C836" s="218" t="s">
        <v>1578</v>
      </c>
      <c r="D836" s="218" t="s">
        <v>1579</v>
      </c>
      <c r="E836" s="17" t="s">
        <v>376</v>
      </c>
      <c r="F836" s="219">
        <v>530.60199999999998</v>
      </c>
      <c r="H836" s="32"/>
    </row>
    <row r="837" spans="2:8" s="1" customFormat="1" ht="22.5" x14ac:dyDescent="0.2">
      <c r="B837" s="32"/>
      <c r="C837" s="218" t="s">
        <v>1588</v>
      </c>
      <c r="D837" s="218" t="s">
        <v>1589</v>
      </c>
      <c r="E837" s="17" t="s">
        <v>376</v>
      </c>
      <c r="F837" s="219">
        <v>530.60199999999998</v>
      </c>
      <c r="H837" s="32"/>
    </row>
    <row r="838" spans="2:8" s="1" customFormat="1" ht="16.899999999999999" customHeight="1" x14ac:dyDescent="0.2">
      <c r="B838" s="32"/>
      <c r="C838" s="218" t="s">
        <v>1500</v>
      </c>
      <c r="D838" s="218" t="s">
        <v>1501</v>
      </c>
      <c r="E838" s="17" t="s">
        <v>376</v>
      </c>
      <c r="F838" s="219">
        <v>530.60199999999998</v>
      </c>
      <c r="H838" s="32"/>
    </row>
    <row r="839" spans="2:8" s="1" customFormat="1" ht="16.899999999999999" customHeight="1" x14ac:dyDescent="0.2">
      <c r="B839" s="32"/>
      <c r="C839" s="218" t="s">
        <v>1508</v>
      </c>
      <c r="D839" s="218" t="s">
        <v>1509</v>
      </c>
      <c r="E839" s="17" t="s">
        <v>376</v>
      </c>
      <c r="F839" s="219">
        <v>479.16800000000001</v>
      </c>
      <c r="H839" s="32"/>
    </row>
    <row r="840" spans="2:8" s="1" customFormat="1" ht="22.5" x14ac:dyDescent="0.2">
      <c r="B840" s="32"/>
      <c r="C840" s="218" t="s">
        <v>1789</v>
      </c>
      <c r="D840" s="218" t="s">
        <v>1790</v>
      </c>
      <c r="E840" s="17" t="s">
        <v>376</v>
      </c>
      <c r="F840" s="219">
        <v>479.16800000000001</v>
      </c>
      <c r="H840" s="32"/>
    </row>
    <row r="841" spans="2:8" s="1" customFormat="1" ht="22.5" x14ac:dyDescent="0.2">
      <c r="B841" s="32"/>
      <c r="C841" s="218" t="s">
        <v>1780</v>
      </c>
      <c r="D841" s="218" t="s">
        <v>1781</v>
      </c>
      <c r="E841" s="17" t="s">
        <v>376</v>
      </c>
      <c r="F841" s="219">
        <v>479.16800000000001</v>
      </c>
      <c r="H841" s="32"/>
    </row>
    <row r="842" spans="2:8" s="1" customFormat="1" ht="16.899999999999999" customHeight="1" x14ac:dyDescent="0.2">
      <c r="B842" s="32"/>
      <c r="C842" s="218" t="s">
        <v>1583</v>
      </c>
      <c r="D842" s="218" t="s">
        <v>1584</v>
      </c>
      <c r="E842" s="17" t="s">
        <v>444</v>
      </c>
      <c r="F842" s="219">
        <v>0.26500000000000001</v>
      </c>
      <c r="H842" s="32"/>
    </row>
    <row r="843" spans="2:8" s="1" customFormat="1" ht="16.899999999999999" customHeight="1" x14ac:dyDescent="0.2">
      <c r="B843" s="32"/>
      <c r="C843" s="218" t="s">
        <v>1495</v>
      </c>
      <c r="D843" s="218" t="s">
        <v>1496</v>
      </c>
      <c r="E843" s="17" t="s">
        <v>376</v>
      </c>
      <c r="F843" s="219">
        <v>610.19200000000001</v>
      </c>
      <c r="H843" s="32"/>
    </row>
    <row r="844" spans="2:8" s="1" customFormat="1" ht="16.899999999999999" customHeight="1" x14ac:dyDescent="0.2">
      <c r="B844" s="32"/>
      <c r="C844" s="218" t="s">
        <v>1784</v>
      </c>
      <c r="D844" s="218" t="s">
        <v>1785</v>
      </c>
      <c r="E844" s="17" t="s">
        <v>376</v>
      </c>
      <c r="F844" s="219">
        <v>977.50300000000004</v>
      </c>
      <c r="H844" s="32"/>
    </row>
    <row r="845" spans="2:8" s="1" customFormat="1" ht="22.5" x14ac:dyDescent="0.2">
      <c r="B845" s="32"/>
      <c r="C845" s="218" t="s">
        <v>1793</v>
      </c>
      <c r="D845" s="218" t="s">
        <v>1794</v>
      </c>
      <c r="E845" s="17" t="s">
        <v>391</v>
      </c>
      <c r="F845" s="219">
        <v>68.424999999999997</v>
      </c>
      <c r="H845" s="32"/>
    </row>
    <row r="846" spans="2:8" s="1" customFormat="1" ht="16.899999999999999" customHeight="1" x14ac:dyDescent="0.2">
      <c r="B846" s="32"/>
      <c r="C846" s="218" t="s">
        <v>1592</v>
      </c>
      <c r="D846" s="218" t="s">
        <v>1593</v>
      </c>
      <c r="E846" s="17" t="s">
        <v>376</v>
      </c>
      <c r="F846" s="219">
        <v>636.72199999999998</v>
      </c>
      <c r="H846" s="32"/>
    </row>
    <row r="847" spans="2:8" s="1" customFormat="1" ht="16.899999999999999" customHeight="1" x14ac:dyDescent="0.2">
      <c r="B847" s="32"/>
      <c r="C847" s="218" t="s">
        <v>1504</v>
      </c>
      <c r="D847" s="218" t="s">
        <v>1505</v>
      </c>
      <c r="E847" s="17" t="s">
        <v>376</v>
      </c>
      <c r="F847" s="219">
        <v>636.72199999999998</v>
      </c>
      <c r="H847" s="32"/>
    </row>
    <row r="848" spans="2:8" s="1" customFormat="1" ht="16.899999999999999" customHeight="1" x14ac:dyDescent="0.2">
      <c r="B848" s="32"/>
      <c r="C848" s="214" t="s">
        <v>241</v>
      </c>
      <c r="D848" s="215" t="s">
        <v>1</v>
      </c>
      <c r="E848" s="216" t="s">
        <v>1</v>
      </c>
      <c r="F848" s="217">
        <v>51.433999999999997</v>
      </c>
      <c r="H848" s="32"/>
    </row>
    <row r="849" spans="2:8" s="1" customFormat="1" ht="16.899999999999999" customHeight="1" x14ac:dyDescent="0.2">
      <c r="B849" s="32"/>
      <c r="C849" s="220" t="s">
        <v>5387</v>
      </c>
      <c r="H849" s="32"/>
    </row>
    <row r="850" spans="2:8" s="1" customFormat="1" ht="22.5" x14ac:dyDescent="0.2">
      <c r="B850" s="32"/>
      <c r="C850" s="218" t="s">
        <v>1490</v>
      </c>
      <c r="D850" s="218" t="s">
        <v>1491</v>
      </c>
      <c r="E850" s="17" t="s">
        <v>376</v>
      </c>
      <c r="F850" s="219">
        <v>853.33299999999997</v>
      </c>
      <c r="H850" s="32"/>
    </row>
    <row r="851" spans="2:8" s="1" customFormat="1" ht="16.899999999999999" customHeight="1" x14ac:dyDescent="0.2">
      <c r="B851" s="32"/>
      <c r="C851" s="218" t="s">
        <v>1578</v>
      </c>
      <c r="D851" s="218" t="s">
        <v>1579</v>
      </c>
      <c r="E851" s="17" t="s">
        <v>376</v>
      </c>
      <c r="F851" s="219">
        <v>530.60199999999998</v>
      </c>
      <c r="H851" s="32"/>
    </row>
    <row r="852" spans="2:8" s="1" customFormat="1" ht="22.5" x14ac:dyDescent="0.2">
      <c r="B852" s="32"/>
      <c r="C852" s="218" t="s">
        <v>1588</v>
      </c>
      <c r="D852" s="218" t="s">
        <v>1589</v>
      </c>
      <c r="E852" s="17" t="s">
        <v>376</v>
      </c>
      <c r="F852" s="219">
        <v>530.60199999999998</v>
      </c>
      <c r="H852" s="32"/>
    </row>
    <row r="853" spans="2:8" s="1" customFormat="1" ht="22.5" x14ac:dyDescent="0.2">
      <c r="B853" s="32"/>
      <c r="C853" s="218" t="s">
        <v>1629</v>
      </c>
      <c r="D853" s="218" t="s">
        <v>1630</v>
      </c>
      <c r="E853" s="17" t="s">
        <v>489</v>
      </c>
      <c r="F853" s="219">
        <v>128.58500000000001</v>
      </c>
      <c r="H853" s="32"/>
    </row>
    <row r="854" spans="2:8" s="1" customFormat="1" ht="16.899999999999999" customHeight="1" x14ac:dyDescent="0.2">
      <c r="B854" s="32"/>
      <c r="C854" s="218" t="s">
        <v>1500</v>
      </c>
      <c r="D854" s="218" t="s">
        <v>1501</v>
      </c>
      <c r="E854" s="17" t="s">
        <v>376</v>
      </c>
      <c r="F854" s="219">
        <v>530.60199999999998</v>
      </c>
      <c r="H854" s="32"/>
    </row>
    <row r="855" spans="2:8" s="1" customFormat="1" ht="16.899999999999999" customHeight="1" x14ac:dyDescent="0.2">
      <c r="B855" s="32"/>
      <c r="C855" s="218" t="s">
        <v>1699</v>
      </c>
      <c r="D855" s="218" t="s">
        <v>1700</v>
      </c>
      <c r="E855" s="17" t="s">
        <v>376</v>
      </c>
      <c r="F855" s="219">
        <v>91.537000000000006</v>
      </c>
      <c r="H855" s="32"/>
    </row>
    <row r="856" spans="2:8" s="1" customFormat="1" ht="16.899999999999999" customHeight="1" x14ac:dyDescent="0.2">
      <c r="B856" s="32"/>
      <c r="C856" s="218" t="s">
        <v>1583</v>
      </c>
      <c r="D856" s="218" t="s">
        <v>1584</v>
      </c>
      <c r="E856" s="17" t="s">
        <v>444</v>
      </c>
      <c r="F856" s="219">
        <v>0.26500000000000001</v>
      </c>
      <c r="H856" s="32"/>
    </row>
    <row r="857" spans="2:8" s="1" customFormat="1" ht="16.899999999999999" customHeight="1" x14ac:dyDescent="0.2">
      <c r="B857" s="32"/>
      <c r="C857" s="218" t="s">
        <v>1495</v>
      </c>
      <c r="D857" s="218" t="s">
        <v>1496</v>
      </c>
      <c r="E857" s="17" t="s">
        <v>376</v>
      </c>
      <c r="F857" s="219">
        <v>610.19200000000001</v>
      </c>
      <c r="H857" s="32"/>
    </row>
    <row r="858" spans="2:8" s="1" customFormat="1" ht="16.899999999999999" customHeight="1" x14ac:dyDescent="0.2">
      <c r="B858" s="32"/>
      <c r="C858" s="218" t="s">
        <v>1592</v>
      </c>
      <c r="D858" s="218" t="s">
        <v>1593</v>
      </c>
      <c r="E858" s="17" t="s">
        <v>376</v>
      </c>
      <c r="F858" s="219">
        <v>636.72199999999998</v>
      </c>
      <c r="H858" s="32"/>
    </row>
    <row r="859" spans="2:8" s="1" customFormat="1" ht="16.899999999999999" customHeight="1" x14ac:dyDescent="0.2">
      <c r="B859" s="32"/>
      <c r="C859" s="218" t="s">
        <v>1504</v>
      </c>
      <c r="D859" s="218" t="s">
        <v>1505</v>
      </c>
      <c r="E859" s="17" t="s">
        <v>376</v>
      </c>
      <c r="F859" s="219">
        <v>636.72199999999998</v>
      </c>
      <c r="H859" s="32"/>
    </row>
    <row r="860" spans="2:8" s="1" customFormat="1" ht="16.899999999999999" customHeight="1" x14ac:dyDescent="0.2">
      <c r="B860" s="32"/>
      <c r="C860" s="214" t="s">
        <v>243</v>
      </c>
      <c r="D860" s="215" t="s">
        <v>1</v>
      </c>
      <c r="E860" s="216" t="s">
        <v>1</v>
      </c>
      <c r="F860" s="217">
        <v>2046.518</v>
      </c>
      <c r="H860" s="32"/>
    </row>
    <row r="861" spans="2:8" s="1" customFormat="1" ht="16.899999999999999" customHeight="1" x14ac:dyDescent="0.2">
      <c r="B861" s="32"/>
      <c r="C861" s="218" t="s">
        <v>1</v>
      </c>
      <c r="D861" s="218" t="s">
        <v>1817</v>
      </c>
      <c r="E861" s="17" t="s">
        <v>1</v>
      </c>
      <c r="F861" s="219">
        <v>0</v>
      </c>
      <c r="H861" s="32"/>
    </row>
    <row r="862" spans="2:8" s="1" customFormat="1" ht="16.899999999999999" customHeight="1" x14ac:dyDescent="0.2">
      <c r="B862" s="32"/>
      <c r="C862" s="218" t="s">
        <v>1</v>
      </c>
      <c r="D862" s="218" t="s">
        <v>1818</v>
      </c>
      <c r="E862" s="17" t="s">
        <v>1</v>
      </c>
      <c r="F862" s="219">
        <v>2046.518</v>
      </c>
      <c r="H862" s="32"/>
    </row>
    <row r="863" spans="2:8" s="1" customFormat="1" ht="16.899999999999999" customHeight="1" x14ac:dyDescent="0.2">
      <c r="B863" s="32"/>
      <c r="C863" s="218" t="s">
        <v>243</v>
      </c>
      <c r="D863" s="218" t="s">
        <v>383</v>
      </c>
      <c r="E863" s="17" t="s">
        <v>1</v>
      </c>
      <c r="F863" s="219">
        <v>2046.518</v>
      </c>
      <c r="H863" s="32"/>
    </row>
    <row r="864" spans="2:8" s="1" customFormat="1" ht="16.899999999999999" customHeight="1" x14ac:dyDescent="0.2">
      <c r="B864" s="32"/>
      <c r="C864" s="220" t="s">
        <v>5387</v>
      </c>
      <c r="H864" s="32"/>
    </row>
    <row r="865" spans="2:8" s="1" customFormat="1" ht="16.899999999999999" customHeight="1" x14ac:dyDescent="0.2">
      <c r="B865" s="32"/>
      <c r="C865" s="218" t="s">
        <v>1814</v>
      </c>
      <c r="D865" s="218" t="s">
        <v>1815</v>
      </c>
      <c r="E865" s="17" t="s">
        <v>376</v>
      </c>
      <c r="F865" s="219">
        <v>2046.518</v>
      </c>
      <c r="H865" s="32"/>
    </row>
    <row r="866" spans="2:8" s="1" customFormat="1" ht="33.75" x14ac:dyDescent="0.2">
      <c r="B866" s="32"/>
      <c r="C866" s="218" t="s">
        <v>1820</v>
      </c>
      <c r="D866" s="218" t="s">
        <v>1821</v>
      </c>
      <c r="E866" s="17" t="s">
        <v>376</v>
      </c>
      <c r="F866" s="219">
        <v>2046.518</v>
      </c>
      <c r="H866" s="32"/>
    </row>
    <row r="867" spans="2:8" s="1" customFormat="1" ht="16.899999999999999" customHeight="1" x14ac:dyDescent="0.2">
      <c r="B867" s="32"/>
      <c r="C867" s="214" t="s">
        <v>245</v>
      </c>
      <c r="D867" s="215" t="s">
        <v>1</v>
      </c>
      <c r="E867" s="216" t="s">
        <v>1</v>
      </c>
      <c r="F867" s="217">
        <v>579.524</v>
      </c>
      <c r="H867" s="32"/>
    </row>
    <row r="868" spans="2:8" s="1" customFormat="1" ht="16.899999999999999" customHeight="1" x14ac:dyDescent="0.2">
      <c r="B868" s="32"/>
      <c r="C868" s="220" t="s">
        <v>5387</v>
      </c>
      <c r="H868" s="32"/>
    </row>
    <row r="869" spans="2:8" s="1" customFormat="1" ht="22.5" x14ac:dyDescent="0.2">
      <c r="B869" s="32"/>
      <c r="C869" s="218" t="s">
        <v>1490</v>
      </c>
      <c r="D869" s="218" t="s">
        <v>1491</v>
      </c>
      <c r="E869" s="17" t="s">
        <v>376</v>
      </c>
      <c r="F869" s="219">
        <v>530.60199999999998</v>
      </c>
      <c r="H869" s="32"/>
    </row>
    <row r="870" spans="2:8" s="1" customFormat="1" ht="16.899999999999999" customHeight="1" x14ac:dyDescent="0.2">
      <c r="B870" s="32"/>
      <c r="C870" s="218" t="s">
        <v>1578</v>
      </c>
      <c r="D870" s="218" t="s">
        <v>1579</v>
      </c>
      <c r="E870" s="17" t="s">
        <v>376</v>
      </c>
      <c r="F870" s="219">
        <v>653.08100000000002</v>
      </c>
      <c r="H870" s="32"/>
    </row>
    <row r="871" spans="2:8" s="1" customFormat="1" ht="22.5" x14ac:dyDescent="0.2">
      <c r="B871" s="32"/>
      <c r="C871" s="218" t="s">
        <v>1588</v>
      </c>
      <c r="D871" s="218" t="s">
        <v>1589</v>
      </c>
      <c r="E871" s="17" t="s">
        <v>376</v>
      </c>
      <c r="F871" s="219">
        <v>653.08100000000002</v>
      </c>
      <c r="H871" s="32"/>
    </row>
    <row r="872" spans="2:8" s="1" customFormat="1" ht="16.899999999999999" customHeight="1" x14ac:dyDescent="0.2">
      <c r="B872" s="32"/>
      <c r="C872" s="218" t="s">
        <v>1500</v>
      </c>
      <c r="D872" s="218" t="s">
        <v>1501</v>
      </c>
      <c r="E872" s="17" t="s">
        <v>376</v>
      </c>
      <c r="F872" s="219">
        <v>653.08100000000002</v>
      </c>
      <c r="H872" s="32"/>
    </row>
    <row r="873" spans="2:8" s="1" customFormat="1" ht="16.899999999999999" customHeight="1" x14ac:dyDescent="0.2">
      <c r="B873" s="32"/>
      <c r="C873" s="218" t="s">
        <v>1508</v>
      </c>
      <c r="D873" s="218" t="s">
        <v>1509</v>
      </c>
      <c r="E873" s="17" t="s">
        <v>376</v>
      </c>
      <c r="F873" s="219">
        <v>579.524</v>
      </c>
      <c r="H873" s="32"/>
    </row>
    <row r="874" spans="2:8" s="1" customFormat="1" ht="22.5" x14ac:dyDescent="0.2">
      <c r="B874" s="32"/>
      <c r="C874" s="218" t="s">
        <v>1673</v>
      </c>
      <c r="D874" s="218" t="s">
        <v>1674</v>
      </c>
      <c r="E874" s="17" t="s">
        <v>376</v>
      </c>
      <c r="F874" s="219">
        <v>579.524</v>
      </c>
      <c r="H874" s="32"/>
    </row>
    <row r="875" spans="2:8" s="1" customFormat="1" ht="22.5" x14ac:dyDescent="0.2">
      <c r="B875" s="32"/>
      <c r="C875" s="218" t="s">
        <v>1682</v>
      </c>
      <c r="D875" s="218" t="s">
        <v>1683</v>
      </c>
      <c r="E875" s="17" t="s">
        <v>376</v>
      </c>
      <c r="F875" s="219">
        <v>579.524</v>
      </c>
      <c r="H875" s="32"/>
    </row>
    <row r="876" spans="2:8" s="1" customFormat="1" ht="22.5" x14ac:dyDescent="0.2">
      <c r="B876" s="32"/>
      <c r="C876" s="218" t="s">
        <v>1537</v>
      </c>
      <c r="D876" s="218" t="s">
        <v>1538</v>
      </c>
      <c r="E876" s="17" t="s">
        <v>376</v>
      </c>
      <c r="F876" s="219">
        <v>579.524</v>
      </c>
      <c r="H876" s="32"/>
    </row>
    <row r="877" spans="2:8" s="1" customFormat="1" ht="16.899999999999999" customHeight="1" x14ac:dyDescent="0.2">
      <c r="B877" s="32"/>
      <c r="C877" s="218" t="s">
        <v>1583</v>
      </c>
      <c r="D877" s="218" t="s">
        <v>1584</v>
      </c>
      <c r="E877" s="17" t="s">
        <v>444</v>
      </c>
      <c r="F877" s="219">
        <v>0.32700000000000001</v>
      </c>
      <c r="H877" s="32"/>
    </row>
    <row r="878" spans="2:8" s="1" customFormat="1" ht="16.899999999999999" customHeight="1" x14ac:dyDescent="0.2">
      <c r="B878" s="32"/>
      <c r="C878" s="218" t="s">
        <v>1495</v>
      </c>
      <c r="D878" s="218" t="s">
        <v>1496</v>
      </c>
      <c r="E878" s="17" t="s">
        <v>376</v>
      </c>
      <c r="F878" s="219">
        <v>751.04300000000001</v>
      </c>
      <c r="H878" s="32"/>
    </row>
    <row r="879" spans="2:8" s="1" customFormat="1" ht="16.899999999999999" customHeight="1" x14ac:dyDescent="0.2">
      <c r="B879" s="32"/>
      <c r="C879" s="218" t="s">
        <v>1592</v>
      </c>
      <c r="D879" s="218" t="s">
        <v>1593</v>
      </c>
      <c r="E879" s="17" t="s">
        <v>376</v>
      </c>
      <c r="F879" s="219">
        <v>783.697</v>
      </c>
      <c r="H879" s="32"/>
    </row>
    <row r="880" spans="2:8" s="1" customFormat="1" ht="22.5" x14ac:dyDescent="0.2">
      <c r="B880" s="32"/>
      <c r="C880" s="218" t="s">
        <v>1541</v>
      </c>
      <c r="D880" s="218" t="s">
        <v>1542</v>
      </c>
      <c r="E880" s="17" t="s">
        <v>376</v>
      </c>
      <c r="F880" s="219">
        <v>1773.3430000000001</v>
      </c>
      <c r="H880" s="32"/>
    </row>
    <row r="881" spans="2:8" s="1" customFormat="1" ht="22.5" x14ac:dyDescent="0.2">
      <c r="B881" s="32"/>
      <c r="C881" s="218" t="s">
        <v>1686</v>
      </c>
      <c r="D881" s="218" t="s">
        <v>1687</v>
      </c>
      <c r="E881" s="17" t="s">
        <v>376</v>
      </c>
      <c r="F881" s="219">
        <v>197.03800000000001</v>
      </c>
      <c r="H881" s="32"/>
    </row>
    <row r="882" spans="2:8" s="1" customFormat="1" ht="22.5" x14ac:dyDescent="0.2">
      <c r="B882" s="32"/>
      <c r="C882" s="218" t="s">
        <v>1691</v>
      </c>
      <c r="D882" s="218" t="s">
        <v>1692</v>
      </c>
      <c r="E882" s="17" t="s">
        <v>376</v>
      </c>
      <c r="F882" s="219">
        <v>197.03800000000001</v>
      </c>
      <c r="H882" s="32"/>
    </row>
    <row r="883" spans="2:8" s="1" customFormat="1" ht="22.5" x14ac:dyDescent="0.2">
      <c r="B883" s="32"/>
      <c r="C883" s="218" t="s">
        <v>1695</v>
      </c>
      <c r="D883" s="218" t="s">
        <v>1696</v>
      </c>
      <c r="E883" s="17" t="s">
        <v>376</v>
      </c>
      <c r="F883" s="219">
        <v>197.03800000000001</v>
      </c>
      <c r="H883" s="32"/>
    </row>
    <row r="884" spans="2:8" s="1" customFormat="1" ht="16.899999999999999" customHeight="1" x14ac:dyDescent="0.2">
      <c r="B884" s="32"/>
      <c r="C884" s="218" t="s">
        <v>1504</v>
      </c>
      <c r="D884" s="218" t="s">
        <v>1505</v>
      </c>
      <c r="E884" s="17" t="s">
        <v>376</v>
      </c>
      <c r="F884" s="219">
        <v>783.697</v>
      </c>
      <c r="H884" s="32"/>
    </row>
    <row r="885" spans="2:8" s="1" customFormat="1" ht="16.899999999999999" customHeight="1" x14ac:dyDescent="0.2">
      <c r="B885" s="32"/>
      <c r="C885" s="214" t="s">
        <v>247</v>
      </c>
      <c r="D885" s="215" t="s">
        <v>1</v>
      </c>
      <c r="E885" s="216" t="s">
        <v>1</v>
      </c>
      <c r="F885" s="217">
        <v>73.557000000000002</v>
      </c>
      <c r="H885" s="32"/>
    </row>
    <row r="886" spans="2:8" s="1" customFormat="1" ht="16.899999999999999" customHeight="1" x14ac:dyDescent="0.2">
      <c r="B886" s="32"/>
      <c r="C886" s="220" t="s">
        <v>5387</v>
      </c>
      <c r="H886" s="32"/>
    </row>
    <row r="887" spans="2:8" s="1" customFormat="1" ht="22.5" x14ac:dyDescent="0.2">
      <c r="B887" s="32"/>
      <c r="C887" s="218" t="s">
        <v>1490</v>
      </c>
      <c r="D887" s="218" t="s">
        <v>1491</v>
      </c>
      <c r="E887" s="17" t="s">
        <v>376</v>
      </c>
      <c r="F887" s="219">
        <v>530.60199999999998</v>
      </c>
      <c r="H887" s="32"/>
    </row>
    <row r="888" spans="2:8" s="1" customFormat="1" ht="16.899999999999999" customHeight="1" x14ac:dyDescent="0.2">
      <c r="B888" s="32"/>
      <c r="C888" s="218" t="s">
        <v>1578</v>
      </c>
      <c r="D888" s="218" t="s">
        <v>1579</v>
      </c>
      <c r="E888" s="17" t="s">
        <v>376</v>
      </c>
      <c r="F888" s="219">
        <v>653.08100000000002</v>
      </c>
      <c r="H888" s="32"/>
    </row>
    <row r="889" spans="2:8" s="1" customFormat="1" ht="22.5" x14ac:dyDescent="0.2">
      <c r="B889" s="32"/>
      <c r="C889" s="218" t="s">
        <v>1588</v>
      </c>
      <c r="D889" s="218" t="s">
        <v>1589</v>
      </c>
      <c r="E889" s="17" t="s">
        <v>376</v>
      </c>
      <c r="F889" s="219">
        <v>653.08100000000002</v>
      </c>
      <c r="H889" s="32"/>
    </row>
    <row r="890" spans="2:8" s="1" customFormat="1" ht="22.5" x14ac:dyDescent="0.2">
      <c r="B890" s="32"/>
      <c r="C890" s="218" t="s">
        <v>1629</v>
      </c>
      <c r="D890" s="218" t="s">
        <v>1630</v>
      </c>
      <c r="E890" s="17" t="s">
        <v>489</v>
      </c>
      <c r="F890" s="219">
        <v>183.893</v>
      </c>
      <c r="H890" s="32"/>
    </row>
    <row r="891" spans="2:8" s="1" customFormat="1" ht="16.899999999999999" customHeight="1" x14ac:dyDescent="0.2">
      <c r="B891" s="32"/>
      <c r="C891" s="218" t="s">
        <v>1500</v>
      </c>
      <c r="D891" s="218" t="s">
        <v>1501</v>
      </c>
      <c r="E891" s="17" t="s">
        <v>376</v>
      </c>
      <c r="F891" s="219">
        <v>653.08100000000002</v>
      </c>
      <c r="H891" s="32"/>
    </row>
    <row r="892" spans="2:8" s="1" customFormat="1" ht="16.899999999999999" customHeight="1" x14ac:dyDescent="0.2">
      <c r="B892" s="32"/>
      <c r="C892" s="218" t="s">
        <v>1699</v>
      </c>
      <c r="D892" s="218" t="s">
        <v>1700</v>
      </c>
      <c r="E892" s="17" t="s">
        <v>376</v>
      </c>
      <c r="F892" s="219">
        <v>127.68300000000001</v>
      </c>
      <c r="H892" s="32"/>
    </row>
    <row r="893" spans="2:8" s="1" customFormat="1" ht="16.899999999999999" customHeight="1" x14ac:dyDescent="0.2">
      <c r="B893" s="32"/>
      <c r="C893" s="218" t="s">
        <v>1583</v>
      </c>
      <c r="D893" s="218" t="s">
        <v>1584</v>
      </c>
      <c r="E893" s="17" t="s">
        <v>444</v>
      </c>
      <c r="F893" s="219">
        <v>0.32700000000000001</v>
      </c>
      <c r="H893" s="32"/>
    </row>
    <row r="894" spans="2:8" s="1" customFormat="1" ht="16.899999999999999" customHeight="1" x14ac:dyDescent="0.2">
      <c r="B894" s="32"/>
      <c r="C894" s="218" t="s">
        <v>1495</v>
      </c>
      <c r="D894" s="218" t="s">
        <v>1496</v>
      </c>
      <c r="E894" s="17" t="s">
        <v>376</v>
      </c>
      <c r="F894" s="219">
        <v>751.04300000000001</v>
      </c>
      <c r="H894" s="32"/>
    </row>
    <row r="895" spans="2:8" s="1" customFormat="1" ht="16.899999999999999" customHeight="1" x14ac:dyDescent="0.2">
      <c r="B895" s="32"/>
      <c r="C895" s="218" t="s">
        <v>1592</v>
      </c>
      <c r="D895" s="218" t="s">
        <v>1593</v>
      </c>
      <c r="E895" s="17" t="s">
        <v>376</v>
      </c>
      <c r="F895" s="219">
        <v>783.697</v>
      </c>
      <c r="H895" s="32"/>
    </row>
    <row r="896" spans="2:8" s="1" customFormat="1" ht="16.899999999999999" customHeight="1" x14ac:dyDescent="0.2">
      <c r="B896" s="32"/>
      <c r="C896" s="218" t="s">
        <v>1504</v>
      </c>
      <c r="D896" s="218" t="s">
        <v>1505</v>
      </c>
      <c r="E896" s="17" t="s">
        <v>376</v>
      </c>
      <c r="F896" s="219">
        <v>783.697</v>
      </c>
      <c r="H896" s="32"/>
    </row>
    <row r="897" spans="2:8" s="1" customFormat="1" ht="16.899999999999999" customHeight="1" x14ac:dyDescent="0.2">
      <c r="B897" s="32"/>
      <c r="C897" s="214" t="s">
        <v>249</v>
      </c>
      <c r="D897" s="215" t="s">
        <v>1</v>
      </c>
      <c r="E897" s="216" t="s">
        <v>1</v>
      </c>
      <c r="F897" s="217">
        <v>53.118000000000002</v>
      </c>
      <c r="H897" s="32"/>
    </row>
    <row r="898" spans="2:8" s="1" customFormat="1" ht="16.899999999999999" customHeight="1" x14ac:dyDescent="0.2">
      <c r="B898" s="32"/>
      <c r="C898" s="220" t="s">
        <v>5387</v>
      </c>
      <c r="H898" s="32"/>
    </row>
    <row r="899" spans="2:8" s="1" customFormat="1" ht="16.899999999999999" customHeight="1" x14ac:dyDescent="0.2">
      <c r="B899" s="32"/>
      <c r="C899" s="218" t="s">
        <v>1463</v>
      </c>
      <c r="D899" s="218" t="s">
        <v>1464</v>
      </c>
      <c r="E899" s="17" t="s">
        <v>376</v>
      </c>
      <c r="F899" s="219">
        <v>378.226</v>
      </c>
      <c r="H899" s="32"/>
    </row>
    <row r="900" spans="2:8" s="1" customFormat="1" ht="16.899999999999999" customHeight="1" x14ac:dyDescent="0.2">
      <c r="B900" s="32"/>
      <c r="C900" s="218" t="s">
        <v>1578</v>
      </c>
      <c r="D900" s="218" t="s">
        <v>1579</v>
      </c>
      <c r="E900" s="17" t="s">
        <v>376</v>
      </c>
      <c r="F900" s="219">
        <v>67.305000000000007</v>
      </c>
      <c r="H900" s="32"/>
    </row>
    <row r="901" spans="2:8" s="1" customFormat="1" ht="16.899999999999999" customHeight="1" x14ac:dyDescent="0.2">
      <c r="B901" s="32"/>
      <c r="C901" s="218" t="s">
        <v>1481</v>
      </c>
      <c r="D901" s="218" t="s">
        <v>1482</v>
      </c>
      <c r="E901" s="17" t="s">
        <v>376</v>
      </c>
      <c r="F901" s="219">
        <v>67.305000000000007</v>
      </c>
      <c r="H901" s="32"/>
    </row>
    <row r="902" spans="2:8" s="1" customFormat="1" ht="22.5" x14ac:dyDescent="0.2">
      <c r="B902" s="32"/>
      <c r="C902" s="218" t="s">
        <v>1490</v>
      </c>
      <c r="D902" s="218" t="s">
        <v>1491</v>
      </c>
      <c r="E902" s="17" t="s">
        <v>376</v>
      </c>
      <c r="F902" s="219">
        <v>67.305000000000007</v>
      </c>
      <c r="H902" s="32"/>
    </row>
    <row r="903" spans="2:8" s="1" customFormat="1" ht="16.899999999999999" customHeight="1" x14ac:dyDescent="0.2">
      <c r="B903" s="32"/>
      <c r="C903" s="218" t="s">
        <v>1500</v>
      </c>
      <c r="D903" s="218" t="s">
        <v>1501</v>
      </c>
      <c r="E903" s="17" t="s">
        <v>376</v>
      </c>
      <c r="F903" s="219">
        <v>67.305000000000007</v>
      </c>
      <c r="H903" s="32"/>
    </row>
    <row r="904" spans="2:8" s="1" customFormat="1" ht="16.899999999999999" customHeight="1" x14ac:dyDescent="0.2">
      <c r="B904" s="32"/>
      <c r="C904" s="218" t="s">
        <v>1508</v>
      </c>
      <c r="D904" s="218" t="s">
        <v>1509</v>
      </c>
      <c r="E904" s="17" t="s">
        <v>376</v>
      </c>
      <c r="F904" s="219">
        <v>53.118000000000002</v>
      </c>
      <c r="H904" s="32"/>
    </row>
    <row r="905" spans="2:8" s="1" customFormat="1" ht="22.5" x14ac:dyDescent="0.2">
      <c r="B905" s="32"/>
      <c r="C905" s="218" t="s">
        <v>1673</v>
      </c>
      <c r="D905" s="218" t="s">
        <v>1674</v>
      </c>
      <c r="E905" s="17" t="s">
        <v>376</v>
      </c>
      <c r="F905" s="219">
        <v>53.118000000000002</v>
      </c>
      <c r="H905" s="32"/>
    </row>
    <row r="906" spans="2:8" s="1" customFormat="1" ht="22.5" x14ac:dyDescent="0.2">
      <c r="B906" s="32"/>
      <c r="C906" s="218" t="s">
        <v>1682</v>
      </c>
      <c r="D906" s="218" t="s">
        <v>1683</v>
      </c>
      <c r="E906" s="17" t="s">
        <v>376</v>
      </c>
      <c r="F906" s="219">
        <v>53.118000000000002</v>
      </c>
      <c r="H906" s="32"/>
    </row>
    <row r="907" spans="2:8" s="1" customFormat="1" ht="22.5" x14ac:dyDescent="0.2">
      <c r="B907" s="32"/>
      <c r="C907" s="218" t="s">
        <v>1537</v>
      </c>
      <c r="D907" s="218" t="s">
        <v>1538</v>
      </c>
      <c r="E907" s="17" t="s">
        <v>376</v>
      </c>
      <c r="F907" s="219">
        <v>53.118000000000002</v>
      </c>
      <c r="H907" s="32"/>
    </row>
    <row r="908" spans="2:8" s="1" customFormat="1" ht="16.899999999999999" customHeight="1" x14ac:dyDescent="0.2">
      <c r="B908" s="32"/>
      <c r="C908" s="218" t="s">
        <v>1467</v>
      </c>
      <c r="D908" s="218" t="s">
        <v>1468</v>
      </c>
      <c r="E908" s="17" t="s">
        <v>376</v>
      </c>
      <c r="F908" s="219">
        <v>55.774000000000001</v>
      </c>
      <c r="H908" s="32"/>
    </row>
    <row r="909" spans="2:8" s="1" customFormat="1" ht="16.899999999999999" customHeight="1" x14ac:dyDescent="0.2">
      <c r="B909" s="32"/>
      <c r="C909" s="218" t="s">
        <v>1583</v>
      </c>
      <c r="D909" s="218" t="s">
        <v>1584</v>
      </c>
      <c r="E909" s="17" t="s">
        <v>444</v>
      </c>
      <c r="F909" s="219">
        <v>3.4000000000000002E-2</v>
      </c>
      <c r="H909" s="32"/>
    </row>
    <row r="910" spans="2:8" s="1" customFormat="1" ht="16.899999999999999" customHeight="1" x14ac:dyDescent="0.2">
      <c r="B910" s="32"/>
      <c r="C910" s="218" t="s">
        <v>1495</v>
      </c>
      <c r="D910" s="218" t="s">
        <v>1496</v>
      </c>
      <c r="E910" s="17" t="s">
        <v>376</v>
      </c>
      <c r="F910" s="219">
        <v>77.400999999999996</v>
      </c>
      <c r="H910" s="32"/>
    </row>
    <row r="911" spans="2:8" s="1" customFormat="1" ht="22.5" x14ac:dyDescent="0.2">
      <c r="B911" s="32"/>
      <c r="C911" s="218" t="s">
        <v>1485</v>
      </c>
      <c r="D911" s="218" t="s">
        <v>1486</v>
      </c>
      <c r="E911" s="17" t="s">
        <v>376</v>
      </c>
      <c r="F911" s="219">
        <v>80.766000000000005</v>
      </c>
      <c r="H911" s="32"/>
    </row>
    <row r="912" spans="2:8" s="1" customFormat="1" ht="22.5" x14ac:dyDescent="0.2">
      <c r="B912" s="32"/>
      <c r="C912" s="218" t="s">
        <v>1541</v>
      </c>
      <c r="D912" s="218" t="s">
        <v>1542</v>
      </c>
      <c r="E912" s="17" t="s">
        <v>376</v>
      </c>
      <c r="F912" s="219">
        <v>162.541</v>
      </c>
      <c r="H912" s="32"/>
    </row>
    <row r="913" spans="2:8" s="1" customFormat="1" ht="22.5" x14ac:dyDescent="0.2">
      <c r="B913" s="32"/>
      <c r="C913" s="218" t="s">
        <v>1686</v>
      </c>
      <c r="D913" s="218" t="s">
        <v>1687</v>
      </c>
      <c r="E913" s="17" t="s">
        <v>376</v>
      </c>
      <c r="F913" s="219">
        <v>18.059999999999999</v>
      </c>
      <c r="H913" s="32"/>
    </row>
    <row r="914" spans="2:8" s="1" customFormat="1" ht="22.5" x14ac:dyDescent="0.2">
      <c r="B914" s="32"/>
      <c r="C914" s="218" t="s">
        <v>1691</v>
      </c>
      <c r="D914" s="218" t="s">
        <v>1692</v>
      </c>
      <c r="E914" s="17" t="s">
        <v>376</v>
      </c>
      <c r="F914" s="219">
        <v>18.059999999999999</v>
      </c>
      <c r="H914" s="32"/>
    </row>
    <row r="915" spans="2:8" s="1" customFormat="1" ht="22.5" x14ac:dyDescent="0.2">
      <c r="B915" s="32"/>
      <c r="C915" s="218" t="s">
        <v>1695</v>
      </c>
      <c r="D915" s="218" t="s">
        <v>1696</v>
      </c>
      <c r="E915" s="17" t="s">
        <v>376</v>
      </c>
      <c r="F915" s="219">
        <v>18.059999999999999</v>
      </c>
      <c r="H915" s="32"/>
    </row>
    <row r="916" spans="2:8" s="1" customFormat="1" ht="16.899999999999999" customHeight="1" x14ac:dyDescent="0.2">
      <c r="B916" s="32"/>
      <c r="C916" s="218" t="s">
        <v>1504</v>
      </c>
      <c r="D916" s="218" t="s">
        <v>1505</v>
      </c>
      <c r="E916" s="17" t="s">
        <v>376</v>
      </c>
      <c r="F916" s="219">
        <v>80.766000000000005</v>
      </c>
      <c r="H916" s="32"/>
    </row>
    <row r="917" spans="2:8" s="1" customFormat="1" ht="16.899999999999999" customHeight="1" x14ac:dyDescent="0.2">
      <c r="B917" s="32"/>
      <c r="C917" s="214" t="s">
        <v>251</v>
      </c>
      <c r="D917" s="215" t="s">
        <v>1</v>
      </c>
      <c r="E917" s="216" t="s">
        <v>1</v>
      </c>
      <c r="F917" s="217">
        <v>14.186999999999999</v>
      </c>
      <c r="H917" s="32"/>
    </row>
    <row r="918" spans="2:8" s="1" customFormat="1" ht="16.899999999999999" customHeight="1" x14ac:dyDescent="0.2">
      <c r="B918" s="32"/>
      <c r="C918" s="220" t="s">
        <v>5387</v>
      </c>
      <c r="H918" s="32"/>
    </row>
    <row r="919" spans="2:8" s="1" customFormat="1" ht="22.5" x14ac:dyDescent="0.2">
      <c r="B919" s="32"/>
      <c r="C919" s="218" t="s">
        <v>1490</v>
      </c>
      <c r="D919" s="218" t="s">
        <v>1491</v>
      </c>
      <c r="E919" s="17" t="s">
        <v>376</v>
      </c>
      <c r="F919" s="219">
        <v>653.08100000000002</v>
      </c>
      <c r="H919" s="32"/>
    </row>
    <row r="920" spans="2:8" s="1" customFormat="1" ht="16.899999999999999" customHeight="1" x14ac:dyDescent="0.2">
      <c r="B920" s="32"/>
      <c r="C920" s="218" t="s">
        <v>1578</v>
      </c>
      <c r="D920" s="218" t="s">
        <v>1579</v>
      </c>
      <c r="E920" s="17" t="s">
        <v>376</v>
      </c>
      <c r="F920" s="219">
        <v>67.305000000000007</v>
      </c>
      <c r="H920" s="32"/>
    </row>
    <row r="921" spans="2:8" s="1" customFormat="1" ht="16.899999999999999" customHeight="1" x14ac:dyDescent="0.2">
      <c r="B921" s="32"/>
      <c r="C921" s="218" t="s">
        <v>1481</v>
      </c>
      <c r="D921" s="218" t="s">
        <v>1482</v>
      </c>
      <c r="E921" s="17" t="s">
        <v>376</v>
      </c>
      <c r="F921" s="219">
        <v>67.305000000000007</v>
      </c>
      <c r="H921" s="32"/>
    </row>
    <row r="922" spans="2:8" s="1" customFormat="1" ht="22.5" x14ac:dyDescent="0.2">
      <c r="B922" s="32"/>
      <c r="C922" s="218" t="s">
        <v>1629</v>
      </c>
      <c r="D922" s="218" t="s">
        <v>1630</v>
      </c>
      <c r="E922" s="17" t="s">
        <v>489</v>
      </c>
      <c r="F922" s="219">
        <v>35.468000000000004</v>
      </c>
      <c r="H922" s="32"/>
    </row>
    <row r="923" spans="2:8" s="1" customFormat="1" ht="16.899999999999999" customHeight="1" x14ac:dyDescent="0.2">
      <c r="B923" s="32"/>
      <c r="C923" s="218" t="s">
        <v>1500</v>
      </c>
      <c r="D923" s="218" t="s">
        <v>1501</v>
      </c>
      <c r="E923" s="17" t="s">
        <v>376</v>
      </c>
      <c r="F923" s="219">
        <v>67.305000000000007</v>
      </c>
      <c r="H923" s="32"/>
    </row>
    <row r="924" spans="2:8" s="1" customFormat="1" ht="16.899999999999999" customHeight="1" x14ac:dyDescent="0.2">
      <c r="B924" s="32"/>
      <c r="C924" s="218" t="s">
        <v>1699</v>
      </c>
      <c r="D924" s="218" t="s">
        <v>1700</v>
      </c>
      <c r="E924" s="17" t="s">
        <v>376</v>
      </c>
      <c r="F924" s="219">
        <v>21.338000000000001</v>
      </c>
      <c r="H924" s="32"/>
    </row>
    <row r="925" spans="2:8" s="1" customFormat="1" ht="16.899999999999999" customHeight="1" x14ac:dyDescent="0.2">
      <c r="B925" s="32"/>
      <c r="C925" s="218" t="s">
        <v>1583</v>
      </c>
      <c r="D925" s="218" t="s">
        <v>1584</v>
      </c>
      <c r="E925" s="17" t="s">
        <v>444</v>
      </c>
      <c r="F925" s="219">
        <v>3.4000000000000002E-2</v>
      </c>
      <c r="H925" s="32"/>
    </row>
    <row r="926" spans="2:8" s="1" customFormat="1" ht="16.899999999999999" customHeight="1" x14ac:dyDescent="0.2">
      <c r="B926" s="32"/>
      <c r="C926" s="218" t="s">
        <v>1495</v>
      </c>
      <c r="D926" s="218" t="s">
        <v>1496</v>
      </c>
      <c r="E926" s="17" t="s">
        <v>376</v>
      </c>
      <c r="F926" s="219">
        <v>77.400999999999996</v>
      </c>
      <c r="H926" s="32"/>
    </row>
    <row r="927" spans="2:8" s="1" customFormat="1" ht="22.5" x14ac:dyDescent="0.2">
      <c r="B927" s="32"/>
      <c r="C927" s="218" t="s">
        <v>1485</v>
      </c>
      <c r="D927" s="218" t="s">
        <v>1486</v>
      </c>
      <c r="E927" s="17" t="s">
        <v>376</v>
      </c>
      <c r="F927" s="219">
        <v>80.766000000000005</v>
      </c>
      <c r="H927" s="32"/>
    </row>
    <row r="928" spans="2:8" s="1" customFormat="1" ht="16.899999999999999" customHeight="1" x14ac:dyDescent="0.2">
      <c r="B928" s="32"/>
      <c r="C928" s="218" t="s">
        <v>1504</v>
      </c>
      <c r="D928" s="218" t="s">
        <v>1505</v>
      </c>
      <c r="E928" s="17" t="s">
        <v>376</v>
      </c>
      <c r="F928" s="219">
        <v>80.766000000000005</v>
      </c>
      <c r="H928" s="32"/>
    </row>
    <row r="929" spans="2:8" s="1" customFormat="1" ht="16.899999999999999" customHeight="1" x14ac:dyDescent="0.2">
      <c r="B929" s="32"/>
      <c r="C929" s="214" t="s">
        <v>253</v>
      </c>
      <c r="D929" s="215" t="s">
        <v>1</v>
      </c>
      <c r="E929" s="216" t="s">
        <v>1</v>
      </c>
      <c r="F929" s="217">
        <v>20.428000000000001</v>
      </c>
      <c r="H929" s="32"/>
    </row>
    <row r="930" spans="2:8" s="1" customFormat="1" ht="16.899999999999999" customHeight="1" x14ac:dyDescent="0.2">
      <c r="B930" s="32"/>
      <c r="C930" s="220" t="s">
        <v>5387</v>
      </c>
      <c r="H930" s="32"/>
    </row>
    <row r="931" spans="2:8" s="1" customFormat="1" ht="16.899999999999999" customHeight="1" x14ac:dyDescent="0.2">
      <c r="B931" s="32"/>
      <c r="C931" s="218" t="s">
        <v>1578</v>
      </c>
      <c r="D931" s="218" t="s">
        <v>1579</v>
      </c>
      <c r="E931" s="17" t="s">
        <v>376</v>
      </c>
      <c r="F931" s="219">
        <v>67.305000000000007</v>
      </c>
      <c r="H931" s="32"/>
    </row>
    <row r="932" spans="2:8" s="1" customFormat="1" ht="16.899999999999999" customHeight="1" x14ac:dyDescent="0.2">
      <c r="B932" s="32"/>
      <c r="C932" s="218" t="s">
        <v>1481</v>
      </c>
      <c r="D932" s="218" t="s">
        <v>1482</v>
      </c>
      <c r="E932" s="17" t="s">
        <v>376</v>
      </c>
      <c r="F932" s="219">
        <v>24.07</v>
      </c>
      <c r="H932" s="32"/>
    </row>
    <row r="933" spans="2:8" s="1" customFormat="1" ht="22.5" x14ac:dyDescent="0.2">
      <c r="B933" s="32"/>
      <c r="C933" s="218" t="s">
        <v>1490</v>
      </c>
      <c r="D933" s="218" t="s">
        <v>1491</v>
      </c>
      <c r="E933" s="17" t="s">
        <v>376</v>
      </c>
      <c r="F933" s="219">
        <v>24.07</v>
      </c>
      <c r="H933" s="32"/>
    </row>
    <row r="934" spans="2:8" s="1" customFormat="1" ht="16.899999999999999" customHeight="1" x14ac:dyDescent="0.2">
      <c r="B934" s="32"/>
      <c r="C934" s="218" t="s">
        <v>1500</v>
      </c>
      <c r="D934" s="218" t="s">
        <v>1501</v>
      </c>
      <c r="E934" s="17" t="s">
        <v>376</v>
      </c>
      <c r="F934" s="219">
        <v>24.07</v>
      </c>
      <c r="H934" s="32"/>
    </row>
    <row r="935" spans="2:8" s="1" customFormat="1" ht="16.899999999999999" customHeight="1" x14ac:dyDescent="0.2">
      <c r="B935" s="32"/>
      <c r="C935" s="218" t="s">
        <v>1508</v>
      </c>
      <c r="D935" s="218" t="s">
        <v>1509</v>
      </c>
      <c r="E935" s="17" t="s">
        <v>376</v>
      </c>
      <c r="F935" s="219">
        <v>20.428000000000001</v>
      </c>
      <c r="H935" s="32"/>
    </row>
    <row r="936" spans="2:8" s="1" customFormat="1" ht="22.5" x14ac:dyDescent="0.2">
      <c r="B936" s="32"/>
      <c r="C936" s="218" t="s">
        <v>1682</v>
      </c>
      <c r="D936" s="218" t="s">
        <v>1683</v>
      </c>
      <c r="E936" s="17" t="s">
        <v>376</v>
      </c>
      <c r="F936" s="219">
        <v>20.428000000000001</v>
      </c>
      <c r="H936" s="32"/>
    </row>
    <row r="937" spans="2:8" s="1" customFormat="1" ht="22.5" x14ac:dyDescent="0.2">
      <c r="B937" s="32"/>
      <c r="C937" s="218" t="s">
        <v>1537</v>
      </c>
      <c r="D937" s="218" t="s">
        <v>1538</v>
      </c>
      <c r="E937" s="17" t="s">
        <v>376</v>
      </c>
      <c r="F937" s="219">
        <v>20.428000000000001</v>
      </c>
      <c r="H937" s="32"/>
    </row>
    <row r="938" spans="2:8" s="1" customFormat="1" ht="16.899999999999999" customHeight="1" x14ac:dyDescent="0.2">
      <c r="B938" s="32"/>
      <c r="C938" s="218" t="s">
        <v>1583</v>
      </c>
      <c r="D938" s="218" t="s">
        <v>1584</v>
      </c>
      <c r="E938" s="17" t="s">
        <v>444</v>
      </c>
      <c r="F938" s="219">
        <v>1.2E-2</v>
      </c>
      <c r="H938" s="32"/>
    </row>
    <row r="939" spans="2:8" s="1" customFormat="1" ht="16.899999999999999" customHeight="1" x14ac:dyDescent="0.2">
      <c r="B939" s="32"/>
      <c r="C939" s="218" t="s">
        <v>1495</v>
      </c>
      <c r="D939" s="218" t="s">
        <v>1496</v>
      </c>
      <c r="E939" s="17" t="s">
        <v>376</v>
      </c>
      <c r="F939" s="219">
        <v>27.681000000000001</v>
      </c>
      <c r="H939" s="32"/>
    </row>
    <row r="940" spans="2:8" s="1" customFormat="1" ht="22.5" x14ac:dyDescent="0.2">
      <c r="B940" s="32"/>
      <c r="C940" s="218" t="s">
        <v>1485</v>
      </c>
      <c r="D940" s="218" t="s">
        <v>1486</v>
      </c>
      <c r="E940" s="17" t="s">
        <v>376</v>
      </c>
      <c r="F940" s="219">
        <v>28.884</v>
      </c>
      <c r="H940" s="32"/>
    </row>
    <row r="941" spans="2:8" s="1" customFormat="1" ht="22.5" x14ac:dyDescent="0.2">
      <c r="B941" s="32"/>
      <c r="C941" s="218" t="s">
        <v>1541</v>
      </c>
      <c r="D941" s="218" t="s">
        <v>1542</v>
      </c>
      <c r="E941" s="17" t="s">
        <v>376</v>
      </c>
      <c r="F941" s="219">
        <v>20.837</v>
      </c>
      <c r="H941" s="32"/>
    </row>
    <row r="942" spans="2:8" s="1" customFormat="1" ht="22.5" x14ac:dyDescent="0.2">
      <c r="B942" s="32"/>
      <c r="C942" s="218" t="s">
        <v>1686</v>
      </c>
      <c r="D942" s="218" t="s">
        <v>1687</v>
      </c>
      <c r="E942" s="17" t="s">
        <v>376</v>
      </c>
      <c r="F942" s="219">
        <v>6.9459999999999997</v>
      </c>
      <c r="H942" s="32"/>
    </row>
    <row r="943" spans="2:8" s="1" customFormat="1" ht="22.5" x14ac:dyDescent="0.2">
      <c r="B943" s="32"/>
      <c r="C943" s="218" t="s">
        <v>1691</v>
      </c>
      <c r="D943" s="218" t="s">
        <v>1692</v>
      </c>
      <c r="E943" s="17" t="s">
        <v>376</v>
      </c>
      <c r="F943" s="219">
        <v>6.9459999999999997</v>
      </c>
      <c r="H943" s="32"/>
    </row>
    <row r="944" spans="2:8" s="1" customFormat="1" ht="22.5" x14ac:dyDescent="0.2">
      <c r="B944" s="32"/>
      <c r="C944" s="218" t="s">
        <v>1695</v>
      </c>
      <c r="D944" s="218" t="s">
        <v>1696</v>
      </c>
      <c r="E944" s="17" t="s">
        <v>376</v>
      </c>
      <c r="F944" s="219">
        <v>6.9459999999999997</v>
      </c>
      <c r="H944" s="32"/>
    </row>
    <row r="945" spans="2:8" s="1" customFormat="1" ht="16.899999999999999" customHeight="1" x14ac:dyDescent="0.2">
      <c r="B945" s="32"/>
      <c r="C945" s="218" t="s">
        <v>2123</v>
      </c>
      <c r="D945" s="218" t="s">
        <v>2124</v>
      </c>
      <c r="E945" s="17" t="s">
        <v>376</v>
      </c>
      <c r="F945" s="219">
        <v>20.837</v>
      </c>
      <c r="H945" s="32"/>
    </row>
    <row r="946" spans="2:8" s="1" customFormat="1" ht="16.899999999999999" customHeight="1" x14ac:dyDescent="0.2">
      <c r="B946" s="32"/>
      <c r="C946" s="218" t="s">
        <v>1504</v>
      </c>
      <c r="D946" s="218" t="s">
        <v>1505</v>
      </c>
      <c r="E946" s="17" t="s">
        <v>376</v>
      </c>
      <c r="F946" s="219">
        <v>28.884</v>
      </c>
      <c r="H946" s="32"/>
    </row>
    <row r="947" spans="2:8" s="1" customFormat="1" ht="16.899999999999999" customHeight="1" x14ac:dyDescent="0.2">
      <c r="B947" s="32"/>
      <c r="C947" s="214" t="s">
        <v>255</v>
      </c>
      <c r="D947" s="215" t="s">
        <v>1</v>
      </c>
      <c r="E947" s="216" t="s">
        <v>1</v>
      </c>
      <c r="F947" s="217">
        <v>3.6419999999999999</v>
      </c>
      <c r="H947" s="32"/>
    </row>
    <row r="948" spans="2:8" s="1" customFormat="1" ht="16.899999999999999" customHeight="1" x14ac:dyDescent="0.2">
      <c r="B948" s="32"/>
      <c r="C948" s="220" t="s">
        <v>5387</v>
      </c>
      <c r="H948" s="32"/>
    </row>
    <row r="949" spans="2:8" s="1" customFormat="1" ht="16.899999999999999" customHeight="1" x14ac:dyDescent="0.2">
      <c r="B949" s="32"/>
      <c r="C949" s="218" t="s">
        <v>1578</v>
      </c>
      <c r="D949" s="218" t="s">
        <v>1579</v>
      </c>
      <c r="E949" s="17" t="s">
        <v>376</v>
      </c>
      <c r="F949" s="219">
        <v>67.305000000000007</v>
      </c>
      <c r="H949" s="32"/>
    </row>
    <row r="950" spans="2:8" s="1" customFormat="1" ht="16.899999999999999" customHeight="1" x14ac:dyDescent="0.2">
      <c r="B950" s="32"/>
      <c r="C950" s="218" t="s">
        <v>1481</v>
      </c>
      <c r="D950" s="218" t="s">
        <v>1482</v>
      </c>
      <c r="E950" s="17" t="s">
        <v>376</v>
      </c>
      <c r="F950" s="219">
        <v>24.07</v>
      </c>
      <c r="H950" s="32"/>
    </row>
    <row r="951" spans="2:8" s="1" customFormat="1" ht="22.5" x14ac:dyDescent="0.2">
      <c r="B951" s="32"/>
      <c r="C951" s="218" t="s">
        <v>1490</v>
      </c>
      <c r="D951" s="218" t="s">
        <v>1491</v>
      </c>
      <c r="E951" s="17" t="s">
        <v>376</v>
      </c>
      <c r="F951" s="219">
        <v>24.07</v>
      </c>
      <c r="H951" s="32"/>
    </row>
    <row r="952" spans="2:8" s="1" customFormat="1" ht="22.5" x14ac:dyDescent="0.2">
      <c r="B952" s="32"/>
      <c r="C952" s="218" t="s">
        <v>1629</v>
      </c>
      <c r="D952" s="218" t="s">
        <v>1630</v>
      </c>
      <c r="E952" s="17" t="s">
        <v>489</v>
      </c>
      <c r="F952" s="219">
        <v>9.1050000000000004</v>
      </c>
      <c r="H952" s="32"/>
    </row>
    <row r="953" spans="2:8" s="1" customFormat="1" ht="22.5" x14ac:dyDescent="0.2">
      <c r="B953" s="32"/>
      <c r="C953" s="218" t="s">
        <v>1638</v>
      </c>
      <c r="D953" s="218" t="s">
        <v>1639</v>
      </c>
      <c r="E953" s="17" t="s">
        <v>489</v>
      </c>
      <c r="F953" s="219">
        <v>9.1050000000000004</v>
      </c>
      <c r="H953" s="32"/>
    </row>
    <row r="954" spans="2:8" s="1" customFormat="1" ht="16.899999999999999" customHeight="1" x14ac:dyDescent="0.2">
      <c r="B954" s="32"/>
      <c r="C954" s="218" t="s">
        <v>1500</v>
      </c>
      <c r="D954" s="218" t="s">
        <v>1501</v>
      </c>
      <c r="E954" s="17" t="s">
        <v>376</v>
      </c>
      <c r="F954" s="219">
        <v>24.07</v>
      </c>
      <c r="H954" s="32"/>
    </row>
    <row r="955" spans="2:8" s="1" customFormat="1" ht="16.899999999999999" customHeight="1" x14ac:dyDescent="0.2">
      <c r="B955" s="32"/>
      <c r="C955" s="218" t="s">
        <v>1583</v>
      </c>
      <c r="D955" s="218" t="s">
        <v>1584</v>
      </c>
      <c r="E955" s="17" t="s">
        <v>444</v>
      </c>
      <c r="F955" s="219">
        <v>1.2E-2</v>
      </c>
      <c r="H955" s="32"/>
    </row>
    <row r="956" spans="2:8" s="1" customFormat="1" ht="16.899999999999999" customHeight="1" x14ac:dyDescent="0.2">
      <c r="B956" s="32"/>
      <c r="C956" s="218" t="s">
        <v>1495</v>
      </c>
      <c r="D956" s="218" t="s">
        <v>1496</v>
      </c>
      <c r="E956" s="17" t="s">
        <v>376</v>
      </c>
      <c r="F956" s="219">
        <v>27.681000000000001</v>
      </c>
      <c r="H956" s="32"/>
    </row>
    <row r="957" spans="2:8" s="1" customFormat="1" ht="22.5" x14ac:dyDescent="0.2">
      <c r="B957" s="32"/>
      <c r="C957" s="218" t="s">
        <v>1485</v>
      </c>
      <c r="D957" s="218" t="s">
        <v>1486</v>
      </c>
      <c r="E957" s="17" t="s">
        <v>376</v>
      </c>
      <c r="F957" s="219">
        <v>28.884</v>
      </c>
      <c r="H957" s="32"/>
    </row>
    <row r="958" spans="2:8" s="1" customFormat="1" ht="16.899999999999999" customHeight="1" x14ac:dyDescent="0.2">
      <c r="B958" s="32"/>
      <c r="C958" s="218" t="s">
        <v>1504</v>
      </c>
      <c r="D958" s="218" t="s">
        <v>1505</v>
      </c>
      <c r="E958" s="17" t="s">
        <v>376</v>
      </c>
      <c r="F958" s="219">
        <v>28.884</v>
      </c>
      <c r="H958" s="32"/>
    </row>
    <row r="959" spans="2:8" s="1" customFormat="1" ht="16.899999999999999" customHeight="1" x14ac:dyDescent="0.2">
      <c r="B959" s="32"/>
      <c r="C959" s="214" t="s">
        <v>257</v>
      </c>
      <c r="D959" s="215" t="s">
        <v>1</v>
      </c>
      <c r="E959" s="216" t="s">
        <v>1</v>
      </c>
      <c r="F959" s="217">
        <v>7.1020000000000003</v>
      </c>
      <c r="H959" s="32"/>
    </row>
    <row r="960" spans="2:8" s="1" customFormat="1" ht="16.899999999999999" customHeight="1" x14ac:dyDescent="0.2">
      <c r="B960" s="32"/>
      <c r="C960" s="218" t="s">
        <v>1</v>
      </c>
      <c r="D960" s="218" t="s">
        <v>2146</v>
      </c>
      <c r="E960" s="17" t="s">
        <v>1</v>
      </c>
      <c r="F960" s="219">
        <v>0</v>
      </c>
      <c r="H960" s="32"/>
    </row>
    <row r="961" spans="2:8" s="1" customFormat="1" ht="16.899999999999999" customHeight="1" x14ac:dyDescent="0.2">
      <c r="B961" s="32"/>
      <c r="C961" s="218" t="s">
        <v>1</v>
      </c>
      <c r="D961" s="218" t="s">
        <v>2194</v>
      </c>
      <c r="E961" s="17" t="s">
        <v>1</v>
      </c>
      <c r="F961" s="219">
        <v>5.4690000000000003</v>
      </c>
      <c r="H961" s="32"/>
    </row>
    <row r="962" spans="2:8" s="1" customFormat="1" ht="16.899999999999999" customHeight="1" x14ac:dyDescent="0.2">
      <c r="B962" s="32"/>
      <c r="C962" s="218" t="s">
        <v>1</v>
      </c>
      <c r="D962" s="218" t="s">
        <v>2195</v>
      </c>
      <c r="E962" s="17" t="s">
        <v>1</v>
      </c>
      <c r="F962" s="219">
        <v>1.633</v>
      </c>
      <c r="H962" s="32"/>
    </row>
    <row r="963" spans="2:8" s="1" customFormat="1" ht="16.899999999999999" customHeight="1" x14ac:dyDescent="0.2">
      <c r="B963" s="32"/>
      <c r="C963" s="218" t="s">
        <v>257</v>
      </c>
      <c r="D963" s="218" t="s">
        <v>383</v>
      </c>
      <c r="E963" s="17" t="s">
        <v>1</v>
      </c>
      <c r="F963" s="219">
        <v>7.1020000000000003</v>
      </c>
      <c r="H963" s="32"/>
    </row>
    <row r="964" spans="2:8" s="1" customFormat="1" ht="16.899999999999999" customHeight="1" x14ac:dyDescent="0.2">
      <c r="B964" s="32"/>
      <c r="C964" s="220" t="s">
        <v>5387</v>
      </c>
      <c r="H964" s="32"/>
    </row>
    <row r="965" spans="2:8" s="1" customFormat="1" ht="22.5" x14ac:dyDescent="0.2">
      <c r="B965" s="32"/>
      <c r="C965" s="218" t="s">
        <v>2191</v>
      </c>
      <c r="D965" s="218" t="s">
        <v>2192</v>
      </c>
      <c r="E965" s="17" t="s">
        <v>376</v>
      </c>
      <c r="F965" s="219">
        <v>7.1020000000000003</v>
      </c>
      <c r="H965" s="32"/>
    </row>
    <row r="966" spans="2:8" s="1" customFormat="1" ht="16.899999999999999" customHeight="1" x14ac:dyDescent="0.2">
      <c r="B966" s="32"/>
      <c r="C966" s="218" t="s">
        <v>2197</v>
      </c>
      <c r="D966" s="218" t="s">
        <v>2198</v>
      </c>
      <c r="E966" s="17" t="s">
        <v>376</v>
      </c>
      <c r="F966" s="219">
        <v>7.1020000000000003</v>
      </c>
      <c r="H966" s="32"/>
    </row>
    <row r="967" spans="2:8" s="1" customFormat="1" ht="16.899999999999999" customHeight="1" x14ac:dyDescent="0.2">
      <c r="B967" s="32"/>
      <c r="C967" s="214" t="s">
        <v>259</v>
      </c>
      <c r="D967" s="215" t="s">
        <v>1</v>
      </c>
      <c r="E967" s="216" t="s">
        <v>1</v>
      </c>
      <c r="F967" s="217">
        <v>5.4210000000000003</v>
      </c>
      <c r="H967" s="32"/>
    </row>
    <row r="968" spans="2:8" s="1" customFormat="1" ht="16.899999999999999" customHeight="1" x14ac:dyDescent="0.2">
      <c r="B968" s="32"/>
      <c r="C968" s="220" t="s">
        <v>5387</v>
      </c>
      <c r="H968" s="32"/>
    </row>
    <row r="969" spans="2:8" s="1" customFormat="1" ht="22.5" x14ac:dyDescent="0.2">
      <c r="B969" s="32"/>
      <c r="C969" s="218" t="s">
        <v>1490</v>
      </c>
      <c r="D969" s="218" t="s">
        <v>1491</v>
      </c>
      <c r="E969" s="17" t="s">
        <v>376</v>
      </c>
      <c r="F969" s="219">
        <v>24.07</v>
      </c>
      <c r="H969" s="32"/>
    </row>
    <row r="970" spans="2:8" s="1" customFormat="1" ht="16.899999999999999" customHeight="1" x14ac:dyDescent="0.2">
      <c r="B970" s="32"/>
      <c r="C970" s="218" t="s">
        <v>1500</v>
      </c>
      <c r="D970" s="218" t="s">
        <v>1501</v>
      </c>
      <c r="E970" s="17" t="s">
        <v>376</v>
      </c>
      <c r="F970" s="219">
        <v>6.6310000000000002</v>
      </c>
      <c r="H970" s="32"/>
    </row>
    <row r="971" spans="2:8" s="1" customFormat="1" ht="22.5" x14ac:dyDescent="0.2">
      <c r="B971" s="32"/>
      <c r="C971" s="218" t="s">
        <v>1682</v>
      </c>
      <c r="D971" s="218" t="s">
        <v>1683</v>
      </c>
      <c r="E971" s="17" t="s">
        <v>376</v>
      </c>
      <c r="F971" s="219">
        <v>5.4210000000000003</v>
      </c>
      <c r="H971" s="32"/>
    </row>
    <row r="972" spans="2:8" s="1" customFormat="1" ht="22.5" x14ac:dyDescent="0.2">
      <c r="B972" s="32"/>
      <c r="C972" s="218" t="s">
        <v>2186</v>
      </c>
      <c r="D972" s="218" t="s">
        <v>2187</v>
      </c>
      <c r="E972" s="17" t="s">
        <v>376</v>
      </c>
      <c r="F972" s="219">
        <v>11.384</v>
      </c>
      <c r="H972" s="32"/>
    </row>
    <row r="973" spans="2:8" s="1" customFormat="1" ht="16.899999999999999" customHeight="1" x14ac:dyDescent="0.2">
      <c r="B973" s="32"/>
      <c r="C973" s="218" t="s">
        <v>1463</v>
      </c>
      <c r="D973" s="218" t="s">
        <v>1464</v>
      </c>
      <c r="E973" s="17" t="s">
        <v>376</v>
      </c>
      <c r="F973" s="219">
        <v>5.4210000000000003</v>
      </c>
      <c r="H973" s="32"/>
    </row>
    <row r="974" spans="2:8" s="1" customFormat="1" ht="16.899999999999999" customHeight="1" x14ac:dyDescent="0.2">
      <c r="B974" s="32"/>
      <c r="C974" s="218" t="s">
        <v>1467</v>
      </c>
      <c r="D974" s="218" t="s">
        <v>1468</v>
      </c>
      <c r="E974" s="17" t="s">
        <v>376</v>
      </c>
      <c r="F974" s="219">
        <v>5.6920000000000002</v>
      </c>
      <c r="H974" s="32"/>
    </row>
    <row r="975" spans="2:8" s="1" customFormat="1" ht="16.899999999999999" customHeight="1" x14ac:dyDescent="0.2">
      <c r="B975" s="32"/>
      <c r="C975" s="218" t="s">
        <v>1495</v>
      </c>
      <c r="D975" s="218" t="s">
        <v>1496</v>
      </c>
      <c r="E975" s="17" t="s">
        <v>376</v>
      </c>
      <c r="F975" s="219">
        <v>7.6260000000000003</v>
      </c>
      <c r="H975" s="32"/>
    </row>
    <row r="976" spans="2:8" s="1" customFormat="1" ht="22.5" x14ac:dyDescent="0.2">
      <c r="B976" s="32"/>
      <c r="C976" s="218" t="s">
        <v>1686</v>
      </c>
      <c r="D976" s="218" t="s">
        <v>1687</v>
      </c>
      <c r="E976" s="17" t="s">
        <v>376</v>
      </c>
      <c r="F976" s="219">
        <v>5.5289999999999999</v>
      </c>
      <c r="H976" s="32"/>
    </row>
    <row r="977" spans="2:8" s="1" customFormat="1" ht="16.899999999999999" customHeight="1" x14ac:dyDescent="0.2">
      <c r="B977" s="32"/>
      <c r="C977" s="218" t="s">
        <v>1504</v>
      </c>
      <c r="D977" s="218" t="s">
        <v>1505</v>
      </c>
      <c r="E977" s="17" t="s">
        <v>376</v>
      </c>
      <c r="F977" s="219">
        <v>7.9569999999999999</v>
      </c>
      <c r="H977" s="32"/>
    </row>
    <row r="978" spans="2:8" s="1" customFormat="1" ht="16.899999999999999" customHeight="1" x14ac:dyDescent="0.2">
      <c r="B978" s="32"/>
      <c r="C978" s="214" t="s">
        <v>261</v>
      </c>
      <c r="D978" s="215" t="s">
        <v>1</v>
      </c>
      <c r="E978" s="216" t="s">
        <v>1</v>
      </c>
      <c r="F978" s="217">
        <v>1.21</v>
      </c>
      <c r="H978" s="32"/>
    </row>
    <row r="979" spans="2:8" s="1" customFormat="1" ht="16.899999999999999" customHeight="1" x14ac:dyDescent="0.2">
      <c r="B979" s="32"/>
      <c r="C979" s="220" t="s">
        <v>5387</v>
      </c>
      <c r="H979" s="32"/>
    </row>
    <row r="980" spans="2:8" s="1" customFormat="1" ht="22.5" x14ac:dyDescent="0.2">
      <c r="B980" s="32"/>
      <c r="C980" s="218" t="s">
        <v>1490</v>
      </c>
      <c r="D980" s="218" t="s">
        <v>1491</v>
      </c>
      <c r="E980" s="17" t="s">
        <v>376</v>
      </c>
      <c r="F980" s="219">
        <v>24.07</v>
      </c>
      <c r="H980" s="32"/>
    </row>
    <row r="981" spans="2:8" s="1" customFormat="1" ht="22.5" x14ac:dyDescent="0.2">
      <c r="B981" s="32"/>
      <c r="C981" s="218" t="s">
        <v>1629</v>
      </c>
      <c r="D981" s="218" t="s">
        <v>1630</v>
      </c>
      <c r="E981" s="17" t="s">
        <v>489</v>
      </c>
      <c r="F981" s="219">
        <v>4.84</v>
      </c>
      <c r="H981" s="32"/>
    </row>
    <row r="982" spans="2:8" s="1" customFormat="1" ht="22.5" x14ac:dyDescent="0.2">
      <c r="B982" s="32"/>
      <c r="C982" s="218" t="s">
        <v>1638</v>
      </c>
      <c r="D982" s="218" t="s">
        <v>1639</v>
      </c>
      <c r="E982" s="17" t="s">
        <v>489</v>
      </c>
      <c r="F982" s="219">
        <v>4.84</v>
      </c>
      <c r="H982" s="32"/>
    </row>
    <row r="983" spans="2:8" s="1" customFormat="1" ht="16.899999999999999" customHeight="1" x14ac:dyDescent="0.2">
      <c r="B983" s="32"/>
      <c r="C983" s="218" t="s">
        <v>1500</v>
      </c>
      <c r="D983" s="218" t="s">
        <v>1501</v>
      </c>
      <c r="E983" s="17" t="s">
        <v>376</v>
      </c>
      <c r="F983" s="219">
        <v>6.6310000000000002</v>
      </c>
      <c r="H983" s="32"/>
    </row>
    <row r="984" spans="2:8" s="1" customFormat="1" ht="16.899999999999999" customHeight="1" x14ac:dyDescent="0.2">
      <c r="B984" s="32"/>
      <c r="C984" s="218" t="s">
        <v>1495</v>
      </c>
      <c r="D984" s="218" t="s">
        <v>1496</v>
      </c>
      <c r="E984" s="17" t="s">
        <v>376</v>
      </c>
      <c r="F984" s="219">
        <v>7.6260000000000003</v>
      </c>
      <c r="H984" s="32"/>
    </row>
    <row r="985" spans="2:8" s="1" customFormat="1" ht="16.899999999999999" customHeight="1" x14ac:dyDescent="0.2">
      <c r="B985" s="32"/>
      <c r="C985" s="218" t="s">
        <v>1504</v>
      </c>
      <c r="D985" s="218" t="s">
        <v>1505</v>
      </c>
      <c r="E985" s="17" t="s">
        <v>376</v>
      </c>
      <c r="F985" s="219">
        <v>7.9569999999999999</v>
      </c>
      <c r="H985" s="32"/>
    </row>
    <row r="986" spans="2:8" s="1" customFormat="1" ht="16.899999999999999" customHeight="1" x14ac:dyDescent="0.2">
      <c r="B986" s="32"/>
      <c r="C986" s="214" t="s">
        <v>263</v>
      </c>
      <c r="D986" s="215" t="s">
        <v>1</v>
      </c>
      <c r="E986" s="216" t="s">
        <v>1</v>
      </c>
      <c r="F986" s="217">
        <v>66.783000000000001</v>
      </c>
      <c r="H986" s="32"/>
    </row>
    <row r="987" spans="2:8" s="1" customFormat="1" ht="16.899999999999999" customHeight="1" x14ac:dyDescent="0.2">
      <c r="B987" s="32"/>
      <c r="C987" s="220" t="s">
        <v>5387</v>
      </c>
      <c r="H987" s="32"/>
    </row>
    <row r="988" spans="2:8" s="1" customFormat="1" ht="22.5" x14ac:dyDescent="0.2">
      <c r="B988" s="32"/>
      <c r="C988" s="218" t="s">
        <v>1490</v>
      </c>
      <c r="D988" s="218" t="s">
        <v>1491</v>
      </c>
      <c r="E988" s="17" t="s">
        <v>376</v>
      </c>
      <c r="F988" s="219">
        <v>6.6310000000000002</v>
      </c>
      <c r="H988" s="32"/>
    </row>
    <row r="989" spans="2:8" s="1" customFormat="1" ht="16.899999999999999" customHeight="1" x14ac:dyDescent="0.2">
      <c r="B989" s="32"/>
      <c r="C989" s="218" t="s">
        <v>1500</v>
      </c>
      <c r="D989" s="218" t="s">
        <v>1501</v>
      </c>
      <c r="E989" s="17" t="s">
        <v>376</v>
      </c>
      <c r="F989" s="219">
        <v>73.903000000000006</v>
      </c>
      <c r="H989" s="32"/>
    </row>
    <row r="990" spans="2:8" s="1" customFormat="1" ht="22.5" x14ac:dyDescent="0.2">
      <c r="B990" s="32"/>
      <c r="C990" s="218" t="s">
        <v>1682</v>
      </c>
      <c r="D990" s="218" t="s">
        <v>1683</v>
      </c>
      <c r="E990" s="17" t="s">
        <v>376</v>
      </c>
      <c r="F990" s="219">
        <v>66.783000000000001</v>
      </c>
      <c r="H990" s="32"/>
    </row>
    <row r="991" spans="2:8" s="1" customFormat="1" ht="16.899999999999999" customHeight="1" x14ac:dyDescent="0.2">
      <c r="B991" s="32"/>
      <c r="C991" s="218" t="s">
        <v>1495</v>
      </c>
      <c r="D991" s="218" t="s">
        <v>1496</v>
      </c>
      <c r="E991" s="17" t="s">
        <v>376</v>
      </c>
      <c r="F991" s="219">
        <v>84.988</v>
      </c>
      <c r="H991" s="32"/>
    </row>
    <row r="992" spans="2:8" s="1" customFormat="1" ht="22.5" x14ac:dyDescent="0.2">
      <c r="B992" s="32"/>
      <c r="C992" s="218" t="s">
        <v>1686</v>
      </c>
      <c r="D992" s="218" t="s">
        <v>1687</v>
      </c>
      <c r="E992" s="17" t="s">
        <v>376</v>
      </c>
      <c r="F992" s="219">
        <v>22.706</v>
      </c>
      <c r="H992" s="32"/>
    </row>
    <row r="993" spans="2:8" s="1" customFormat="1" ht="22.5" x14ac:dyDescent="0.2">
      <c r="B993" s="32"/>
      <c r="C993" s="218" t="s">
        <v>1691</v>
      </c>
      <c r="D993" s="218" t="s">
        <v>1692</v>
      </c>
      <c r="E993" s="17" t="s">
        <v>376</v>
      </c>
      <c r="F993" s="219">
        <v>22.706</v>
      </c>
      <c r="H993" s="32"/>
    </row>
    <row r="994" spans="2:8" s="1" customFormat="1" ht="22.5" x14ac:dyDescent="0.2">
      <c r="B994" s="32"/>
      <c r="C994" s="218" t="s">
        <v>1695</v>
      </c>
      <c r="D994" s="218" t="s">
        <v>1696</v>
      </c>
      <c r="E994" s="17" t="s">
        <v>376</v>
      </c>
      <c r="F994" s="219">
        <v>22.706</v>
      </c>
      <c r="H994" s="32"/>
    </row>
    <row r="995" spans="2:8" s="1" customFormat="1" ht="16.899999999999999" customHeight="1" x14ac:dyDescent="0.2">
      <c r="B995" s="32"/>
      <c r="C995" s="218" t="s">
        <v>1504</v>
      </c>
      <c r="D995" s="218" t="s">
        <v>1505</v>
      </c>
      <c r="E995" s="17" t="s">
        <v>376</v>
      </c>
      <c r="F995" s="219">
        <v>88.683999999999997</v>
      </c>
      <c r="H995" s="32"/>
    </row>
    <row r="996" spans="2:8" s="1" customFormat="1" ht="16.899999999999999" customHeight="1" x14ac:dyDescent="0.2">
      <c r="B996" s="32"/>
      <c r="C996" s="214" t="s">
        <v>265</v>
      </c>
      <c r="D996" s="215" t="s">
        <v>1</v>
      </c>
      <c r="E996" s="216" t="s">
        <v>1</v>
      </c>
      <c r="F996" s="217">
        <v>7.12</v>
      </c>
      <c r="H996" s="32"/>
    </row>
    <row r="997" spans="2:8" s="1" customFormat="1" ht="16.899999999999999" customHeight="1" x14ac:dyDescent="0.2">
      <c r="B997" s="32"/>
      <c r="C997" s="220" t="s">
        <v>5387</v>
      </c>
      <c r="H997" s="32"/>
    </row>
    <row r="998" spans="2:8" s="1" customFormat="1" ht="22.5" x14ac:dyDescent="0.2">
      <c r="B998" s="32"/>
      <c r="C998" s="218" t="s">
        <v>1490</v>
      </c>
      <c r="D998" s="218" t="s">
        <v>1491</v>
      </c>
      <c r="E998" s="17" t="s">
        <v>376</v>
      </c>
      <c r="F998" s="219">
        <v>6.6310000000000002</v>
      </c>
      <c r="H998" s="32"/>
    </row>
    <row r="999" spans="2:8" s="1" customFormat="1" ht="22.5" x14ac:dyDescent="0.2">
      <c r="B999" s="32"/>
      <c r="C999" s="218" t="s">
        <v>1629</v>
      </c>
      <c r="D999" s="218" t="s">
        <v>1630</v>
      </c>
      <c r="E999" s="17" t="s">
        <v>489</v>
      </c>
      <c r="F999" s="219">
        <v>28.48</v>
      </c>
      <c r="H999" s="32"/>
    </row>
    <row r="1000" spans="2:8" s="1" customFormat="1" ht="22.5" x14ac:dyDescent="0.2">
      <c r="B1000" s="32"/>
      <c r="C1000" s="218" t="s">
        <v>1638</v>
      </c>
      <c r="D1000" s="218" t="s">
        <v>1639</v>
      </c>
      <c r="E1000" s="17" t="s">
        <v>489</v>
      </c>
      <c r="F1000" s="219">
        <v>28.48</v>
      </c>
      <c r="H1000" s="32"/>
    </row>
    <row r="1001" spans="2:8" s="1" customFormat="1" ht="16.899999999999999" customHeight="1" x14ac:dyDescent="0.2">
      <c r="B1001" s="32"/>
      <c r="C1001" s="218" t="s">
        <v>1500</v>
      </c>
      <c r="D1001" s="218" t="s">
        <v>1501</v>
      </c>
      <c r="E1001" s="17" t="s">
        <v>376</v>
      </c>
      <c r="F1001" s="219">
        <v>73.903000000000006</v>
      </c>
      <c r="H1001" s="32"/>
    </row>
    <row r="1002" spans="2:8" s="1" customFormat="1" ht="16.899999999999999" customHeight="1" x14ac:dyDescent="0.2">
      <c r="B1002" s="32"/>
      <c r="C1002" s="218" t="s">
        <v>1495</v>
      </c>
      <c r="D1002" s="218" t="s">
        <v>1496</v>
      </c>
      <c r="E1002" s="17" t="s">
        <v>376</v>
      </c>
      <c r="F1002" s="219">
        <v>84.988</v>
      </c>
      <c r="H1002" s="32"/>
    </row>
    <row r="1003" spans="2:8" s="1" customFormat="1" ht="16.899999999999999" customHeight="1" x14ac:dyDescent="0.2">
      <c r="B1003" s="32"/>
      <c r="C1003" s="218" t="s">
        <v>1504</v>
      </c>
      <c r="D1003" s="218" t="s">
        <v>1505</v>
      </c>
      <c r="E1003" s="17" t="s">
        <v>376</v>
      </c>
      <c r="F1003" s="219">
        <v>88.683999999999997</v>
      </c>
      <c r="H1003" s="32"/>
    </row>
    <row r="1004" spans="2:8" s="1" customFormat="1" ht="16.899999999999999" customHeight="1" x14ac:dyDescent="0.2">
      <c r="B1004" s="32"/>
      <c r="C1004" s="214" t="s">
        <v>4009</v>
      </c>
      <c r="D1004" s="215" t="s">
        <v>1</v>
      </c>
      <c r="E1004" s="216" t="s">
        <v>1</v>
      </c>
      <c r="F1004" s="217">
        <v>257.06900000000002</v>
      </c>
      <c r="H1004" s="32"/>
    </row>
    <row r="1005" spans="2:8" s="1" customFormat="1" ht="16.899999999999999" customHeight="1" x14ac:dyDescent="0.2">
      <c r="B1005" s="32"/>
      <c r="C1005" s="214" t="s">
        <v>267</v>
      </c>
      <c r="D1005" s="215" t="s">
        <v>1</v>
      </c>
      <c r="E1005" s="216" t="s">
        <v>1</v>
      </c>
      <c r="F1005" s="217">
        <v>1.78</v>
      </c>
      <c r="H1005" s="32"/>
    </row>
    <row r="1006" spans="2:8" s="1" customFormat="1" ht="16.899999999999999" customHeight="1" x14ac:dyDescent="0.2">
      <c r="B1006" s="32"/>
      <c r="C1006" s="218" t="s">
        <v>1</v>
      </c>
      <c r="D1006" s="218" t="s">
        <v>1</v>
      </c>
      <c r="E1006" s="17" t="s">
        <v>1</v>
      </c>
      <c r="F1006" s="219">
        <v>0</v>
      </c>
      <c r="H1006" s="32"/>
    </row>
    <row r="1007" spans="2:8" s="1" customFormat="1" ht="16.899999999999999" customHeight="1" x14ac:dyDescent="0.2">
      <c r="B1007" s="32"/>
      <c r="C1007" s="218" t="s">
        <v>1</v>
      </c>
      <c r="D1007" s="218" t="s">
        <v>2851</v>
      </c>
      <c r="E1007" s="17" t="s">
        <v>1</v>
      </c>
      <c r="F1007" s="219">
        <v>1.78</v>
      </c>
      <c r="H1007" s="32"/>
    </row>
    <row r="1008" spans="2:8" s="1" customFormat="1" ht="16.899999999999999" customHeight="1" x14ac:dyDescent="0.2">
      <c r="B1008" s="32"/>
      <c r="C1008" s="218" t="s">
        <v>267</v>
      </c>
      <c r="D1008" s="218" t="s">
        <v>383</v>
      </c>
      <c r="E1008" s="17" t="s">
        <v>1</v>
      </c>
      <c r="F1008" s="219">
        <v>1.78</v>
      </c>
      <c r="H1008" s="32"/>
    </row>
    <row r="1009" spans="2:8" s="1" customFormat="1" ht="16.899999999999999" customHeight="1" x14ac:dyDescent="0.2">
      <c r="B1009" s="32"/>
      <c r="C1009" s="220" t="s">
        <v>5387</v>
      </c>
      <c r="H1009" s="32"/>
    </row>
    <row r="1010" spans="2:8" s="1" customFormat="1" ht="16.899999999999999" customHeight="1" x14ac:dyDescent="0.2">
      <c r="B1010" s="32"/>
      <c r="C1010" s="218" t="s">
        <v>2847</v>
      </c>
      <c r="D1010" s="218" t="s">
        <v>2848</v>
      </c>
      <c r="E1010" s="17" t="s">
        <v>376</v>
      </c>
      <c r="F1010" s="219">
        <v>13.75</v>
      </c>
      <c r="H1010" s="32"/>
    </row>
    <row r="1011" spans="2:8" s="1" customFormat="1" ht="16.899999999999999" customHeight="1" x14ac:dyDescent="0.2">
      <c r="B1011" s="32"/>
      <c r="C1011" s="218" t="s">
        <v>2853</v>
      </c>
      <c r="D1011" s="218" t="s">
        <v>2854</v>
      </c>
      <c r="E1011" s="17" t="s">
        <v>489</v>
      </c>
      <c r="F1011" s="219">
        <v>17.8</v>
      </c>
      <c r="H1011" s="32"/>
    </row>
    <row r="1012" spans="2:8" s="1" customFormat="1" ht="16.899999999999999" customHeight="1" x14ac:dyDescent="0.2">
      <c r="B1012" s="32"/>
      <c r="C1012" s="214" t="s">
        <v>4011</v>
      </c>
      <c r="D1012" s="215" t="s">
        <v>1</v>
      </c>
      <c r="E1012" s="216" t="s">
        <v>1</v>
      </c>
      <c r="F1012" s="217">
        <v>-4</v>
      </c>
      <c r="H1012" s="32"/>
    </row>
    <row r="1013" spans="2:8" s="1" customFormat="1" ht="16.899999999999999" customHeight="1" x14ac:dyDescent="0.2">
      <c r="B1013" s="32"/>
      <c r="C1013" s="214" t="s">
        <v>4013</v>
      </c>
      <c r="D1013" s="215" t="s">
        <v>1</v>
      </c>
      <c r="E1013" s="216" t="s">
        <v>1</v>
      </c>
      <c r="F1013" s="217">
        <v>224.62299999999999</v>
      </c>
      <c r="H1013" s="32"/>
    </row>
    <row r="1014" spans="2:8" s="1" customFormat="1" ht="16.899999999999999" customHeight="1" x14ac:dyDescent="0.2">
      <c r="B1014" s="32"/>
      <c r="C1014" s="214" t="s">
        <v>4015</v>
      </c>
      <c r="D1014" s="215" t="s">
        <v>1</v>
      </c>
      <c r="E1014" s="216" t="s">
        <v>1</v>
      </c>
      <c r="F1014" s="217">
        <v>-24</v>
      </c>
      <c r="H1014" s="32"/>
    </row>
    <row r="1015" spans="2:8" s="1" customFormat="1" ht="16.899999999999999" customHeight="1" x14ac:dyDescent="0.2">
      <c r="B1015" s="32"/>
      <c r="C1015" s="214" t="s">
        <v>4017</v>
      </c>
      <c r="D1015" s="215" t="s">
        <v>1</v>
      </c>
      <c r="E1015" s="216" t="s">
        <v>1</v>
      </c>
      <c r="F1015" s="217">
        <v>1420.6569999999999</v>
      </c>
      <c r="H1015" s="32"/>
    </row>
    <row r="1016" spans="2:8" s="1" customFormat="1" ht="16.899999999999999" customHeight="1" x14ac:dyDescent="0.2">
      <c r="B1016" s="32"/>
      <c r="C1016" s="214" t="s">
        <v>4019</v>
      </c>
      <c r="D1016" s="215" t="s">
        <v>1</v>
      </c>
      <c r="E1016" s="216" t="s">
        <v>1</v>
      </c>
      <c r="F1016" s="217">
        <v>32.445999999999998</v>
      </c>
      <c r="H1016" s="32"/>
    </row>
    <row r="1017" spans="2:8" s="1" customFormat="1" ht="16.899999999999999" customHeight="1" x14ac:dyDescent="0.2">
      <c r="B1017" s="32"/>
      <c r="C1017" s="214" t="s">
        <v>269</v>
      </c>
      <c r="D1017" s="215" t="s">
        <v>1</v>
      </c>
      <c r="E1017" s="216" t="s">
        <v>1</v>
      </c>
      <c r="F1017" s="217">
        <v>378.226</v>
      </c>
      <c r="H1017" s="32"/>
    </row>
    <row r="1018" spans="2:8" s="1" customFormat="1" ht="16.899999999999999" customHeight="1" x14ac:dyDescent="0.2">
      <c r="B1018" s="32"/>
      <c r="C1018" s="218" t="s">
        <v>1</v>
      </c>
      <c r="D1018" s="218" t="s">
        <v>1031</v>
      </c>
      <c r="E1018" s="17" t="s">
        <v>1</v>
      </c>
      <c r="F1018" s="219">
        <v>0</v>
      </c>
      <c r="H1018" s="32"/>
    </row>
    <row r="1019" spans="2:8" s="1" customFormat="1" ht="16.899999999999999" customHeight="1" x14ac:dyDescent="0.2">
      <c r="B1019" s="32"/>
      <c r="C1019" s="218" t="s">
        <v>1</v>
      </c>
      <c r="D1019" s="218" t="s">
        <v>1425</v>
      </c>
      <c r="E1019" s="17" t="s">
        <v>1</v>
      </c>
      <c r="F1019" s="219">
        <v>378.226</v>
      </c>
      <c r="H1019" s="32"/>
    </row>
    <row r="1020" spans="2:8" s="1" customFormat="1" ht="16.899999999999999" customHeight="1" x14ac:dyDescent="0.2">
      <c r="B1020" s="32"/>
      <c r="C1020" s="218" t="s">
        <v>269</v>
      </c>
      <c r="D1020" s="218" t="s">
        <v>383</v>
      </c>
      <c r="E1020" s="17" t="s">
        <v>1</v>
      </c>
      <c r="F1020" s="219">
        <v>378.226</v>
      </c>
      <c r="H1020" s="32"/>
    </row>
    <row r="1021" spans="2:8" s="1" customFormat="1" ht="16.899999999999999" customHeight="1" x14ac:dyDescent="0.2">
      <c r="B1021" s="32"/>
      <c r="C1021" s="220" t="s">
        <v>5387</v>
      </c>
      <c r="H1021" s="32"/>
    </row>
    <row r="1022" spans="2:8" s="1" customFormat="1" ht="16.899999999999999" customHeight="1" x14ac:dyDescent="0.2">
      <c r="B1022" s="32"/>
      <c r="C1022" s="218" t="s">
        <v>1422</v>
      </c>
      <c r="D1022" s="218" t="s">
        <v>1423</v>
      </c>
      <c r="E1022" s="17" t="s">
        <v>376</v>
      </c>
      <c r="F1022" s="219">
        <v>4364.7520000000004</v>
      </c>
      <c r="H1022" s="32"/>
    </row>
    <row r="1023" spans="2:8" s="1" customFormat="1" ht="22.5" x14ac:dyDescent="0.2">
      <c r="B1023" s="32"/>
      <c r="C1023" s="218" t="s">
        <v>1490</v>
      </c>
      <c r="D1023" s="218" t="s">
        <v>1491</v>
      </c>
      <c r="E1023" s="17" t="s">
        <v>376</v>
      </c>
      <c r="F1023" s="219">
        <v>378.226</v>
      </c>
      <c r="H1023" s="32"/>
    </row>
    <row r="1024" spans="2:8" s="1" customFormat="1" ht="22.5" x14ac:dyDescent="0.2">
      <c r="B1024" s="32"/>
      <c r="C1024" s="218" t="s">
        <v>2246</v>
      </c>
      <c r="D1024" s="218" t="s">
        <v>2247</v>
      </c>
      <c r="E1024" s="17" t="s">
        <v>376</v>
      </c>
      <c r="F1024" s="219">
        <v>3325.4270000000001</v>
      </c>
      <c r="H1024" s="32"/>
    </row>
    <row r="1025" spans="2:8" s="1" customFormat="1" ht="16.899999999999999" customHeight="1" x14ac:dyDescent="0.2">
      <c r="B1025" s="32"/>
      <c r="C1025" s="218" t="s">
        <v>1028</v>
      </c>
      <c r="D1025" s="218" t="s">
        <v>1029</v>
      </c>
      <c r="E1025" s="17" t="s">
        <v>391</v>
      </c>
      <c r="F1025" s="219">
        <v>188.08500000000001</v>
      </c>
      <c r="H1025" s="32"/>
    </row>
    <row r="1026" spans="2:8" s="1" customFormat="1" ht="22.5" x14ac:dyDescent="0.2">
      <c r="B1026" s="32"/>
      <c r="C1026" s="218" t="s">
        <v>1052</v>
      </c>
      <c r="D1026" s="218" t="s">
        <v>1053</v>
      </c>
      <c r="E1026" s="17" t="s">
        <v>376</v>
      </c>
      <c r="F1026" s="219">
        <v>2711.384</v>
      </c>
      <c r="H1026" s="32"/>
    </row>
    <row r="1027" spans="2:8" s="1" customFormat="1" ht="16.899999999999999" customHeight="1" x14ac:dyDescent="0.2">
      <c r="B1027" s="32"/>
      <c r="C1027" s="214" t="s">
        <v>270</v>
      </c>
      <c r="D1027" s="215" t="s">
        <v>1</v>
      </c>
      <c r="E1027" s="216" t="s">
        <v>1</v>
      </c>
      <c r="F1027" s="217">
        <v>737.58399999999995</v>
      </c>
      <c r="H1027" s="32"/>
    </row>
    <row r="1028" spans="2:8" s="1" customFormat="1" ht="16.899999999999999" customHeight="1" x14ac:dyDescent="0.2">
      <c r="B1028" s="32"/>
      <c r="C1028" s="218" t="s">
        <v>1</v>
      </c>
      <c r="D1028" s="218" t="s">
        <v>1</v>
      </c>
      <c r="E1028" s="17" t="s">
        <v>1</v>
      </c>
      <c r="F1028" s="219">
        <v>0</v>
      </c>
      <c r="H1028" s="32"/>
    </row>
    <row r="1029" spans="2:8" s="1" customFormat="1" ht="16.899999999999999" customHeight="1" x14ac:dyDescent="0.2">
      <c r="B1029" s="32"/>
      <c r="C1029" s="218" t="s">
        <v>1</v>
      </c>
      <c r="D1029" s="218" t="s">
        <v>1426</v>
      </c>
      <c r="E1029" s="17" t="s">
        <v>1</v>
      </c>
      <c r="F1029" s="219">
        <v>0</v>
      </c>
      <c r="H1029" s="32"/>
    </row>
    <row r="1030" spans="2:8" s="1" customFormat="1" ht="16.899999999999999" customHeight="1" x14ac:dyDescent="0.2">
      <c r="B1030" s="32"/>
      <c r="C1030" s="218" t="s">
        <v>1</v>
      </c>
      <c r="D1030" s="218" t="s">
        <v>1427</v>
      </c>
      <c r="E1030" s="17" t="s">
        <v>1</v>
      </c>
      <c r="F1030" s="219">
        <v>22.04</v>
      </c>
      <c r="H1030" s="32"/>
    </row>
    <row r="1031" spans="2:8" s="1" customFormat="1" ht="16.899999999999999" customHeight="1" x14ac:dyDescent="0.2">
      <c r="B1031" s="32"/>
      <c r="C1031" s="218" t="s">
        <v>1</v>
      </c>
      <c r="D1031" s="218" t="s">
        <v>1428</v>
      </c>
      <c r="E1031" s="17" t="s">
        <v>1</v>
      </c>
      <c r="F1031" s="219">
        <v>20.309999999999999</v>
      </c>
      <c r="H1031" s="32"/>
    </row>
    <row r="1032" spans="2:8" s="1" customFormat="1" ht="16.899999999999999" customHeight="1" x14ac:dyDescent="0.2">
      <c r="B1032" s="32"/>
      <c r="C1032" s="218" t="s">
        <v>1</v>
      </c>
      <c r="D1032" s="218" t="s">
        <v>1429</v>
      </c>
      <c r="E1032" s="17" t="s">
        <v>1</v>
      </c>
      <c r="F1032" s="219">
        <v>201.27099999999999</v>
      </c>
      <c r="H1032" s="32"/>
    </row>
    <row r="1033" spans="2:8" s="1" customFormat="1" ht="16.899999999999999" customHeight="1" x14ac:dyDescent="0.2">
      <c r="B1033" s="32"/>
      <c r="C1033" s="218" t="s">
        <v>1</v>
      </c>
      <c r="D1033" s="218" t="s">
        <v>1430</v>
      </c>
      <c r="E1033" s="17" t="s">
        <v>1</v>
      </c>
      <c r="F1033" s="219">
        <v>244.483</v>
      </c>
      <c r="H1033" s="32"/>
    </row>
    <row r="1034" spans="2:8" s="1" customFormat="1" ht="16.899999999999999" customHeight="1" x14ac:dyDescent="0.2">
      <c r="B1034" s="32"/>
      <c r="C1034" s="218" t="s">
        <v>1</v>
      </c>
      <c r="D1034" s="218" t="s">
        <v>1431</v>
      </c>
      <c r="E1034" s="17" t="s">
        <v>1</v>
      </c>
      <c r="F1034" s="219">
        <v>249.48</v>
      </c>
      <c r="H1034" s="32"/>
    </row>
    <row r="1035" spans="2:8" s="1" customFormat="1" ht="16.899999999999999" customHeight="1" x14ac:dyDescent="0.2">
      <c r="B1035" s="32"/>
      <c r="C1035" s="218" t="s">
        <v>270</v>
      </c>
      <c r="D1035" s="218" t="s">
        <v>383</v>
      </c>
      <c r="E1035" s="17" t="s">
        <v>1</v>
      </c>
      <c r="F1035" s="219">
        <v>737.58399999999995</v>
      </c>
      <c r="H1035" s="32"/>
    </row>
    <row r="1036" spans="2:8" s="1" customFormat="1" ht="16.899999999999999" customHeight="1" x14ac:dyDescent="0.2">
      <c r="B1036" s="32"/>
      <c r="C1036" s="220" t="s">
        <v>5387</v>
      </c>
      <c r="H1036" s="32"/>
    </row>
    <row r="1037" spans="2:8" s="1" customFormat="1" ht="16.899999999999999" customHeight="1" x14ac:dyDescent="0.2">
      <c r="B1037" s="32"/>
      <c r="C1037" s="218" t="s">
        <v>1422</v>
      </c>
      <c r="D1037" s="218" t="s">
        <v>1423</v>
      </c>
      <c r="E1037" s="17" t="s">
        <v>376</v>
      </c>
      <c r="F1037" s="219">
        <v>4364.7520000000004</v>
      </c>
      <c r="H1037" s="32"/>
    </row>
    <row r="1038" spans="2:8" s="1" customFormat="1" ht="16.899999999999999" customHeight="1" x14ac:dyDescent="0.2">
      <c r="B1038" s="32"/>
      <c r="C1038" s="218" t="s">
        <v>1417</v>
      </c>
      <c r="D1038" s="218" t="s">
        <v>1418</v>
      </c>
      <c r="E1038" s="17" t="s">
        <v>376</v>
      </c>
      <c r="F1038" s="219">
        <v>1434.6859999999999</v>
      </c>
      <c r="H1038" s="32"/>
    </row>
    <row r="1039" spans="2:8" s="1" customFormat="1" ht="22.5" x14ac:dyDescent="0.2">
      <c r="B1039" s="32"/>
      <c r="C1039" s="218" t="s">
        <v>1490</v>
      </c>
      <c r="D1039" s="218" t="s">
        <v>1491</v>
      </c>
      <c r="E1039" s="17" t="s">
        <v>376</v>
      </c>
      <c r="F1039" s="219">
        <v>853.33299999999997</v>
      </c>
      <c r="H1039" s="32"/>
    </row>
    <row r="1040" spans="2:8" s="1" customFormat="1" ht="22.5" x14ac:dyDescent="0.2">
      <c r="B1040" s="32"/>
      <c r="C1040" s="218" t="s">
        <v>2246</v>
      </c>
      <c r="D1040" s="218" t="s">
        <v>2247</v>
      </c>
      <c r="E1040" s="17" t="s">
        <v>376</v>
      </c>
      <c r="F1040" s="219">
        <v>3325.4270000000001</v>
      </c>
      <c r="H1040" s="32"/>
    </row>
    <row r="1041" spans="2:8" s="1" customFormat="1" ht="22.5" x14ac:dyDescent="0.2">
      <c r="B1041" s="32"/>
      <c r="C1041" s="218" t="s">
        <v>1040</v>
      </c>
      <c r="D1041" s="218" t="s">
        <v>1041</v>
      </c>
      <c r="E1041" s="17" t="s">
        <v>391</v>
      </c>
      <c r="F1041" s="219">
        <v>415.07600000000002</v>
      </c>
      <c r="H1041" s="32"/>
    </row>
    <row r="1042" spans="2:8" s="1" customFormat="1" ht="16.899999999999999" customHeight="1" x14ac:dyDescent="0.2">
      <c r="B1042" s="32"/>
      <c r="C1042" s="218" t="s">
        <v>1057</v>
      </c>
      <c r="D1042" s="218" t="s">
        <v>1058</v>
      </c>
      <c r="E1042" s="17" t="s">
        <v>391</v>
      </c>
      <c r="F1042" s="219">
        <v>24.335000000000001</v>
      </c>
      <c r="H1042" s="32"/>
    </row>
    <row r="1043" spans="2:8" s="1" customFormat="1" ht="16.899999999999999" customHeight="1" x14ac:dyDescent="0.2">
      <c r="B1043" s="32"/>
      <c r="C1043" s="214" t="s">
        <v>271</v>
      </c>
      <c r="D1043" s="215" t="s">
        <v>1</v>
      </c>
      <c r="E1043" s="216" t="s">
        <v>1</v>
      </c>
      <c r="F1043" s="217">
        <v>92.599000000000004</v>
      </c>
      <c r="H1043" s="32"/>
    </row>
    <row r="1044" spans="2:8" s="1" customFormat="1" ht="16.899999999999999" customHeight="1" x14ac:dyDescent="0.2">
      <c r="B1044" s="32"/>
      <c r="C1044" s="218" t="s">
        <v>1</v>
      </c>
      <c r="D1044" s="218" t="s">
        <v>1432</v>
      </c>
      <c r="E1044" s="17" t="s">
        <v>1</v>
      </c>
      <c r="F1044" s="219">
        <v>0</v>
      </c>
      <c r="H1044" s="32"/>
    </row>
    <row r="1045" spans="2:8" s="1" customFormat="1" ht="16.899999999999999" customHeight="1" x14ac:dyDescent="0.2">
      <c r="B1045" s="32"/>
      <c r="C1045" s="218" t="s">
        <v>1</v>
      </c>
      <c r="D1045" s="218" t="s">
        <v>1433</v>
      </c>
      <c r="E1045" s="17" t="s">
        <v>1</v>
      </c>
      <c r="F1045" s="219">
        <v>92.599000000000004</v>
      </c>
      <c r="H1045" s="32"/>
    </row>
    <row r="1046" spans="2:8" s="1" customFormat="1" ht="16.899999999999999" customHeight="1" x14ac:dyDescent="0.2">
      <c r="B1046" s="32"/>
      <c r="C1046" s="218" t="s">
        <v>271</v>
      </c>
      <c r="D1046" s="218" t="s">
        <v>383</v>
      </c>
      <c r="E1046" s="17" t="s">
        <v>1</v>
      </c>
      <c r="F1046" s="219">
        <v>92.599000000000004</v>
      </c>
      <c r="H1046" s="32"/>
    </row>
    <row r="1047" spans="2:8" s="1" customFormat="1" ht="16.899999999999999" customHeight="1" x14ac:dyDescent="0.2">
      <c r="B1047" s="32"/>
      <c r="C1047" s="220" t="s">
        <v>5387</v>
      </c>
      <c r="H1047" s="32"/>
    </row>
    <row r="1048" spans="2:8" s="1" customFormat="1" ht="16.899999999999999" customHeight="1" x14ac:dyDescent="0.2">
      <c r="B1048" s="32"/>
      <c r="C1048" s="218" t="s">
        <v>1422</v>
      </c>
      <c r="D1048" s="218" t="s">
        <v>1423</v>
      </c>
      <c r="E1048" s="17" t="s">
        <v>376</v>
      </c>
      <c r="F1048" s="219">
        <v>4364.7520000000004</v>
      </c>
      <c r="H1048" s="32"/>
    </row>
    <row r="1049" spans="2:8" s="1" customFormat="1" ht="16.899999999999999" customHeight="1" x14ac:dyDescent="0.2">
      <c r="B1049" s="32"/>
      <c r="C1049" s="218" t="s">
        <v>1417</v>
      </c>
      <c r="D1049" s="218" t="s">
        <v>1418</v>
      </c>
      <c r="E1049" s="17" t="s">
        <v>376</v>
      </c>
      <c r="F1049" s="219">
        <v>1434.6859999999999</v>
      </c>
      <c r="H1049" s="32"/>
    </row>
    <row r="1050" spans="2:8" s="1" customFormat="1" ht="16.899999999999999" customHeight="1" x14ac:dyDescent="0.2">
      <c r="B1050" s="32"/>
      <c r="C1050" s="214" t="s">
        <v>273</v>
      </c>
      <c r="D1050" s="215" t="s">
        <v>1</v>
      </c>
      <c r="E1050" s="216" t="s">
        <v>1</v>
      </c>
      <c r="F1050" s="217">
        <v>479.16800000000001</v>
      </c>
      <c r="H1050" s="32"/>
    </row>
    <row r="1051" spans="2:8" s="1" customFormat="1" ht="16.899999999999999" customHeight="1" x14ac:dyDescent="0.2">
      <c r="B1051" s="32"/>
      <c r="C1051" s="218" t="s">
        <v>1</v>
      </c>
      <c r="D1051" s="218" t="s">
        <v>1</v>
      </c>
      <c r="E1051" s="17" t="s">
        <v>1</v>
      </c>
      <c r="F1051" s="219">
        <v>0</v>
      </c>
      <c r="H1051" s="32"/>
    </row>
    <row r="1052" spans="2:8" s="1" customFormat="1" ht="16.899999999999999" customHeight="1" x14ac:dyDescent="0.2">
      <c r="B1052" s="32"/>
      <c r="C1052" s="218" t="s">
        <v>1</v>
      </c>
      <c r="D1052" s="218" t="s">
        <v>1434</v>
      </c>
      <c r="E1052" s="17" t="s">
        <v>1</v>
      </c>
      <c r="F1052" s="219">
        <v>0</v>
      </c>
      <c r="H1052" s="32"/>
    </row>
    <row r="1053" spans="2:8" s="1" customFormat="1" ht="16.899999999999999" customHeight="1" x14ac:dyDescent="0.2">
      <c r="B1053" s="32"/>
      <c r="C1053" s="218" t="s">
        <v>1</v>
      </c>
      <c r="D1053" s="218" t="s">
        <v>1435</v>
      </c>
      <c r="E1053" s="17" t="s">
        <v>1</v>
      </c>
      <c r="F1053" s="219">
        <v>479.16800000000001</v>
      </c>
      <c r="H1053" s="32"/>
    </row>
    <row r="1054" spans="2:8" s="1" customFormat="1" ht="16.899999999999999" customHeight="1" x14ac:dyDescent="0.2">
      <c r="B1054" s="32"/>
      <c r="C1054" s="218" t="s">
        <v>273</v>
      </c>
      <c r="D1054" s="218" t="s">
        <v>383</v>
      </c>
      <c r="E1054" s="17" t="s">
        <v>1</v>
      </c>
      <c r="F1054" s="219">
        <v>479.16800000000001</v>
      </c>
      <c r="H1054" s="32"/>
    </row>
    <row r="1055" spans="2:8" s="1" customFormat="1" ht="16.899999999999999" customHeight="1" x14ac:dyDescent="0.2">
      <c r="B1055" s="32"/>
      <c r="C1055" s="220" t="s">
        <v>5387</v>
      </c>
      <c r="H1055" s="32"/>
    </row>
    <row r="1056" spans="2:8" s="1" customFormat="1" ht="16.899999999999999" customHeight="1" x14ac:dyDescent="0.2">
      <c r="B1056" s="32"/>
      <c r="C1056" s="218" t="s">
        <v>1422</v>
      </c>
      <c r="D1056" s="218" t="s">
        <v>1423</v>
      </c>
      <c r="E1056" s="17" t="s">
        <v>376</v>
      </c>
      <c r="F1056" s="219">
        <v>4364.7520000000004</v>
      </c>
      <c r="H1056" s="32"/>
    </row>
    <row r="1057" spans="2:8" s="1" customFormat="1" ht="16.899999999999999" customHeight="1" x14ac:dyDescent="0.2">
      <c r="B1057" s="32"/>
      <c r="C1057" s="218" t="s">
        <v>1417</v>
      </c>
      <c r="D1057" s="218" t="s">
        <v>1418</v>
      </c>
      <c r="E1057" s="17" t="s">
        <v>376</v>
      </c>
      <c r="F1057" s="219">
        <v>1434.6859999999999</v>
      </c>
      <c r="H1057" s="32"/>
    </row>
    <row r="1058" spans="2:8" s="1" customFormat="1" ht="22.5" x14ac:dyDescent="0.2">
      <c r="B1058" s="32"/>
      <c r="C1058" s="218" t="s">
        <v>1490</v>
      </c>
      <c r="D1058" s="218" t="s">
        <v>1491</v>
      </c>
      <c r="E1058" s="17" t="s">
        <v>376</v>
      </c>
      <c r="F1058" s="219">
        <v>530.60199999999998</v>
      </c>
      <c r="H1058" s="32"/>
    </row>
    <row r="1059" spans="2:8" s="1" customFormat="1" ht="22.5" x14ac:dyDescent="0.2">
      <c r="B1059" s="32"/>
      <c r="C1059" s="218" t="s">
        <v>2246</v>
      </c>
      <c r="D1059" s="218" t="s">
        <v>2247</v>
      </c>
      <c r="E1059" s="17" t="s">
        <v>376</v>
      </c>
      <c r="F1059" s="219">
        <v>3325.4270000000001</v>
      </c>
      <c r="H1059" s="32"/>
    </row>
    <row r="1060" spans="2:8" s="1" customFormat="1" ht="22.5" x14ac:dyDescent="0.2">
      <c r="B1060" s="32"/>
      <c r="C1060" s="218" t="s">
        <v>1040</v>
      </c>
      <c r="D1060" s="218" t="s">
        <v>1041</v>
      </c>
      <c r="E1060" s="17" t="s">
        <v>391</v>
      </c>
      <c r="F1060" s="219">
        <v>415.07600000000002</v>
      </c>
      <c r="H1060" s="32"/>
    </row>
    <row r="1061" spans="2:8" s="1" customFormat="1" ht="16.899999999999999" customHeight="1" x14ac:dyDescent="0.2">
      <c r="B1061" s="32"/>
      <c r="C1061" s="218" t="s">
        <v>1057</v>
      </c>
      <c r="D1061" s="218" t="s">
        <v>1058</v>
      </c>
      <c r="E1061" s="17" t="s">
        <v>391</v>
      </c>
      <c r="F1061" s="219">
        <v>24.335000000000001</v>
      </c>
      <c r="H1061" s="32"/>
    </row>
    <row r="1062" spans="2:8" s="1" customFormat="1" ht="16.899999999999999" customHeight="1" x14ac:dyDescent="0.2">
      <c r="B1062" s="32"/>
      <c r="C1062" s="214" t="s">
        <v>275</v>
      </c>
      <c r="D1062" s="215" t="s">
        <v>1</v>
      </c>
      <c r="E1062" s="216" t="s">
        <v>1</v>
      </c>
      <c r="F1062" s="217">
        <v>51.433999999999997</v>
      </c>
      <c r="H1062" s="32"/>
    </row>
    <row r="1063" spans="2:8" s="1" customFormat="1" ht="16.899999999999999" customHeight="1" x14ac:dyDescent="0.2">
      <c r="B1063" s="32"/>
      <c r="C1063" s="218" t="s">
        <v>1</v>
      </c>
      <c r="D1063" s="218" t="s">
        <v>1436</v>
      </c>
      <c r="E1063" s="17" t="s">
        <v>1</v>
      </c>
      <c r="F1063" s="219">
        <v>0</v>
      </c>
      <c r="H1063" s="32"/>
    </row>
    <row r="1064" spans="2:8" s="1" customFormat="1" ht="16.899999999999999" customHeight="1" x14ac:dyDescent="0.2">
      <c r="B1064" s="32"/>
      <c r="C1064" s="218" t="s">
        <v>1</v>
      </c>
      <c r="D1064" s="218" t="s">
        <v>1437</v>
      </c>
      <c r="E1064" s="17" t="s">
        <v>1</v>
      </c>
      <c r="F1064" s="219">
        <v>51.433999999999997</v>
      </c>
      <c r="H1064" s="32"/>
    </row>
    <row r="1065" spans="2:8" s="1" customFormat="1" ht="16.899999999999999" customHeight="1" x14ac:dyDescent="0.2">
      <c r="B1065" s="32"/>
      <c r="C1065" s="218" t="s">
        <v>275</v>
      </c>
      <c r="D1065" s="218" t="s">
        <v>383</v>
      </c>
      <c r="E1065" s="17" t="s">
        <v>1</v>
      </c>
      <c r="F1065" s="219">
        <v>51.433999999999997</v>
      </c>
      <c r="H1065" s="32"/>
    </row>
    <row r="1066" spans="2:8" s="1" customFormat="1" ht="16.899999999999999" customHeight="1" x14ac:dyDescent="0.2">
      <c r="B1066" s="32"/>
      <c r="C1066" s="220" t="s">
        <v>5387</v>
      </c>
      <c r="H1066" s="32"/>
    </row>
    <row r="1067" spans="2:8" s="1" customFormat="1" ht="16.899999999999999" customHeight="1" x14ac:dyDescent="0.2">
      <c r="B1067" s="32"/>
      <c r="C1067" s="218" t="s">
        <v>1422</v>
      </c>
      <c r="D1067" s="218" t="s">
        <v>1423</v>
      </c>
      <c r="E1067" s="17" t="s">
        <v>376</v>
      </c>
      <c r="F1067" s="219">
        <v>4364.7520000000004</v>
      </c>
      <c r="H1067" s="32"/>
    </row>
    <row r="1068" spans="2:8" s="1" customFormat="1" ht="16.899999999999999" customHeight="1" x14ac:dyDescent="0.2">
      <c r="B1068" s="32"/>
      <c r="C1068" s="218" t="s">
        <v>1417</v>
      </c>
      <c r="D1068" s="218" t="s">
        <v>1418</v>
      </c>
      <c r="E1068" s="17" t="s">
        <v>376</v>
      </c>
      <c r="F1068" s="219">
        <v>1434.6859999999999</v>
      </c>
      <c r="H1068" s="32"/>
    </row>
    <row r="1069" spans="2:8" s="1" customFormat="1" ht="22.5" x14ac:dyDescent="0.2">
      <c r="B1069" s="32"/>
      <c r="C1069" s="218" t="s">
        <v>1490</v>
      </c>
      <c r="D1069" s="218" t="s">
        <v>1491</v>
      </c>
      <c r="E1069" s="17" t="s">
        <v>376</v>
      </c>
      <c r="F1069" s="219">
        <v>530.60199999999998</v>
      </c>
      <c r="H1069" s="32"/>
    </row>
    <row r="1070" spans="2:8" s="1" customFormat="1" ht="16.899999999999999" customHeight="1" x14ac:dyDescent="0.2">
      <c r="B1070" s="32"/>
      <c r="C1070" s="214" t="s">
        <v>276</v>
      </c>
      <c r="D1070" s="215" t="s">
        <v>1</v>
      </c>
      <c r="E1070" s="216" t="s">
        <v>1</v>
      </c>
      <c r="F1070" s="217">
        <v>1753.634</v>
      </c>
      <c r="H1070" s="32"/>
    </row>
    <row r="1071" spans="2:8" s="1" customFormat="1" ht="16.899999999999999" customHeight="1" x14ac:dyDescent="0.2">
      <c r="B1071" s="32"/>
      <c r="C1071" s="218" t="s">
        <v>1</v>
      </c>
      <c r="D1071" s="218" t="s">
        <v>1033</v>
      </c>
      <c r="E1071" s="17" t="s">
        <v>1</v>
      </c>
      <c r="F1071" s="219">
        <v>0</v>
      </c>
      <c r="H1071" s="32"/>
    </row>
    <row r="1072" spans="2:8" s="1" customFormat="1" ht="16.899999999999999" customHeight="1" x14ac:dyDescent="0.2">
      <c r="B1072" s="32"/>
      <c r="C1072" s="218" t="s">
        <v>1</v>
      </c>
      <c r="D1072" s="218" t="s">
        <v>2493</v>
      </c>
      <c r="E1072" s="17" t="s">
        <v>1</v>
      </c>
      <c r="F1072" s="219">
        <v>412.221</v>
      </c>
      <c r="H1072" s="32"/>
    </row>
    <row r="1073" spans="2:8" s="1" customFormat="1" ht="16.899999999999999" customHeight="1" x14ac:dyDescent="0.2">
      <c r="B1073" s="32"/>
      <c r="C1073" s="218" t="s">
        <v>1</v>
      </c>
      <c r="D1073" s="218" t="s">
        <v>2494</v>
      </c>
      <c r="E1073" s="17" t="s">
        <v>1</v>
      </c>
      <c r="F1073" s="219">
        <v>248.91300000000001</v>
      </c>
      <c r="H1073" s="32"/>
    </row>
    <row r="1074" spans="2:8" s="1" customFormat="1" ht="16.899999999999999" customHeight="1" x14ac:dyDescent="0.2">
      <c r="B1074" s="32"/>
      <c r="C1074" s="218" t="s">
        <v>1</v>
      </c>
      <c r="D1074" s="218" t="s">
        <v>2495</v>
      </c>
      <c r="E1074" s="17" t="s">
        <v>1</v>
      </c>
      <c r="F1074" s="219">
        <v>1092.5</v>
      </c>
      <c r="H1074" s="32"/>
    </row>
    <row r="1075" spans="2:8" s="1" customFormat="1" ht="16.899999999999999" customHeight="1" x14ac:dyDescent="0.2">
      <c r="B1075" s="32"/>
      <c r="C1075" s="218" t="s">
        <v>276</v>
      </c>
      <c r="D1075" s="218" t="s">
        <v>383</v>
      </c>
      <c r="E1075" s="17" t="s">
        <v>1</v>
      </c>
      <c r="F1075" s="219">
        <v>1753.634</v>
      </c>
      <c r="H1075" s="32"/>
    </row>
    <row r="1076" spans="2:8" s="1" customFormat="1" ht="16.899999999999999" customHeight="1" x14ac:dyDescent="0.2">
      <c r="B1076" s="32"/>
      <c r="C1076" s="220" t="s">
        <v>5387</v>
      </c>
      <c r="H1076" s="32"/>
    </row>
    <row r="1077" spans="2:8" s="1" customFormat="1" ht="22.5" x14ac:dyDescent="0.2">
      <c r="B1077" s="32"/>
      <c r="C1077" s="218" t="s">
        <v>2490</v>
      </c>
      <c r="D1077" s="218" t="s">
        <v>2491</v>
      </c>
      <c r="E1077" s="17" t="s">
        <v>376</v>
      </c>
      <c r="F1077" s="219">
        <v>1753.634</v>
      </c>
      <c r="H1077" s="32"/>
    </row>
    <row r="1078" spans="2:8" s="1" customFormat="1" ht="16.899999999999999" customHeight="1" x14ac:dyDescent="0.2">
      <c r="B1078" s="32"/>
      <c r="C1078" s="218" t="s">
        <v>1422</v>
      </c>
      <c r="D1078" s="218" t="s">
        <v>1423</v>
      </c>
      <c r="E1078" s="17" t="s">
        <v>376</v>
      </c>
      <c r="F1078" s="219">
        <v>4364.7520000000004</v>
      </c>
      <c r="H1078" s="32"/>
    </row>
    <row r="1079" spans="2:8" s="1" customFormat="1" ht="16.899999999999999" customHeight="1" x14ac:dyDescent="0.2">
      <c r="B1079" s="32"/>
      <c r="C1079" s="218" t="s">
        <v>1028</v>
      </c>
      <c r="D1079" s="218" t="s">
        <v>1029</v>
      </c>
      <c r="E1079" s="17" t="s">
        <v>391</v>
      </c>
      <c r="F1079" s="219">
        <v>188.08500000000001</v>
      </c>
      <c r="H1079" s="32"/>
    </row>
    <row r="1080" spans="2:8" s="1" customFormat="1" ht="22.5" x14ac:dyDescent="0.2">
      <c r="B1080" s="32"/>
      <c r="C1080" s="218" t="s">
        <v>1040</v>
      </c>
      <c r="D1080" s="218" t="s">
        <v>1041</v>
      </c>
      <c r="E1080" s="17" t="s">
        <v>391</v>
      </c>
      <c r="F1080" s="219">
        <v>415.07600000000002</v>
      </c>
      <c r="H1080" s="32"/>
    </row>
    <row r="1081" spans="2:8" s="1" customFormat="1" ht="22.5" x14ac:dyDescent="0.2">
      <c r="B1081" s="32"/>
      <c r="C1081" s="218" t="s">
        <v>1052</v>
      </c>
      <c r="D1081" s="218" t="s">
        <v>1053</v>
      </c>
      <c r="E1081" s="17" t="s">
        <v>376</v>
      </c>
      <c r="F1081" s="219">
        <v>2711.384</v>
      </c>
      <c r="H1081" s="32"/>
    </row>
    <row r="1082" spans="2:8" s="1" customFormat="1" ht="16.899999999999999" customHeight="1" x14ac:dyDescent="0.2">
      <c r="B1082" s="32"/>
      <c r="C1082" s="218" t="s">
        <v>1336</v>
      </c>
      <c r="D1082" s="218" t="s">
        <v>1337</v>
      </c>
      <c r="E1082" s="17" t="s">
        <v>444</v>
      </c>
      <c r="F1082" s="219">
        <v>38.58</v>
      </c>
      <c r="H1082" s="32"/>
    </row>
    <row r="1083" spans="2:8" s="1" customFormat="1" ht="16.899999999999999" customHeight="1" x14ac:dyDescent="0.2">
      <c r="B1083" s="32"/>
      <c r="C1083" s="214" t="s">
        <v>1442</v>
      </c>
      <c r="D1083" s="215" t="s">
        <v>1</v>
      </c>
      <c r="E1083" s="216" t="s">
        <v>1</v>
      </c>
      <c r="F1083" s="217">
        <v>75.912000000000006</v>
      </c>
      <c r="H1083" s="32"/>
    </row>
    <row r="1084" spans="2:8" s="1" customFormat="1" ht="16.899999999999999" customHeight="1" x14ac:dyDescent="0.2">
      <c r="B1084" s="32"/>
      <c r="C1084" s="218" t="s">
        <v>1</v>
      </c>
      <c r="D1084" s="218" t="s">
        <v>1438</v>
      </c>
      <c r="E1084" s="17" t="s">
        <v>1</v>
      </c>
      <c r="F1084" s="219">
        <v>0</v>
      </c>
      <c r="H1084" s="32"/>
    </row>
    <row r="1085" spans="2:8" s="1" customFormat="1" ht="16.899999999999999" customHeight="1" x14ac:dyDescent="0.2">
      <c r="B1085" s="32"/>
      <c r="C1085" s="218" t="s">
        <v>1</v>
      </c>
      <c r="D1085" s="218" t="s">
        <v>1439</v>
      </c>
      <c r="E1085" s="17" t="s">
        <v>1</v>
      </c>
      <c r="F1085" s="219">
        <v>23.472000000000001</v>
      </c>
      <c r="H1085" s="32"/>
    </row>
    <row r="1086" spans="2:8" s="1" customFormat="1" ht="16.899999999999999" customHeight="1" x14ac:dyDescent="0.2">
      <c r="B1086" s="32"/>
      <c r="C1086" s="218" t="s">
        <v>1</v>
      </c>
      <c r="D1086" s="218" t="s">
        <v>1440</v>
      </c>
      <c r="E1086" s="17" t="s">
        <v>1</v>
      </c>
      <c r="F1086" s="219">
        <v>23.64</v>
      </c>
      <c r="H1086" s="32"/>
    </row>
    <row r="1087" spans="2:8" s="1" customFormat="1" ht="16.899999999999999" customHeight="1" x14ac:dyDescent="0.2">
      <c r="B1087" s="32"/>
      <c r="C1087" s="218" t="s">
        <v>1</v>
      </c>
      <c r="D1087" s="218" t="s">
        <v>1441</v>
      </c>
      <c r="E1087" s="17" t="s">
        <v>1</v>
      </c>
      <c r="F1087" s="219">
        <v>28.8</v>
      </c>
      <c r="H1087" s="32"/>
    </row>
    <row r="1088" spans="2:8" s="1" customFormat="1" ht="16.899999999999999" customHeight="1" x14ac:dyDescent="0.2">
      <c r="B1088" s="32"/>
      <c r="C1088" s="218" t="s">
        <v>1442</v>
      </c>
      <c r="D1088" s="218" t="s">
        <v>383</v>
      </c>
      <c r="E1088" s="17" t="s">
        <v>1</v>
      </c>
      <c r="F1088" s="219">
        <v>75.912000000000006</v>
      </c>
      <c r="H1088" s="32"/>
    </row>
    <row r="1089" spans="2:8" s="1" customFormat="1" ht="16.899999999999999" customHeight="1" x14ac:dyDescent="0.2">
      <c r="B1089" s="32"/>
      <c r="C1089" s="214" t="s">
        <v>278</v>
      </c>
      <c r="D1089" s="215" t="s">
        <v>1</v>
      </c>
      <c r="E1089" s="216" t="s">
        <v>1</v>
      </c>
      <c r="F1089" s="217">
        <v>579.524</v>
      </c>
      <c r="H1089" s="32"/>
    </row>
    <row r="1090" spans="2:8" s="1" customFormat="1" ht="16.899999999999999" customHeight="1" x14ac:dyDescent="0.2">
      <c r="B1090" s="32"/>
      <c r="C1090" s="218" t="s">
        <v>1</v>
      </c>
      <c r="D1090" s="218" t="s">
        <v>1</v>
      </c>
      <c r="E1090" s="17" t="s">
        <v>1</v>
      </c>
      <c r="F1090" s="219">
        <v>0</v>
      </c>
      <c r="H1090" s="32"/>
    </row>
    <row r="1091" spans="2:8" s="1" customFormat="1" ht="16.899999999999999" customHeight="1" x14ac:dyDescent="0.2">
      <c r="B1091" s="32"/>
      <c r="C1091" s="218" t="s">
        <v>1</v>
      </c>
      <c r="D1091" s="218" t="s">
        <v>1055</v>
      </c>
      <c r="E1091" s="17" t="s">
        <v>1</v>
      </c>
      <c r="F1091" s="219">
        <v>0</v>
      </c>
      <c r="H1091" s="32"/>
    </row>
    <row r="1092" spans="2:8" s="1" customFormat="1" ht="16.899999999999999" customHeight="1" x14ac:dyDescent="0.2">
      <c r="B1092" s="32"/>
      <c r="C1092" s="218" t="s">
        <v>1</v>
      </c>
      <c r="D1092" s="218" t="s">
        <v>1443</v>
      </c>
      <c r="E1092" s="17" t="s">
        <v>1</v>
      </c>
      <c r="F1092" s="219">
        <v>579.524</v>
      </c>
      <c r="H1092" s="32"/>
    </row>
    <row r="1093" spans="2:8" s="1" customFormat="1" ht="16.899999999999999" customHeight="1" x14ac:dyDescent="0.2">
      <c r="B1093" s="32"/>
      <c r="C1093" s="218" t="s">
        <v>278</v>
      </c>
      <c r="D1093" s="218" t="s">
        <v>383</v>
      </c>
      <c r="E1093" s="17" t="s">
        <v>1</v>
      </c>
      <c r="F1093" s="219">
        <v>579.524</v>
      </c>
      <c r="H1093" s="32"/>
    </row>
    <row r="1094" spans="2:8" s="1" customFormat="1" ht="16.899999999999999" customHeight="1" x14ac:dyDescent="0.2">
      <c r="B1094" s="32"/>
      <c r="C1094" s="220" t="s">
        <v>5387</v>
      </c>
      <c r="H1094" s="32"/>
    </row>
    <row r="1095" spans="2:8" s="1" customFormat="1" ht="16.899999999999999" customHeight="1" x14ac:dyDescent="0.2">
      <c r="B1095" s="32"/>
      <c r="C1095" s="218" t="s">
        <v>1422</v>
      </c>
      <c r="D1095" s="218" t="s">
        <v>1423</v>
      </c>
      <c r="E1095" s="17" t="s">
        <v>376</v>
      </c>
      <c r="F1095" s="219">
        <v>4364.7520000000004</v>
      </c>
      <c r="H1095" s="32"/>
    </row>
    <row r="1096" spans="2:8" s="1" customFormat="1" ht="22.5" x14ac:dyDescent="0.2">
      <c r="B1096" s="32"/>
      <c r="C1096" s="218" t="s">
        <v>1490</v>
      </c>
      <c r="D1096" s="218" t="s">
        <v>1491</v>
      </c>
      <c r="E1096" s="17" t="s">
        <v>376</v>
      </c>
      <c r="F1096" s="219">
        <v>653.08100000000002</v>
      </c>
      <c r="H1096" s="32"/>
    </row>
    <row r="1097" spans="2:8" s="1" customFormat="1" ht="22.5" x14ac:dyDescent="0.2">
      <c r="B1097" s="32"/>
      <c r="C1097" s="218" t="s">
        <v>2246</v>
      </c>
      <c r="D1097" s="218" t="s">
        <v>2247</v>
      </c>
      <c r="E1097" s="17" t="s">
        <v>376</v>
      </c>
      <c r="F1097" s="219">
        <v>3325.4270000000001</v>
      </c>
      <c r="H1097" s="32"/>
    </row>
    <row r="1098" spans="2:8" s="1" customFormat="1" ht="22.5" x14ac:dyDescent="0.2">
      <c r="B1098" s="32"/>
      <c r="C1098" s="218" t="s">
        <v>1040</v>
      </c>
      <c r="D1098" s="218" t="s">
        <v>1041</v>
      </c>
      <c r="E1098" s="17" t="s">
        <v>391</v>
      </c>
      <c r="F1098" s="219">
        <v>415.07600000000002</v>
      </c>
      <c r="H1098" s="32"/>
    </row>
    <row r="1099" spans="2:8" s="1" customFormat="1" ht="22.5" x14ac:dyDescent="0.2">
      <c r="B1099" s="32"/>
      <c r="C1099" s="218" t="s">
        <v>1052</v>
      </c>
      <c r="D1099" s="218" t="s">
        <v>1053</v>
      </c>
      <c r="E1099" s="17" t="s">
        <v>376</v>
      </c>
      <c r="F1099" s="219">
        <v>2711.384</v>
      </c>
      <c r="H1099" s="32"/>
    </row>
    <row r="1100" spans="2:8" s="1" customFormat="1" ht="16.899999999999999" customHeight="1" x14ac:dyDescent="0.2">
      <c r="B1100" s="32"/>
      <c r="C1100" s="214" t="s">
        <v>279</v>
      </c>
      <c r="D1100" s="215" t="s">
        <v>1</v>
      </c>
      <c r="E1100" s="216" t="s">
        <v>1</v>
      </c>
      <c r="F1100" s="217">
        <v>73.557000000000002</v>
      </c>
      <c r="H1100" s="32"/>
    </row>
    <row r="1101" spans="2:8" s="1" customFormat="1" ht="16.899999999999999" customHeight="1" x14ac:dyDescent="0.2">
      <c r="B1101" s="32"/>
      <c r="C1101" s="218" t="s">
        <v>1</v>
      </c>
      <c r="D1101" s="218" t="s">
        <v>1444</v>
      </c>
      <c r="E1101" s="17" t="s">
        <v>1</v>
      </c>
      <c r="F1101" s="219">
        <v>0</v>
      </c>
      <c r="H1101" s="32"/>
    </row>
    <row r="1102" spans="2:8" s="1" customFormat="1" ht="16.899999999999999" customHeight="1" x14ac:dyDescent="0.2">
      <c r="B1102" s="32"/>
      <c r="C1102" s="218" t="s">
        <v>1</v>
      </c>
      <c r="D1102" s="218" t="s">
        <v>1445</v>
      </c>
      <c r="E1102" s="17" t="s">
        <v>1</v>
      </c>
      <c r="F1102" s="219">
        <v>73.557000000000002</v>
      </c>
      <c r="H1102" s="32"/>
    </row>
    <row r="1103" spans="2:8" s="1" customFormat="1" ht="16.899999999999999" customHeight="1" x14ac:dyDescent="0.2">
      <c r="B1103" s="32"/>
      <c r="C1103" s="218" t="s">
        <v>279</v>
      </c>
      <c r="D1103" s="218" t="s">
        <v>383</v>
      </c>
      <c r="E1103" s="17" t="s">
        <v>1</v>
      </c>
      <c r="F1103" s="219">
        <v>73.557000000000002</v>
      </c>
      <c r="H1103" s="32"/>
    </row>
    <row r="1104" spans="2:8" s="1" customFormat="1" ht="16.899999999999999" customHeight="1" x14ac:dyDescent="0.2">
      <c r="B1104" s="32"/>
      <c r="C1104" s="220" t="s">
        <v>5387</v>
      </c>
      <c r="H1104" s="32"/>
    </row>
    <row r="1105" spans="2:8" s="1" customFormat="1" ht="16.899999999999999" customHeight="1" x14ac:dyDescent="0.2">
      <c r="B1105" s="32"/>
      <c r="C1105" s="218" t="s">
        <v>1422</v>
      </c>
      <c r="D1105" s="218" t="s">
        <v>1423</v>
      </c>
      <c r="E1105" s="17" t="s">
        <v>376</v>
      </c>
      <c r="F1105" s="219">
        <v>4364.7520000000004</v>
      </c>
      <c r="H1105" s="32"/>
    </row>
    <row r="1106" spans="2:8" s="1" customFormat="1" ht="22.5" x14ac:dyDescent="0.2">
      <c r="B1106" s="32"/>
      <c r="C1106" s="218" t="s">
        <v>1490</v>
      </c>
      <c r="D1106" s="218" t="s">
        <v>1491</v>
      </c>
      <c r="E1106" s="17" t="s">
        <v>376</v>
      </c>
      <c r="F1106" s="219">
        <v>653.08100000000002</v>
      </c>
      <c r="H1106" s="32"/>
    </row>
    <row r="1107" spans="2:8" s="1" customFormat="1" ht="16.899999999999999" customHeight="1" x14ac:dyDescent="0.2">
      <c r="B1107" s="32"/>
      <c r="C1107" s="214" t="s">
        <v>280</v>
      </c>
      <c r="D1107" s="215" t="s">
        <v>1</v>
      </c>
      <c r="E1107" s="216" t="s">
        <v>1</v>
      </c>
      <c r="F1107" s="217">
        <v>55.026000000000003</v>
      </c>
      <c r="H1107" s="32"/>
    </row>
    <row r="1108" spans="2:8" s="1" customFormat="1" ht="16.899999999999999" customHeight="1" x14ac:dyDescent="0.2">
      <c r="B1108" s="32"/>
      <c r="C1108" s="218" t="s">
        <v>1</v>
      </c>
      <c r="D1108" s="218" t="s">
        <v>1</v>
      </c>
      <c r="E1108" s="17" t="s">
        <v>1</v>
      </c>
      <c r="F1108" s="219">
        <v>0</v>
      </c>
      <c r="H1108" s="32"/>
    </row>
    <row r="1109" spans="2:8" s="1" customFormat="1" ht="16.899999999999999" customHeight="1" x14ac:dyDescent="0.2">
      <c r="B1109" s="32"/>
      <c r="C1109" s="218" t="s">
        <v>1</v>
      </c>
      <c r="D1109" s="218" t="s">
        <v>1446</v>
      </c>
      <c r="E1109" s="17" t="s">
        <v>1</v>
      </c>
      <c r="F1109" s="219">
        <v>0</v>
      </c>
      <c r="H1109" s="32"/>
    </row>
    <row r="1110" spans="2:8" s="1" customFormat="1" ht="16.899999999999999" customHeight="1" x14ac:dyDescent="0.2">
      <c r="B1110" s="32"/>
      <c r="C1110" s="218" t="s">
        <v>1</v>
      </c>
      <c r="D1110" s="218" t="s">
        <v>1447</v>
      </c>
      <c r="E1110" s="17" t="s">
        <v>1</v>
      </c>
      <c r="F1110" s="219">
        <v>26.681000000000001</v>
      </c>
      <c r="H1110" s="32"/>
    </row>
    <row r="1111" spans="2:8" s="1" customFormat="1" ht="16.899999999999999" customHeight="1" x14ac:dyDescent="0.2">
      <c r="B1111" s="32"/>
      <c r="C1111" s="218" t="s">
        <v>1</v>
      </c>
      <c r="D1111" s="218" t="s">
        <v>1448</v>
      </c>
      <c r="E1111" s="17" t="s">
        <v>1</v>
      </c>
      <c r="F1111" s="219">
        <v>28.344999999999999</v>
      </c>
      <c r="H1111" s="32"/>
    </row>
    <row r="1112" spans="2:8" s="1" customFormat="1" ht="16.899999999999999" customHeight="1" x14ac:dyDescent="0.2">
      <c r="B1112" s="32"/>
      <c r="C1112" s="218" t="s">
        <v>280</v>
      </c>
      <c r="D1112" s="218" t="s">
        <v>383</v>
      </c>
      <c r="E1112" s="17" t="s">
        <v>1</v>
      </c>
      <c r="F1112" s="219">
        <v>55.026000000000003</v>
      </c>
      <c r="H1112" s="32"/>
    </row>
    <row r="1113" spans="2:8" s="1" customFormat="1" ht="16.899999999999999" customHeight="1" x14ac:dyDescent="0.2">
      <c r="B1113" s="32"/>
      <c r="C1113" s="220" t="s">
        <v>5387</v>
      </c>
      <c r="H1113" s="32"/>
    </row>
    <row r="1114" spans="2:8" s="1" customFormat="1" ht="16.899999999999999" customHeight="1" x14ac:dyDescent="0.2">
      <c r="B1114" s="32"/>
      <c r="C1114" s="218" t="s">
        <v>1422</v>
      </c>
      <c r="D1114" s="218" t="s">
        <v>1423</v>
      </c>
      <c r="E1114" s="17" t="s">
        <v>376</v>
      </c>
      <c r="F1114" s="219">
        <v>4364.7520000000004</v>
      </c>
      <c r="H1114" s="32"/>
    </row>
    <row r="1115" spans="2:8" s="1" customFormat="1" ht="22.5" x14ac:dyDescent="0.2">
      <c r="B1115" s="32"/>
      <c r="C1115" s="218" t="s">
        <v>2306</v>
      </c>
      <c r="D1115" s="218" t="s">
        <v>2307</v>
      </c>
      <c r="E1115" s="17" t="s">
        <v>376</v>
      </c>
      <c r="F1115" s="219">
        <v>95.882000000000005</v>
      </c>
      <c r="H1115" s="32"/>
    </row>
    <row r="1116" spans="2:8" s="1" customFormat="1" ht="16.899999999999999" customHeight="1" x14ac:dyDescent="0.2">
      <c r="B1116" s="32"/>
      <c r="C1116" s="214" t="s">
        <v>282</v>
      </c>
      <c r="D1116" s="215" t="s">
        <v>1</v>
      </c>
      <c r="E1116" s="216" t="s">
        <v>1</v>
      </c>
      <c r="F1116" s="217">
        <v>14.186999999999999</v>
      </c>
      <c r="H1116" s="32"/>
    </row>
    <row r="1117" spans="2:8" s="1" customFormat="1" ht="16.899999999999999" customHeight="1" x14ac:dyDescent="0.2">
      <c r="B1117" s="32"/>
      <c r="C1117" s="218" t="s">
        <v>1</v>
      </c>
      <c r="D1117" s="218" t="s">
        <v>1449</v>
      </c>
      <c r="E1117" s="17" t="s">
        <v>1</v>
      </c>
      <c r="F1117" s="219">
        <v>0</v>
      </c>
      <c r="H1117" s="32"/>
    </row>
    <row r="1118" spans="2:8" s="1" customFormat="1" ht="16.899999999999999" customHeight="1" x14ac:dyDescent="0.2">
      <c r="B1118" s="32"/>
      <c r="C1118" s="218" t="s">
        <v>1</v>
      </c>
      <c r="D1118" s="218" t="s">
        <v>1450</v>
      </c>
      <c r="E1118" s="17" t="s">
        <v>1</v>
      </c>
      <c r="F1118" s="219">
        <v>9.2959999999999994</v>
      </c>
      <c r="H1118" s="32"/>
    </row>
    <row r="1119" spans="2:8" s="1" customFormat="1" ht="16.899999999999999" customHeight="1" x14ac:dyDescent="0.2">
      <c r="B1119" s="32"/>
      <c r="C1119" s="218" t="s">
        <v>1</v>
      </c>
      <c r="D1119" s="218" t="s">
        <v>1451</v>
      </c>
      <c r="E1119" s="17" t="s">
        <v>1</v>
      </c>
      <c r="F1119" s="219">
        <v>4.891</v>
      </c>
      <c r="H1119" s="32"/>
    </row>
    <row r="1120" spans="2:8" s="1" customFormat="1" ht="16.899999999999999" customHeight="1" x14ac:dyDescent="0.2">
      <c r="B1120" s="32"/>
      <c r="C1120" s="218" t="s">
        <v>282</v>
      </c>
      <c r="D1120" s="218" t="s">
        <v>383</v>
      </c>
      <c r="E1120" s="17" t="s">
        <v>1</v>
      </c>
      <c r="F1120" s="219">
        <v>14.186999999999999</v>
      </c>
      <c r="H1120" s="32"/>
    </row>
    <row r="1121" spans="2:8" s="1" customFormat="1" ht="16.899999999999999" customHeight="1" x14ac:dyDescent="0.2">
      <c r="B1121" s="32"/>
      <c r="C1121" s="220" t="s">
        <v>5387</v>
      </c>
      <c r="H1121" s="32"/>
    </row>
    <row r="1122" spans="2:8" s="1" customFormat="1" ht="16.899999999999999" customHeight="1" x14ac:dyDescent="0.2">
      <c r="B1122" s="32"/>
      <c r="C1122" s="218" t="s">
        <v>1422</v>
      </c>
      <c r="D1122" s="218" t="s">
        <v>1423</v>
      </c>
      <c r="E1122" s="17" t="s">
        <v>376</v>
      </c>
      <c r="F1122" s="219">
        <v>4364.7520000000004</v>
      </c>
      <c r="H1122" s="32"/>
    </row>
    <row r="1123" spans="2:8" s="1" customFormat="1" ht="22.5" x14ac:dyDescent="0.2">
      <c r="B1123" s="32"/>
      <c r="C1123" s="218" t="s">
        <v>1490</v>
      </c>
      <c r="D1123" s="218" t="s">
        <v>1491</v>
      </c>
      <c r="E1123" s="17" t="s">
        <v>376</v>
      </c>
      <c r="F1123" s="219">
        <v>67.305000000000007</v>
      </c>
      <c r="H1123" s="32"/>
    </row>
    <row r="1124" spans="2:8" s="1" customFormat="1" ht="16.899999999999999" customHeight="1" x14ac:dyDescent="0.2">
      <c r="B1124" s="32"/>
      <c r="C1124" s="214" t="s">
        <v>283</v>
      </c>
      <c r="D1124" s="215" t="s">
        <v>1</v>
      </c>
      <c r="E1124" s="216" t="s">
        <v>1</v>
      </c>
      <c r="F1124" s="217">
        <v>20.428000000000001</v>
      </c>
      <c r="H1124" s="32"/>
    </row>
    <row r="1125" spans="2:8" s="1" customFormat="1" ht="16.899999999999999" customHeight="1" x14ac:dyDescent="0.2">
      <c r="B1125" s="32"/>
      <c r="C1125" s="218" t="s">
        <v>1</v>
      </c>
      <c r="D1125" s="218" t="s">
        <v>2322</v>
      </c>
      <c r="E1125" s="17" t="s">
        <v>1</v>
      </c>
      <c r="F1125" s="219">
        <v>0</v>
      </c>
      <c r="H1125" s="32"/>
    </row>
    <row r="1126" spans="2:8" s="1" customFormat="1" ht="16.899999999999999" customHeight="1" x14ac:dyDescent="0.2">
      <c r="B1126" s="32"/>
      <c r="C1126" s="218" t="s">
        <v>1</v>
      </c>
      <c r="D1126" s="218" t="s">
        <v>2323</v>
      </c>
      <c r="E1126" s="17" t="s">
        <v>1</v>
      </c>
      <c r="F1126" s="219">
        <v>20.428000000000001</v>
      </c>
      <c r="H1126" s="32"/>
    </row>
    <row r="1127" spans="2:8" s="1" customFormat="1" ht="16.899999999999999" customHeight="1" x14ac:dyDescent="0.2">
      <c r="B1127" s="32"/>
      <c r="C1127" s="218" t="s">
        <v>283</v>
      </c>
      <c r="D1127" s="218" t="s">
        <v>383</v>
      </c>
      <c r="E1127" s="17" t="s">
        <v>1</v>
      </c>
      <c r="F1127" s="219">
        <v>20.428000000000001</v>
      </c>
      <c r="H1127" s="32"/>
    </row>
    <row r="1128" spans="2:8" s="1" customFormat="1" ht="16.899999999999999" customHeight="1" x14ac:dyDescent="0.2">
      <c r="B1128" s="32"/>
      <c r="C1128" s="220" t="s">
        <v>5387</v>
      </c>
      <c r="H1128" s="32"/>
    </row>
    <row r="1129" spans="2:8" s="1" customFormat="1" ht="16.899999999999999" customHeight="1" x14ac:dyDescent="0.2">
      <c r="B1129" s="32"/>
      <c r="C1129" s="218" t="s">
        <v>2319</v>
      </c>
      <c r="D1129" s="218" t="s">
        <v>2320</v>
      </c>
      <c r="E1129" s="17" t="s">
        <v>376</v>
      </c>
      <c r="F1129" s="219">
        <v>28.687000000000001</v>
      </c>
      <c r="H1129" s="32"/>
    </row>
    <row r="1130" spans="2:8" s="1" customFormat="1" ht="16.899999999999999" customHeight="1" x14ac:dyDescent="0.2">
      <c r="B1130" s="32"/>
      <c r="C1130" s="218" t="s">
        <v>1413</v>
      </c>
      <c r="D1130" s="218" t="s">
        <v>1414</v>
      </c>
      <c r="E1130" s="17" t="s">
        <v>376</v>
      </c>
      <c r="F1130" s="219">
        <v>20.428000000000001</v>
      </c>
      <c r="H1130" s="32"/>
    </row>
    <row r="1131" spans="2:8" s="1" customFormat="1" ht="16.899999999999999" customHeight="1" x14ac:dyDescent="0.2">
      <c r="B1131" s="32"/>
      <c r="C1131" s="218" t="s">
        <v>1578</v>
      </c>
      <c r="D1131" s="218" t="s">
        <v>1579</v>
      </c>
      <c r="E1131" s="17" t="s">
        <v>376</v>
      </c>
      <c r="F1131" s="219">
        <v>24.07</v>
      </c>
      <c r="H1131" s="32"/>
    </row>
    <row r="1132" spans="2:8" s="1" customFormat="1" ht="22.5" x14ac:dyDescent="0.2">
      <c r="B1132" s="32"/>
      <c r="C1132" s="218" t="s">
        <v>2258</v>
      </c>
      <c r="D1132" s="218" t="s">
        <v>2259</v>
      </c>
      <c r="E1132" s="17" t="s">
        <v>376</v>
      </c>
      <c r="F1132" s="219">
        <v>20.428000000000001</v>
      </c>
      <c r="H1132" s="32"/>
    </row>
    <row r="1133" spans="2:8" s="1" customFormat="1" ht="22.5" x14ac:dyDescent="0.2">
      <c r="B1133" s="32"/>
      <c r="C1133" s="218" t="s">
        <v>2306</v>
      </c>
      <c r="D1133" s="218" t="s">
        <v>2307</v>
      </c>
      <c r="E1133" s="17" t="s">
        <v>376</v>
      </c>
      <c r="F1133" s="219">
        <v>95.882000000000005</v>
      </c>
      <c r="H1133" s="32"/>
    </row>
    <row r="1134" spans="2:8" s="1" customFormat="1" ht="16.899999999999999" customHeight="1" x14ac:dyDescent="0.2">
      <c r="B1134" s="32"/>
      <c r="C1134" s="214" t="s">
        <v>284</v>
      </c>
      <c r="D1134" s="215" t="s">
        <v>1</v>
      </c>
      <c r="E1134" s="216" t="s">
        <v>1</v>
      </c>
      <c r="F1134" s="217">
        <v>5.4210000000000003</v>
      </c>
      <c r="H1134" s="32"/>
    </row>
    <row r="1135" spans="2:8" s="1" customFormat="1" ht="16.899999999999999" customHeight="1" x14ac:dyDescent="0.2">
      <c r="B1135" s="32"/>
      <c r="C1135" s="218" t="s">
        <v>1</v>
      </c>
      <c r="D1135" s="218" t="s">
        <v>2324</v>
      </c>
      <c r="E1135" s="17" t="s">
        <v>1</v>
      </c>
      <c r="F1135" s="219">
        <v>0</v>
      </c>
      <c r="H1135" s="32"/>
    </row>
    <row r="1136" spans="2:8" s="1" customFormat="1" ht="16.899999999999999" customHeight="1" x14ac:dyDescent="0.2">
      <c r="B1136" s="32"/>
      <c r="C1136" s="218" t="s">
        <v>1</v>
      </c>
      <c r="D1136" s="218" t="s">
        <v>2325</v>
      </c>
      <c r="E1136" s="17" t="s">
        <v>1</v>
      </c>
      <c r="F1136" s="219">
        <v>5.4210000000000003</v>
      </c>
      <c r="H1136" s="32"/>
    </row>
    <row r="1137" spans="2:8" s="1" customFormat="1" ht="16.899999999999999" customHeight="1" x14ac:dyDescent="0.2">
      <c r="B1137" s="32"/>
      <c r="C1137" s="218" t="s">
        <v>284</v>
      </c>
      <c r="D1137" s="218" t="s">
        <v>383</v>
      </c>
      <c r="E1137" s="17" t="s">
        <v>1</v>
      </c>
      <c r="F1137" s="219">
        <v>5.4210000000000003</v>
      </c>
      <c r="H1137" s="32"/>
    </row>
    <row r="1138" spans="2:8" s="1" customFormat="1" ht="16.899999999999999" customHeight="1" x14ac:dyDescent="0.2">
      <c r="B1138" s="32"/>
      <c r="C1138" s="220" t="s">
        <v>5387</v>
      </c>
      <c r="H1138" s="32"/>
    </row>
    <row r="1139" spans="2:8" s="1" customFormat="1" ht="16.899999999999999" customHeight="1" x14ac:dyDescent="0.2">
      <c r="B1139" s="32"/>
      <c r="C1139" s="218" t="s">
        <v>2319</v>
      </c>
      <c r="D1139" s="218" t="s">
        <v>2320</v>
      </c>
      <c r="E1139" s="17" t="s">
        <v>376</v>
      </c>
      <c r="F1139" s="219">
        <v>28.687000000000001</v>
      </c>
      <c r="H1139" s="32"/>
    </row>
    <row r="1140" spans="2:8" s="1" customFormat="1" ht="22.5" x14ac:dyDescent="0.2">
      <c r="B1140" s="32"/>
      <c r="C1140" s="218" t="s">
        <v>1490</v>
      </c>
      <c r="D1140" s="218" t="s">
        <v>1491</v>
      </c>
      <c r="E1140" s="17" t="s">
        <v>376</v>
      </c>
      <c r="F1140" s="219">
        <v>6.6310000000000002</v>
      </c>
      <c r="H1140" s="32"/>
    </row>
    <row r="1141" spans="2:8" s="1" customFormat="1" ht="16.899999999999999" customHeight="1" x14ac:dyDescent="0.2">
      <c r="B1141" s="32"/>
      <c r="C1141" s="214" t="s">
        <v>2327</v>
      </c>
      <c r="D1141" s="215" t="s">
        <v>1</v>
      </c>
      <c r="E1141" s="216" t="s">
        <v>1</v>
      </c>
      <c r="F1141" s="217">
        <v>2.8380000000000001</v>
      </c>
      <c r="H1141" s="32"/>
    </row>
    <row r="1142" spans="2:8" s="1" customFormat="1" ht="16.899999999999999" customHeight="1" x14ac:dyDescent="0.2">
      <c r="B1142" s="32"/>
      <c r="C1142" s="218" t="s">
        <v>1</v>
      </c>
      <c r="D1142" s="218" t="s">
        <v>2326</v>
      </c>
      <c r="E1142" s="17" t="s">
        <v>1</v>
      </c>
      <c r="F1142" s="219">
        <v>1.6279999999999999</v>
      </c>
      <c r="H1142" s="32"/>
    </row>
    <row r="1143" spans="2:8" s="1" customFormat="1" ht="16.899999999999999" customHeight="1" x14ac:dyDescent="0.2">
      <c r="B1143" s="32"/>
      <c r="C1143" s="218" t="s">
        <v>1</v>
      </c>
      <c r="D1143" s="218" t="s">
        <v>2152</v>
      </c>
      <c r="E1143" s="17" t="s">
        <v>1</v>
      </c>
      <c r="F1143" s="219">
        <v>1.21</v>
      </c>
      <c r="H1143" s="32"/>
    </row>
    <row r="1144" spans="2:8" s="1" customFormat="1" ht="16.899999999999999" customHeight="1" x14ac:dyDescent="0.2">
      <c r="B1144" s="32"/>
      <c r="C1144" s="218" t="s">
        <v>2327</v>
      </c>
      <c r="D1144" s="218" t="s">
        <v>383</v>
      </c>
      <c r="E1144" s="17" t="s">
        <v>1</v>
      </c>
      <c r="F1144" s="219">
        <v>2.8380000000000001</v>
      </c>
      <c r="H1144" s="32"/>
    </row>
    <row r="1145" spans="2:8" s="1" customFormat="1" ht="16.899999999999999" customHeight="1" x14ac:dyDescent="0.2">
      <c r="B1145" s="32"/>
      <c r="C1145" s="214" t="s">
        <v>285</v>
      </c>
      <c r="D1145" s="215" t="s">
        <v>1</v>
      </c>
      <c r="E1145" s="216" t="s">
        <v>1</v>
      </c>
      <c r="F1145" s="217">
        <v>66.783000000000001</v>
      </c>
      <c r="H1145" s="32"/>
    </row>
    <row r="1146" spans="2:8" s="1" customFormat="1" ht="16.899999999999999" customHeight="1" x14ac:dyDescent="0.2">
      <c r="B1146" s="32"/>
      <c r="C1146" s="218" t="s">
        <v>1</v>
      </c>
      <c r="D1146" s="218" t="s">
        <v>1</v>
      </c>
      <c r="E1146" s="17" t="s">
        <v>1</v>
      </c>
      <c r="F1146" s="219">
        <v>0</v>
      </c>
      <c r="H1146" s="32"/>
    </row>
    <row r="1147" spans="2:8" s="1" customFormat="1" ht="16.899999999999999" customHeight="1" x14ac:dyDescent="0.2">
      <c r="B1147" s="32"/>
      <c r="C1147" s="218" t="s">
        <v>1</v>
      </c>
      <c r="D1147" s="218" t="s">
        <v>1452</v>
      </c>
      <c r="E1147" s="17" t="s">
        <v>1</v>
      </c>
      <c r="F1147" s="219">
        <v>0</v>
      </c>
      <c r="H1147" s="32"/>
    </row>
    <row r="1148" spans="2:8" s="1" customFormat="1" ht="16.899999999999999" customHeight="1" x14ac:dyDescent="0.2">
      <c r="B1148" s="32"/>
      <c r="C1148" s="218" t="s">
        <v>1</v>
      </c>
      <c r="D1148" s="218" t="s">
        <v>1453</v>
      </c>
      <c r="E1148" s="17" t="s">
        <v>1</v>
      </c>
      <c r="F1148" s="219">
        <v>64.935000000000002</v>
      </c>
      <c r="H1148" s="32"/>
    </row>
    <row r="1149" spans="2:8" s="1" customFormat="1" ht="16.899999999999999" customHeight="1" x14ac:dyDescent="0.2">
      <c r="B1149" s="32"/>
      <c r="C1149" s="218" t="s">
        <v>1</v>
      </c>
      <c r="D1149" s="218" t="s">
        <v>1454</v>
      </c>
      <c r="E1149" s="17" t="s">
        <v>1</v>
      </c>
      <c r="F1149" s="219">
        <v>1.8480000000000001</v>
      </c>
      <c r="H1149" s="32"/>
    </row>
    <row r="1150" spans="2:8" s="1" customFormat="1" ht="16.899999999999999" customHeight="1" x14ac:dyDescent="0.2">
      <c r="B1150" s="32"/>
      <c r="C1150" s="218" t="s">
        <v>285</v>
      </c>
      <c r="D1150" s="218" t="s">
        <v>383</v>
      </c>
      <c r="E1150" s="17" t="s">
        <v>1</v>
      </c>
      <c r="F1150" s="219">
        <v>66.783000000000001</v>
      </c>
      <c r="H1150" s="32"/>
    </row>
    <row r="1151" spans="2:8" s="1" customFormat="1" ht="16.899999999999999" customHeight="1" x14ac:dyDescent="0.2">
      <c r="B1151" s="32"/>
      <c r="C1151" s="220" t="s">
        <v>5387</v>
      </c>
      <c r="H1151" s="32"/>
    </row>
    <row r="1152" spans="2:8" s="1" customFormat="1" ht="16.899999999999999" customHeight="1" x14ac:dyDescent="0.2">
      <c r="B1152" s="32"/>
      <c r="C1152" s="218" t="s">
        <v>1422</v>
      </c>
      <c r="D1152" s="218" t="s">
        <v>1423</v>
      </c>
      <c r="E1152" s="17" t="s">
        <v>376</v>
      </c>
      <c r="F1152" s="219">
        <v>4364.7520000000004</v>
      </c>
      <c r="H1152" s="32"/>
    </row>
    <row r="1153" spans="2:8" s="1" customFormat="1" ht="16.899999999999999" customHeight="1" x14ac:dyDescent="0.2">
      <c r="B1153" s="32"/>
      <c r="C1153" s="218" t="s">
        <v>1417</v>
      </c>
      <c r="D1153" s="218" t="s">
        <v>1418</v>
      </c>
      <c r="E1153" s="17" t="s">
        <v>376</v>
      </c>
      <c r="F1153" s="219">
        <v>1434.6859999999999</v>
      </c>
      <c r="H1153" s="32"/>
    </row>
    <row r="1154" spans="2:8" s="1" customFormat="1" ht="22.5" x14ac:dyDescent="0.2">
      <c r="B1154" s="32"/>
      <c r="C1154" s="218" t="s">
        <v>1490</v>
      </c>
      <c r="D1154" s="218" t="s">
        <v>1491</v>
      </c>
      <c r="E1154" s="17" t="s">
        <v>376</v>
      </c>
      <c r="F1154" s="219">
        <v>73.903000000000006</v>
      </c>
      <c r="H1154" s="32"/>
    </row>
    <row r="1155" spans="2:8" s="1" customFormat="1" ht="16.899999999999999" customHeight="1" x14ac:dyDescent="0.2">
      <c r="B1155" s="32"/>
      <c r="C1155" s="214" t="s">
        <v>286</v>
      </c>
      <c r="D1155" s="215" t="s">
        <v>1</v>
      </c>
      <c r="E1155" s="216" t="s">
        <v>1</v>
      </c>
      <c r="F1155" s="217">
        <v>7.1180000000000003</v>
      </c>
      <c r="H1155" s="32"/>
    </row>
    <row r="1156" spans="2:8" s="1" customFormat="1" ht="16.899999999999999" customHeight="1" x14ac:dyDescent="0.2">
      <c r="B1156" s="32"/>
      <c r="C1156" s="218" t="s">
        <v>1</v>
      </c>
      <c r="D1156" s="218" t="s">
        <v>1455</v>
      </c>
      <c r="E1156" s="17" t="s">
        <v>1</v>
      </c>
      <c r="F1156" s="219">
        <v>7.1180000000000003</v>
      </c>
      <c r="H1156" s="32"/>
    </row>
    <row r="1157" spans="2:8" s="1" customFormat="1" ht="16.899999999999999" customHeight="1" x14ac:dyDescent="0.2">
      <c r="B1157" s="32"/>
      <c r="C1157" s="218" t="s">
        <v>286</v>
      </c>
      <c r="D1157" s="218" t="s">
        <v>383</v>
      </c>
      <c r="E1157" s="17" t="s">
        <v>1</v>
      </c>
      <c r="F1157" s="219">
        <v>7.1180000000000003</v>
      </c>
      <c r="H1157" s="32"/>
    </row>
    <row r="1158" spans="2:8" s="1" customFormat="1" ht="16.899999999999999" customHeight="1" x14ac:dyDescent="0.2">
      <c r="B1158" s="32"/>
      <c r="C1158" s="220" t="s">
        <v>5387</v>
      </c>
      <c r="H1158" s="32"/>
    </row>
    <row r="1159" spans="2:8" s="1" customFormat="1" ht="16.899999999999999" customHeight="1" x14ac:dyDescent="0.2">
      <c r="B1159" s="32"/>
      <c r="C1159" s="218" t="s">
        <v>1422</v>
      </c>
      <c r="D1159" s="218" t="s">
        <v>1423</v>
      </c>
      <c r="E1159" s="17" t="s">
        <v>376</v>
      </c>
      <c r="F1159" s="219">
        <v>4364.7520000000004</v>
      </c>
      <c r="H1159" s="32"/>
    </row>
    <row r="1160" spans="2:8" s="1" customFormat="1" ht="16.899999999999999" customHeight="1" x14ac:dyDescent="0.2">
      <c r="B1160" s="32"/>
      <c r="C1160" s="218" t="s">
        <v>1417</v>
      </c>
      <c r="D1160" s="218" t="s">
        <v>1418</v>
      </c>
      <c r="E1160" s="17" t="s">
        <v>376</v>
      </c>
      <c r="F1160" s="219">
        <v>1434.6859999999999</v>
      </c>
      <c r="H1160" s="32"/>
    </row>
    <row r="1161" spans="2:8" s="1" customFormat="1" ht="16.899999999999999" customHeight="1" x14ac:dyDescent="0.2">
      <c r="B1161" s="32"/>
      <c r="C1161" s="214" t="s">
        <v>4021</v>
      </c>
      <c r="D1161" s="215" t="s">
        <v>1</v>
      </c>
      <c r="E1161" s="216" t="s">
        <v>1</v>
      </c>
      <c r="F1161" s="217">
        <v>3256.94</v>
      </c>
      <c r="H1161" s="32"/>
    </row>
    <row r="1162" spans="2:8" s="1" customFormat="1" ht="16.899999999999999" customHeight="1" x14ac:dyDescent="0.2">
      <c r="B1162" s="32"/>
      <c r="C1162" s="214" t="s">
        <v>288</v>
      </c>
      <c r="D1162" s="215" t="s">
        <v>1</v>
      </c>
      <c r="E1162" s="216" t="s">
        <v>1</v>
      </c>
      <c r="F1162" s="217">
        <v>32.53</v>
      </c>
      <c r="H1162" s="32"/>
    </row>
    <row r="1163" spans="2:8" s="1" customFormat="1" ht="16.899999999999999" customHeight="1" x14ac:dyDescent="0.2">
      <c r="B1163" s="32"/>
      <c r="C1163" s="218" t="s">
        <v>1</v>
      </c>
      <c r="D1163" s="218" t="s">
        <v>1598</v>
      </c>
      <c r="E1163" s="17" t="s">
        <v>1</v>
      </c>
      <c r="F1163" s="219">
        <v>0</v>
      </c>
      <c r="H1163" s="32"/>
    </row>
    <row r="1164" spans="2:8" s="1" customFormat="1" ht="16.899999999999999" customHeight="1" x14ac:dyDescent="0.2">
      <c r="B1164" s="32"/>
      <c r="C1164" s="218" t="s">
        <v>1</v>
      </c>
      <c r="D1164" s="218" t="s">
        <v>1641</v>
      </c>
      <c r="E1164" s="17" t="s">
        <v>1</v>
      </c>
      <c r="F1164" s="219">
        <v>32.53</v>
      </c>
      <c r="H1164" s="32"/>
    </row>
    <row r="1165" spans="2:8" s="1" customFormat="1" ht="16.899999999999999" customHeight="1" x14ac:dyDescent="0.2">
      <c r="B1165" s="32"/>
      <c r="C1165" s="218" t="s">
        <v>288</v>
      </c>
      <c r="D1165" s="218" t="s">
        <v>383</v>
      </c>
      <c r="E1165" s="17" t="s">
        <v>1</v>
      </c>
      <c r="F1165" s="219">
        <v>32.53</v>
      </c>
      <c r="H1165" s="32"/>
    </row>
    <row r="1166" spans="2:8" s="1" customFormat="1" ht="16.899999999999999" customHeight="1" x14ac:dyDescent="0.2">
      <c r="B1166" s="32"/>
      <c r="C1166" s="220" t="s">
        <v>5387</v>
      </c>
      <c r="H1166" s="32"/>
    </row>
    <row r="1167" spans="2:8" s="1" customFormat="1" ht="22.5" x14ac:dyDescent="0.2">
      <c r="B1167" s="32"/>
      <c r="C1167" s="218" t="s">
        <v>1638</v>
      </c>
      <c r="D1167" s="218" t="s">
        <v>1639</v>
      </c>
      <c r="E1167" s="17" t="s">
        <v>489</v>
      </c>
      <c r="F1167" s="219">
        <v>32.53</v>
      </c>
      <c r="H1167" s="32"/>
    </row>
    <row r="1168" spans="2:8" s="1" customFormat="1" ht="22.5" x14ac:dyDescent="0.2">
      <c r="B1168" s="32"/>
      <c r="C1168" s="218" t="s">
        <v>1512</v>
      </c>
      <c r="D1168" s="218" t="s">
        <v>1513</v>
      </c>
      <c r="E1168" s="17" t="s">
        <v>489</v>
      </c>
      <c r="F1168" s="219">
        <v>198.96799999999999</v>
      </c>
      <c r="H1168" s="32"/>
    </row>
    <row r="1169" spans="2:8" s="1" customFormat="1" ht="16.899999999999999" customHeight="1" x14ac:dyDescent="0.2">
      <c r="B1169" s="32"/>
      <c r="C1169" s="218" t="s">
        <v>1643</v>
      </c>
      <c r="D1169" s="218" t="s">
        <v>1644</v>
      </c>
      <c r="E1169" s="17" t="s">
        <v>489</v>
      </c>
      <c r="F1169" s="219">
        <v>32.53</v>
      </c>
      <c r="H1169" s="32"/>
    </row>
    <row r="1170" spans="2:8" s="1" customFormat="1" ht="16.899999999999999" customHeight="1" x14ac:dyDescent="0.2">
      <c r="B1170" s="32"/>
      <c r="C1170" s="214" t="s">
        <v>4023</v>
      </c>
      <c r="D1170" s="215" t="s">
        <v>1</v>
      </c>
      <c r="E1170" s="216" t="s">
        <v>1</v>
      </c>
      <c r="F1170" s="217">
        <v>0</v>
      </c>
      <c r="H1170" s="32"/>
    </row>
    <row r="1171" spans="2:8" s="1" customFormat="1" ht="16.899999999999999" customHeight="1" x14ac:dyDescent="0.2">
      <c r="B1171" s="32"/>
      <c r="C1171" s="214" t="s">
        <v>4025</v>
      </c>
      <c r="D1171" s="215" t="s">
        <v>1</v>
      </c>
      <c r="E1171" s="216" t="s">
        <v>1</v>
      </c>
      <c r="F1171" s="217">
        <v>344.05</v>
      </c>
      <c r="H1171" s="32"/>
    </row>
    <row r="1172" spans="2:8" s="1" customFormat="1" ht="16.899999999999999" customHeight="1" x14ac:dyDescent="0.2">
      <c r="B1172" s="32"/>
      <c r="C1172" s="214" t="s">
        <v>290</v>
      </c>
      <c r="D1172" s="215" t="s">
        <v>1</v>
      </c>
      <c r="E1172" s="216" t="s">
        <v>1</v>
      </c>
      <c r="F1172" s="217">
        <v>12.33</v>
      </c>
      <c r="H1172" s="32"/>
    </row>
    <row r="1173" spans="2:8" s="1" customFormat="1" ht="16.899999999999999" customHeight="1" x14ac:dyDescent="0.2">
      <c r="B1173" s="32"/>
      <c r="C1173" s="218" t="s">
        <v>1</v>
      </c>
      <c r="D1173" s="218" t="s">
        <v>465</v>
      </c>
      <c r="E1173" s="17" t="s">
        <v>1</v>
      </c>
      <c r="F1173" s="219">
        <v>0</v>
      </c>
      <c r="H1173" s="32"/>
    </row>
    <row r="1174" spans="2:8" s="1" customFormat="1" ht="16.899999999999999" customHeight="1" x14ac:dyDescent="0.2">
      <c r="B1174" s="32"/>
      <c r="C1174" s="218" t="s">
        <v>1</v>
      </c>
      <c r="D1174" s="218" t="s">
        <v>1362</v>
      </c>
      <c r="E1174" s="17" t="s">
        <v>1</v>
      </c>
      <c r="F1174" s="219">
        <v>0.36</v>
      </c>
      <c r="H1174" s="32"/>
    </row>
    <row r="1175" spans="2:8" s="1" customFormat="1" ht="16.899999999999999" customHeight="1" x14ac:dyDescent="0.2">
      <c r="B1175" s="32"/>
      <c r="C1175" s="218" t="s">
        <v>1</v>
      </c>
      <c r="D1175" s="218" t="s">
        <v>1363</v>
      </c>
      <c r="E1175" s="17" t="s">
        <v>1</v>
      </c>
      <c r="F1175" s="219">
        <v>11.97</v>
      </c>
      <c r="H1175" s="32"/>
    </row>
    <row r="1176" spans="2:8" s="1" customFormat="1" ht="16.899999999999999" customHeight="1" x14ac:dyDescent="0.2">
      <c r="B1176" s="32"/>
      <c r="C1176" s="218" t="s">
        <v>290</v>
      </c>
      <c r="D1176" s="218" t="s">
        <v>383</v>
      </c>
      <c r="E1176" s="17" t="s">
        <v>1</v>
      </c>
      <c r="F1176" s="219">
        <v>12.33</v>
      </c>
      <c r="H1176" s="32"/>
    </row>
    <row r="1177" spans="2:8" s="1" customFormat="1" ht="16.899999999999999" customHeight="1" x14ac:dyDescent="0.2">
      <c r="B1177" s="32"/>
      <c r="C1177" s="220" t="s">
        <v>5387</v>
      </c>
      <c r="H1177" s="32"/>
    </row>
    <row r="1178" spans="2:8" s="1" customFormat="1" ht="16.899999999999999" customHeight="1" x14ac:dyDescent="0.2">
      <c r="B1178" s="32"/>
      <c r="C1178" s="218" t="s">
        <v>1359</v>
      </c>
      <c r="D1178" s="218" t="s">
        <v>1360</v>
      </c>
      <c r="E1178" s="17" t="s">
        <v>376</v>
      </c>
      <c r="F1178" s="219">
        <v>12.33</v>
      </c>
      <c r="H1178" s="32"/>
    </row>
    <row r="1179" spans="2:8" s="1" customFormat="1" ht="16.899999999999999" customHeight="1" x14ac:dyDescent="0.2">
      <c r="B1179" s="32"/>
      <c r="C1179" s="218" t="s">
        <v>1388</v>
      </c>
      <c r="D1179" s="218" t="s">
        <v>1389</v>
      </c>
      <c r="E1179" s="17" t="s">
        <v>376</v>
      </c>
      <c r="F1179" s="219">
        <v>12.33</v>
      </c>
      <c r="H1179" s="32"/>
    </row>
    <row r="1180" spans="2:8" s="1" customFormat="1" ht="16.899999999999999" customHeight="1" x14ac:dyDescent="0.2">
      <c r="B1180" s="32"/>
      <c r="C1180" s="218" t="s">
        <v>1372</v>
      </c>
      <c r="D1180" s="218" t="s">
        <v>1373</v>
      </c>
      <c r="E1180" s="17" t="s">
        <v>444</v>
      </c>
      <c r="F1180" s="219">
        <v>0.128</v>
      </c>
      <c r="H1180" s="32"/>
    </row>
    <row r="1181" spans="2:8" s="1" customFormat="1" ht="16.899999999999999" customHeight="1" x14ac:dyDescent="0.2">
      <c r="B1181" s="32"/>
      <c r="C1181" s="218" t="s">
        <v>1396</v>
      </c>
      <c r="D1181" s="218" t="s">
        <v>1397</v>
      </c>
      <c r="E1181" s="17" t="s">
        <v>376</v>
      </c>
      <c r="F1181" s="219">
        <v>20.484000000000002</v>
      </c>
      <c r="H1181" s="32"/>
    </row>
    <row r="1182" spans="2:8" s="1" customFormat="1" ht="16.899999999999999" customHeight="1" x14ac:dyDescent="0.2">
      <c r="B1182" s="32"/>
      <c r="C1182" s="214" t="s">
        <v>4027</v>
      </c>
      <c r="D1182" s="215" t="s">
        <v>1</v>
      </c>
      <c r="E1182" s="216" t="s">
        <v>1</v>
      </c>
      <c r="F1182" s="217">
        <v>0</v>
      </c>
      <c r="H1182" s="32"/>
    </row>
    <row r="1183" spans="2:8" s="1" customFormat="1" ht="16.899999999999999" customHeight="1" x14ac:dyDescent="0.2">
      <c r="B1183" s="32"/>
      <c r="C1183" s="214" t="s">
        <v>4029</v>
      </c>
      <c r="D1183" s="215" t="s">
        <v>1</v>
      </c>
      <c r="E1183" s="216" t="s">
        <v>1</v>
      </c>
      <c r="F1183" s="217">
        <v>1779.25</v>
      </c>
      <c r="H1183" s="32"/>
    </row>
    <row r="1184" spans="2:8" s="1" customFormat="1" ht="16.899999999999999" customHeight="1" x14ac:dyDescent="0.2">
      <c r="B1184" s="32"/>
      <c r="C1184" s="214" t="s">
        <v>4031</v>
      </c>
      <c r="D1184" s="215" t="s">
        <v>1</v>
      </c>
      <c r="E1184" s="216" t="s">
        <v>1</v>
      </c>
      <c r="F1184" s="217">
        <v>37.08</v>
      </c>
      <c r="H1184" s="32"/>
    </row>
    <row r="1185" spans="2:8" s="1" customFormat="1" ht="16.899999999999999" customHeight="1" x14ac:dyDescent="0.2">
      <c r="B1185" s="32"/>
      <c r="C1185" s="214" t="s">
        <v>4033</v>
      </c>
      <c r="D1185" s="215" t="s">
        <v>1</v>
      </c>
      <c r="E1185" s="216" t="s">
        <v>1</v>
      </c>
      <c r="F1185" s="217">
        <v>0</v>
      </c>
      <c r="H1185" s="32"/>
    </row>
    <row r="1186" spans="2:8" s="1" customFormat="1" ht="16.899999999999999" customHeight="1" x14ac:dyDescent="0.2">
      <c r="B1186" s="32"/>
      <c r="C1186" s="214" t="s">
        <v>292</v>
      </c>
      <c r="D1186" s="215" t="s">
        <v>1</v>
      </c>
      <c r="E1186" s="216" t="s">
        <v>1</v>
      </c>
      <c r="F1186" s="217">
        <v>314.41000000000003</v>
      </c>
      <c r="H1186" s="32"/>
    </row>
    <row r="1187" spans="2:8" s="1" customFormat="1" ht="16.899999999999999" customHeight="1" x14ac:dyDescent="0.2">
      <c r="B1187" s="32"/>
      <c r="C1187" s="218" t="s">
        <v>1</v>
      </c>
      <c r="D1187" s="218" t="s">
        <v>2425</v>
      </c>
      <c r="E1187" s="17" t="s">
        <v>1</v>
      </c>
      <c r="F1187" s="219">
        <v>0</v>
      </c>
      <c r="H1187" s="32"/>
    </row>
    <row r="1188" spans="2:8" s="1" customFormat="1" ht="16.899999999999999" customHeight="1" x14ac:dyDescent="0.2">
      <c r="B1188" s="32"/>
      <c r="C1188" s="218" t="s">
        <v>1</v>
      </c>
      <c r="D1188" s="218" t="s">
        <v>2426</v>
      </c>
      <c r="E1188" s="17" t="s">
        <v>1</v>
      </c>
      <c r="F1188" s="219">
        <v>0</v>
      </c>
      <c r="H1188" s="32"/>
    </row>
    <row r="1189" spans="2:8" s="1" customFormat="1" ht="16.899999999999999" customHeight="1" x14ac:dyDescent="0.2">
      <c r="B1189" s="32"/>
      <c r="C1189" s="218" t="s">
        <v>1</v>
      </c>
      <c r="D1189" s="218" t="s">
        <v>2427</v>
      </c>
      <c r="E1189" s="17" t="s">
        <v>1</v>
      </c>
      <c r="F1189" s="219">
        <v>7.32</v>
      </c>
      <c r="H1189" s="32"/>
    </row>
    <row r="1190" spans="2:8" s="1" customFormat="1" ht="16.899999999999999" customHeight="1" x14ac:dyDescent="0.2">
      <c r="B1190" s="32"/>
      <c r="C1190" s="218" t="s">
        <v>1</v>
      </c>
      <c r="D1190" s="218" t="s">
        <v>2428</v>
      </c>
      <c r="E1190" s="17" t="s">
        <v>1</v>
      </c>
      <c r="F1190" s="219">
        <v>2.5</v>
      </c>
      <c r="H1190" s="32"/>
    </row>
    <row r="1191" spans="2:8" s="1" customFormat="1" ht="16.899999999999999" customHeight="1" x14ac:dyDescent="0.2">
      <c r="B1191" s="32"/>
      <c r="C1191" s="218" t="s">
        <v>1</v>
      </c>
      <c r="D1191" s="218" t="s">
        <v>2429</v>
      </c>
      <c r="E1191" s="17" t="s">
        <v>1</v>
      </c>
      <c r="F1191" s="219">
        <v>2.64</v>
      </c>
      <c r="H1191" s="32"/>
    </row>
    <row r="1192" spans="2:8" s="1" customFormat="1" ht="16.899999999999999" customHeight="1" x14ac:dyDescent="0.2">
      <c r="B1192" s="32"/>
      <c r="C1192" s="218" t="s">
        <v>1</v>
      </c>
      <c r="D1192" s="218" t="s">
        <v>2430</v>
      </c>
      <c r="E1192" s="17" t="s">
        <v>1</v>
      </c>
      <c r="F1192" s="219">
        <v>1.75</v>
      </c>
      <c r="H1192" s="32"/>
    </row>
    <row r="1193" spans="2:8" s="1" customFormat="1" ht="16.899999999999999" customHeight="1" x14ac:dyDescent="0.2">
      <c r="B1193" s="32"/>
      <c r="C1193" s="218" t="s">
        <v>1</v>
      </c>
      <c r="D1193" s="218" t="s">
        <v>2431</v>
      </c>
      <c r="E1193" s="17" t="s">
        <v>1</v>
      </c>
      <c r="F1193" s="219">
        <v>1.44</v>
      </c>
      <c r="H1193" s="32"/>
    </row>
    <row r="1194" spans="2:8" s="1" customFormat="1" ht="16.899999999999999" customHeight="1" x14ac:dyDescent="0.2">
      <c r="B1194" s="32"/>
      <c r="C1194" s="218" t="s">
        <v>1</v>
      </c>
      <c r="D1194" s="218" t="s">
        <v>2432</v>
      </c>
      <c r="E1194" s="17" t="s">
        <v>1</v>
      </c>
      <c r="F1194" s="219">
        <v>4.05</v>
      </c>
      <c r="H1194" s="32"/>
    </row>
    <row r="1195" spans="2:8" s="1" customFormat="1" ht="16.899999999999999" customHeight="1" x14ac:dyDescent="0.2">
      <c r="B1195" s="32"/>
      <c r="C1195" s="218" t="s">
        <v>1</v>
      </c>
      <c r="D1195" s="218" t="s">
        <v>2433</v>
      </c>
      <c r="E1195" s="17" t="s">
        <v>1</v>
      </c>
      <c r="F1195" s="219">
        <v>0</v>
      </c>
      <c r="H1195" s="32"/>
    </row>
    <row r="1196" spans="2:8" s="1" customFormat="1" ht="16.899999999999999" customHeight="1" x14ac:dyDescent="0.2">
      <c r="B1196" s="32"/>
      <c r="C1196" s="218" t="s">
        <v>1</v>
      </c>
      <c r="D1196" s="218" t="s">
        <v>2434</v>
      </c>
      <c r="E1196" s="17" t="s">
        <v>1</v>
      </c>
      <c r="F1196" s="219">
        <v>0</v>
      </c>
      <c r="H1196" s="32"/>
    </row>
    <row r="1197" spans="2:8" s="1" customFormat="1" ht="16.899999999999999" customHeight="1" x14ac:dyDescent="0.2">
      <c r="B1197" s="32"/>
      <c r="C1197" s="218" t="s">
        <v>1</v>
      </c>
      <c r="D1197" s="218" t="s">
        <v>2435</v>
      </c>
      <c r="E1197" s="17" t="s">
        <v>1</v>
      </c>
      <c r="F1197" s="219">
        <v>181.44</v>
      </c>
      <c r="H1197" s="32"/>
    </row>
    <row r="1198" spans="2:8" s="1" customFormat="1" ht="16.899999999999999" customHeight="1" x14ac:dyDescent="0.2">
      <c r="B1198" s="32"/>
      <c r="C1198" s="218" t="s">
        <v>1</v>
      </c>
      <c r="D1198" s="218" t="s">
        <v>2427</v>
      </c>
      <c r="E1198" s="17" t="s">
        <v>1</v>
      </c>
      <c r="F1198" s="219">
        <v>7.32</v>
      </c>
      <c r="H1198" s="32"/>
    </row>
    <row r="1199" spans="2:8" s="1" customFormat="1" ht="16.899999999999999" customHeight="1" x14ac:dyDescent="0.2">
      <c r="B1199" s="32"/>
      <c r="C1199" s="218" t="s">
        <v>1</v>
      </c>
      <c r="D1199" s="218" t="s">
        <v>2436</v>
      </c>
      <c r="E1199" s="17" t="s">
        <v>1</v>
      </c>
      <c r="F1199" s="219">
        <v>2.4</v>
      </c>
      <c r="H1199" s="32"/>
    </row>
    <row r="1200" spans="2:8" s="1" customFormat="1" ht="16.899999999999999" customHeight="1" x14ac:dyDescent="0.2">
      <c r="B1200" s="32"/>
      <c r="C1200" s="218" t="s">
        <v>1</v>
      </c>
      <c r="D1200" s="218" t="s">
        <v>2437</v>
      </c>
      <c r="E1200" s="17" t="s">
        <v>1</v>
      </c>
      <c r="F1200" s="219">
        <v>7.26</v>
      </c>
      <c r="H1200" s="32"/>
    </row>
    <row r="1201" spans="2:8" s="1" customFormat="1" ht="16.899999999999999" customHeight="1" x14ac:dyDescent="0.2">
      <c r="B1201" s="32"/>
      <c r="C1201" s="218" t="s">
        <v>1</v>
      </c>
      <c r="D1201" s="218" t="s">
        <v>2438</v>
      </c>
      <c r="E1201" s="17" t="s">
        <v>1</v>
      </c>
      <c r="F1201" s="219">
        <v>12.26</v>
      </c>
      <c r="H1201" s="32"/>
    </row>
    <row r="1202" spans="2:8" s="1" customFormat="1" ht="16.899999999999999" customHeight="1" x14ac:dyDescent="0.2">
      <c r="B1202" s="32"/>
      <c r="C1202" s="218" t="s">
        <v>1</v>
      </c>
      <c r="D1202" s="218" t="s">
        <v>2439</v>
      </c>
      <c r="E1202" s="17" t="s">
        <v>1</v>
      </c>
      <c r="F1202" s="219">
        <v>21.69</v>
      </c>
      <c r="H1202" s="32"/>
    </row>
    <row r="1203" spans="2:8" s="1" customFormat="1" ht="16.899999999999999" customHeight="1" x14ac:dyDescent="0.2">
      <c r="B1203" s="32"/>
      <c r="C1203" s="218" t="s">
        <v>1</v>
      </c>
      <c r="D1203" s="218" t="s">
        <v>2440</v>
      </c>
      <c r="E1203" s="17" t="s">
        <v>1</v>
      </c>
      <c r="F1203" s="219">
        <v>15</v>
      </c>
      <c r="H1203" s="32"/>
    </row>
    <row r="1204" spans="2:8" s="1" customFormat="1" ht="16.899999999999999" customHeight="1" x14ac:dyDescent="0.2">
      <c r="B1204" s="32"/>
      <c r="C1204" s="218" t="s">
        <v>1</v>
      </c>
      <c r="D1204" s="218" t="s">
        <v>2441</v>
      </c>
      <c r="E1204" s="17" t="s">
        <v>1</v>
      </c>
      <c r="F1204" s="219">
        <v>4.8</v>
      </c>
      <c r="H1204" s="32"/>
    </row>
    <row r="1205" spans="2:8" s="1" customFormat="1" ht="16.899999999999999" customHeight="1" x14ac:dyDescent="0.2">
      <c r="B1205" s="32"/>
      <c r="C1205" s="218" t="s">
        <v>1</v>
      </c>
      <c r="D1205" s="218" t="s">
        <v>2442</v>
      </c>
      <c r="E1205" s="17" t="s">
        <v>1</v>
      </c>
      <c r="F1205" s="219">
        <v>9.44</v>
      </c>
      <c r="H1205" s="32"/>
    </row>
    <row r="1206" spans="2:8" s="1" customFormat="1" ht="16.899999999999999" customHeight="1" x14ac:dyDescent="0.2">
      <c r="B1206" s="32"/>
      <c r="C1206" s="218" t="s">
        <v>1</v>
      </c>
      <c r="D1206" s="218" t="s">
        <v>2443</v>
      </c>
      <c r="E1206" s="17" t="s">
        <v>1</v>
      </c>
      <c r="F1206" s="219">
        <v>24</v>
      </c>
      <c r="H1206" s="32"/>
    </row>
    <row r="1207" spans="2:8" s="1" customFormat="1" ht="16.899999999999999" customHeight="1" x14ac:dyDescent="0.2">
      <c r="B1207" s="32"/>
      <c r="C1207" s="218" t="s">
        <v>1</v>
      </c>
      <c r="D1207" s="218" t="s">
        <v>2444</v>
      </c>
      <c r="E1207" s="17" t="s">
        <v>1</v>
      </c>
      <c r="F1207" s="219">
        <v>9.1</v>
      </c>
      <c r="H1207" s="32"/>
    </row>
    <row r="1208" spans="2:8" s="1" customFormat="1" ht="16.899999999999999" customHeight="1" x14ac:dyDescent="0.2">
      <c r="B1208" s="32"/>
      <c r="C1208" s="218" t="s">
        <v>292</v>
      </c>
      <c r="D1208" s="218" t="s">
        <v>383</v>
      </c>
      <c r="E1208" s="17" t="s">
        <v>1</v>
      </c>
      <c r="F1208" s="219">
        <v>314.41000000000003</v>
      </c>
      <c r="H1208" s="32"/>
    </row>
    <row r="1209" spans="2:8" s="1" customFormat="1" ht="16.899999999999999" customHeight="1" x14ac:dyDescent="0.2">
      <c r="B1209" s="32"/>
      <c r="C1209" s="220" t="s">
        <v>5387</v>
      </c>
      <c r="H1209" s="32"/>
    </row>
    <row r="1210" spans="2:8" s="1" customFormat="1" ht="16.899999999999999" customHeight="1" x14ac:dyDescent="0.2">
      <c r="B1210" s="32"/>
      <c r="C1210" s="218" t="s">
        <v>2422</v>
      </c>
      <c r="D1210" s="218" t="s">
        <v>2423</v>
      </c>
      <c r="E1210" s="17" t="s">
        <v>489</v>
      </c>
      <c r="F1210" s="219">
        <v>314.41000000000003</v>
      </c>
      <c r="H1210" s="32"/>
    </row>
    <row r="1211" spans="2:8" s="1" customFormat="1" ht="16.899999999999999" customHeight="1" x14ac:dyDescent="0.2">
      <c r="B1211" s="32"/>
      <c r="C1211" s="218" t="s">
        <v>2418</v>
      </c>
      <c r="D1211" s="218" t="s">
        <v>2419</v>
      </c>
      <c r="E1211" s="17" t="s">
        <v>489</v>
      </c>
      <c r="F1211" s="219">
        <v>314.41000000000003</v>
      </c>
      <c r="H1211" s="32"/>
    </row>
    <row r="1212" spans="2:8" s="1" customFormat="1" ht="16.899999999999999" customHeight="1" x14ac:dyDescent="0.2">
      <c r="B1212" s="32"/>
      <c r="C1212" s="214" t="s">
        <v>4035</v>
      </c>
      <c r="D1212" s="215" t="s">
        <v>1</v>
      </c>
      <c r="E1212" s="216" t="s">
        <v>1</v>
      </c>
      <c r="F1212" s="217">
        <v>5.6843418860808002E-14</v>
      </c>
      <c r="H1212" s="32"/>
    </row>
    <row r="1213" spans="2:8" s="1" customFormat="1" ht="16.899999999999999" customHeight="1" x14ac:dyDescent="0.2">
      <c r="B1213" s="32"/>
      <c r="C1213" s="214" t="s">
        <v>294</v>
      </c>
      <c r="D1213" s="215" t="s">
        <v>1</v>
      </c>
      <c r="E1213" s="216" t="s">
        <v>1</v>
      </c>
      <c r="F1213" s="217">
        <v>51.433999999999997</v>
      </c>
      <c r="H1213" s="32"/>
    </row>
    <row r="1214" spans="2:8" s="1" customFormat="1" ht="16.899999999999999" customHeight="1" x14ac:dyDescent="0.2">
      <c r="B1214" s="32"/>
      <c r="C1214" s="220" t="s">
        <v>5387</v>
      </c>
      <c r="H1214" s="32"/>
    </row>
    <row r="1215" spans="2:8" s="1" customFormat="1" ht="16.899999999999999" customHeight="1" x14ac:dyDescent="0.2">
      <c r="B1215" s="32"/>
      <c r="C1215" s="218" t="s">
        <v>1699</v>
      </c>
      <c r="D1215" s="218" t="s">
        <v>1700</v>
      </c>
      <c r="E1215" s="17" t="s">
        <v>376</v>
      </c>
      <c r="F1215" s="219">
        <v>244.405</v>
      </c>
      <c r="H1215" s="32"/>
    </row>
    <row r="1216" spans="2:8" s="1" customFormat="1" ht="16.899999999999999" customHeight="1" x14ac:dyDescent="0.2">
      <c r="B1216" s="32"/>
      <c r="C1216" s="218" t="s">
        <v>1710</v>
      </c>
      <c r="D1216" s="218" t="s">
        <v>1711</v>
      </c>
      <c r="E1216" s="17" t="s">
        <v>376</v>
      </c>
      <c r="F1216" s="219">
        <v>52.463000000000001</v>
      </c>
      <c r="H1216" s="32"/>
    </row>
    <row r="1217" spans="2:8" s="1" customFormat="1" ht="16.899999999999999" customHeight="1" x14ac:dyDescent="0.2">
      <c r="B1217" s="32"/>
      <c r="C1217" s="214" t="s">
        <v>297</v>
      </c>
      <c r="D1217" s="215" t="s">
        <v>1</v>
      </c>
      <c r="E1217" s="216" t="s">
        <v>1</v>
      </c>
      <c r="F1217" s="217">
        <v>73.557000000000002</v>
      </c>
      <c r="H1217" s="32"/>
    </row>
    <row r="1218" spans="2:8" s="1" customFormat="1" ht="16.899999999999999" customHeight="1" x14ac:dyDescent="0.2">
      <c r="B1218" s="32"/>
      <c r="C1218" s="220" t="s">
        <v>5387</v>
      </c>
      <c r="H1218" s="32"/>
    </row>
    <row r="1219" spans="2:8" s="1" customFormat="1" ht="16.899999999999999" customHeight="1" x14ac:dyDescent="0.2">
      <c r="B1219" s="32"/>
      <c r="C1219" s="218" t="s">
        <v>1699</v>
      </c>
      <c r="D1219" s="218" t="s">
        <v>1700</v>
      </c>
      <c r="E1219" s="17" t="s">
        <v>376</v>
      </c>
      <c r="F1219" s="219">
        <v>91.537000000000006</v>
      </c>
      <c r="H1219" s="32"/>
    </row>
    <row r="1220" spans="2:8" s="1" customFormat="1" ht="16.899999999999999" customHeight="1" x14ac:dyDescent="0.2">
      <c r="B1220" s="32"/>
      <c r="C1220" s="218" t="s">
        <v>1710</v>
      </c>
      <c r="D1220" s="218" t="s">
        <v>1711</v>
      </c>
      <c r="E1220" s="17" t="s">
        <v>376</v>
      </c>
      <c r="F1220" s="219">
        <v>75.028000000000006</v>
      </c>
      <c r="H1220" s="32"/>
    </row>
    <row r="1221" spans="2:8" s="1" customFormat="1" ht="16.899999999999999" customHeight="1" x14ac:dyDescent="0.2">
      <c r="B1221" s="32"/>
      <c r="C1221" s="214" t="s">
        <v>298</v>
      </c>
      <c r="D1221" s="215" t="s">
        <v>1</v>
      </c>
      <c r="E1221" s="216" t="s">
        <v>1</v>
      </c>
      <c r="F1221" s="217">
        <v>14.186999999999999</v>
      </c>
      <c r="H1221" s="32"/>
    </row>
    <row r="1222" spans="2:8" s="1" customFormat="1" ht="16.899999999999999" customHeight="1" x14ac:dyDescent="0.2">
      <c r="B1222" s="32"/>
      <c r="C1222" s="220" t="s">
        <v>5387</v>
      </c>
      <c r="H1222" s="32"/>
    </row>
    <row r="1223" spans="2:8" s="1" customFormat="1" ht="16.899999999999999" customHeight="1" x14ac:dyDescent="0.2">
      <c r="B1223" s="32"/>
      <c r="C1223" s="218" t="s">
        <v>1699</v>
      </c>
      <c r="D1223" s="218" t="s">
        <v>1700</v>
      </c>
      <c r="E1223" s="17" t="s">
        <v>376</v>
      </c>
      <c r="F1223" s="219">
        <v>127.68300000000001</v>
      </c>
      <c r="H1223" s="32"/>
    </row>
    <row r="1224" spans="2:8" s="1" customFormat="1" ht="16.899999999999999" customHeight="1" x14ac:dyDescent="0.2">
      <c r="B1224" s="32"/>
      <c r="C1224" s="218" t="s">
        <v>1710</v>
      </c>
      <c r="D1224" s="218" t="s">
        <v>1711</v>
      </c>
      <c r="E1224" s="17" t="s">
        <v>376</v>
      </c>
      <c r="F1224" s="219">
        <v>14.471</v>
      </c>
      <c r="H1224" s="32"/>
    </row>
    <row r="1225" spans="2:8" s="1" customFormat="1" ht="16.899999999999999" customHeight="1" x14ac:dyDescent="0.2">
      <c r="B1225" s="32"/>
      <c r="C1225" s="214" t="s">
        <v>301</v>
      </c>
      <c r="D1225" s="215" t="s">
        <v>1</v>
      </c>
      <c r="E1225" s="216" t="s">
        <v>1</v>
      </c>
      <c r="F1225" s="217">
        <v>40.103000000000002</v>
      </c>
      <c r="H1225" s="32"/>
    </row>
    <row r="1226" spans="2:8" s="1" customFormat="1" ht="16.899999999999999" customHeight="1" x14ac:dyDescent="0.2">
      <c r="B1226" s="32"/>
      <c r="C1226" s="220" t="s">
        <v>5387</v>
      </c>
      <c r="H1226" s="32"/>
    </row>
    <row r="1227" spans="2:8" s="1" customFormat="1" ht="16.899999999999999" customHeight="1" x14ac:dyDescent="0.2">
      <c r="B1227" s="32"/>
      <c r="C1227" s="218" t="s">
        <v>1699</v>
      </c>
      <c r="D1227" s="218" t="s">
        <v>1700</v>
      </c>
      <c r="E1227" s="17" t="s">
        <v>376</v>
      </c>
      <c r="F1227" s="219">
        <v>244.405</v>
      </c>
      <c r="H1227" s="32"/>
    </row>
    <row r="1228" spans="2:8" s="1" customFormat="1" ht="16.899999999999999" customHeight="1" x14ac:dyDescent="0.2">
      <c r="B1228" s="32"/>
      <c r="C1228" s="218" t="s">
        <v>1705</v>
      </c>
      <c r="D1228" s="218" t="s">
        <v>1706</v>
      </c>
      <c r="E1228" s="17" t="s">
        <v>376</v>
      </c>
      <c r="F1228" s="219">
        <v>40.905000000000001</v>
      </c>
      <c r="H1228" s="32"/>
    </row>
    <row r="1229" spans="2:8" s="1" customFormat="1" ht="16.899999999999999" customHeight="1" x14ac:dyDescent="0.2">
      <c r="B1229" s="32"/>
      <c r="C1229" s="214" t="s">
        <v>304</v>
      </c>
      <c r="D1229" s="215" t="s">
        <v>1</v>
      </c>
      <c r="E1229" s="216" t="s">
        <v>1</v>
      </c>
      <c r="F1229" s="217">
        <v>7.1509999999999998</v>
      </c>
      <c r="H1229" s="32"/>
    </row>
    <row r="1230" spans="2:8" s="1" customFormat="1" ht="16.899999999999999" customHeight="1" x14ac:dyDescent="0.2">
      <c r="B1230" s="32"/>
      <c r="C1230" s="220" t="s">
        <v>5387</v>
      </c>
      <c r="H1230" s="32"/>
    </row>
    <row r="1231" spans="2:8" s="1" customFormat="1" ht="16.899999999999999" customHeight="1" x14ac:dyDescent="0.2">
      <c r="B1231" s="32"/>
      <c r="C1231" s="218" t="s">
        <v>1699</v>
      </c>
      <c r="D1231" s="218" t="s">
        <v>1700</v>
      </c>
      <c r="E1231" s="17" t="s">
        <v>376</v>
      </c>
      <c r="F1231" s="219">
        <v>127.68300000000001</v>
      </c>
      <c r="H1231" s="32"/>
    </row>
    <row r="1232" spans="2:8" s="1" customFormat="1" ht="16.899999999999999" customHeight="1" x14ac:dyDescent="0.2">
      <c r="B1232" s="32"/>
      <c r="C1232" s="218" t="s">
        <v>1705</v>
      </c>
      <c r="D1232" s="218" t="s">
        <v>1706</v>
      </c>
      <c r="E1232" s="17" t="s">
        <v>376</v>
      </c>
      <c r="F1232" s="219">
        <v>7.2939999999999996</v>
      </c>
      <c r="H1232" s="32"/>
    </row>
    <row r="1233" spans="2:8" s="1" customFormat="1" ht="16.899999999999999" customHeight="1" x14ac:dyDescent="0.2">
      <c r="B1233" s="32"/>
      <c r="C1233" s="214" t="s">
        <v>307</v>
      </c>
      <c r="D1233" s="215" t="s">
        <v>1</v>
      </c>
      <c r="E1233" s="216" t="s">
        <v>1</v>
      </c>
      <c r="F1233" s="217">
        <v>115.749</v>
      </c>
      <c r="H1233" s="32"/>
    </row>
    <row r="1234" spans="2:8" s="1" customFormat="1" ht="16.899999999999999" customHeight="1" x14ac:dyDescent="0.2">
      <c r="B1234" s="32"/>
      <c r="C1234" s="218" t="s">
        <v>1</v>
      </c>
      <c r="D1234" s="218" t="s">
        <v>1703</v>
      </c>
      <c r="E1234" s="17" t="s">
        <v>1</v>
      </c>
      <c r="F1234" s="219">
        <v>0</v>
      </c>
      <c r="H1234" s="32"/>
    </row>
    <row r="1235" spans="2:8" s="1" customFormat="1" ht="16.899999999999999" customHeight="1" x14ac:dyDescent="0.2">
      <c r="B1235" s="32"/>
      <c r="C1235" s="218" t="s">
        <v>1</v>
      </c>
      <c r="D1235" s="218" t="s">
        <v>237</v>
      </c>
      <c r="E1235" s="17" t="s">
        <v>1</v>
      </c>
      <c r="F1235" s="219">
        <v>115.749</v>
      </c>
      <c r="H1235" s="32"/>
    </row>
    <row r="1236" spans="2:8" s="1" customFormat="1" ht="16.899999999999999" customHeight="1" x14ac:dyDescent="0.2">
      <c r="B1236" s="32"/>
      <c r="C1236" s="218" t="s">
        <v>307</v>
      </c>
      <c r="D1236" s="218" t="s">
        <v>383</v>
      </c>
      <c r="E1236" s="17" t="s">
        <v>1</v>
      </c>
      <c r="F1236" s="219">
        <v>115.749</v>
      </c>
      <c r="H1236" s="32"/>
    </row>
    <row r="1237" spans="2:8" s="1" customFormat="1" ht="16.899999999999999" customHeight="1" x14ac:dyDescent="0.2">
      <c r="B1237" s="32"/>
      <c r="C1237" s="220" t="s">
        <v>5387</v>
      </c>
      <c r="H1237" s="32"/>
    </row>
    <row r="1238" spans="2:8" s="1" customFormat="1" ht="16.899999999999999" customHeight="1" x14ac:dyDescent="0.2">
      <c r="B1238" s="32"/>
      <c r="C1238" s="218" t="s">
        <v>1699</v>
      </c>
      <c r="D1238" s="218" t="s">
        <v>1700</v>
      </c>
      <c r="E1238" s="17" t="s">
        <v>376</v>
      </c>
      <c r="F1238" s="219">
        <v>244.405</v>
      </c>
      <c r="H1238" s="32"/>
    </row>
    <row r="1239" spans="2:8" s="1" customFormat="1" ht="16.899999999999999" customHeight="1" x14ac:dyDescent="0.2">
      <c r="B1239" s="32"/>
      <c r="C1239" s="218" t="s">
        <v>1710</v>
      </c>
      <c r="D1239" s="218" t="s">
        <v>1711</v>
      </c>
      <c r="E1239" s="17" t="s">
        <v>376</v>
      </c>
      <c r="F1239" s="219">
        <v>118.06399999999999</v>
      </c>
      <c r="H1239" s="32"/>
    </row>
    <row r="1240" spans="2:8" s="1" customFormat="1" ht="16.899999999999999" customHeight="1" x14ac:dyDescent="0.2">
      <c r="B1240" s="32"/>
      <c r="C1240" s="214" t="s">
        <v>309</v>
      </c>
      <c r="D1240" s="215" t="s">
        <v>1</v>
      </c>
      <c r="E1240" s="216" t="s">
        <v>1</v>
      </c>
      <c r="F1240" s="217">
        <v>175.548</v>
      </c>
      <c r="H1240" s="32"/>
    </row>
    <row r="1241" spans="2:8" s="1" customFormat="1" ht="16.899999999999999" customHeight="1" x14ac:dyDescent="0.2">
      <c r="B1241" s="32"/>
      <c r="C1241" s="218" t="s">
        <v>1</v>
      </c>
      <c r="D1241" s="218" t="s">
        <v>2284</v>
      </c>
      <c r="E1241" s="17" t="s">
        <v>1</v>
      </c>
      <c r="F1241" s="219">
        <v>0</v>
      </c>
      <c r="H1241" s="32"/>
    </row>
    <row r="1242" spans="2:8" s="1" customFormat="1" ht="16.899999999999999" customHeight="1" x14ac:dyDescent="0.2">
      <c r="B1242" s="32"/>
      <c r="C1242" s="218" t="s">
        <v>1</v>
      </c>
      <c r="D1242" s="218" t="s">
        <v>2283</v>
      </c>
      <c r="E1242" s="17" t="s">
        <v>1</v>
      </c>
      <c r="F1242" s="219">
        <v>175.548</v>
      </c>
      <c r="H1242" s="32"/>
    </row>
    <row r="1243" spans="2:8" s="1" customFormat="1" ht="16.899999999999999" customHeight="1" x14ac:dyDescent="0.2">
      <c r="B1243" s="32"/>
      <c r="C1243" s="218" t="s">
        <v>309</v>
      </c>
      <c r="D1243" s="218" t="s">
        <v>383</v>
      </c>
      <c r="E1243" s="17" t="s">
        <v>1</v>
      </c>
      <c r="F1243" s="219">
        <v>175.548</v>
      </c>
      <c r="H1243" s="32"/>
    </row>
    <row r="1244" spans="2:8" s="1" customFormat="1" ht="16.899999999999999" customHeight="1" x14ac:dyDescent="0.2">
      <c r="B1244" s="32"/>
      <c r="C1244" s="220" t="s">
        <v>5387</v>
      </c>
      <c r="H1244" s="32"/>
    </row>
    <row r="1245" spans="2:8" s="1" customFormat="1" ht="16.899999999999999" customHeight="1" x14ac:dyDescent="0.2">
      <c r="B1245" s="32"/>
      <c r="C1245" s="218" t="s">
        <v>2280</v>
      </c>
      <c r="D1245" s="218" t="s">
        <v>2281</v>
      </c>
      <c r="E1245" s="17" t="s">
        <v>376</v>
      </c>
      <c r="F1245" s="219">
        <v>351.096</v>
      </c>
      <c r="H1245" s="32"/>
    </row>
    <row r="1246" spans="2:8" s="1" customFormat="1" ht="16.899999999999999" customHeight="1" x14ac:dyDescent="0.2">
      <c r="B1246" s="32"/>
      <c r="C1246" s="218" t="s">
        <v>772</v>
      </c>
      <c r="D1246" s="218" t="s">
        <v>773</v>
      </c>
      <c r="E1246" s="17" t="s">
        <v>376</v>
      </c>
      <c r="F1246" s="219">
        <v>4403.3010000000004</v>
      </c>
      <c r="H1246" s="32"/>
    </row>
    <row r="1247" spans="2:8" s="1" customFormat="1" ht="16.899999999999999" customHeight="1" x14ac:dyDescent="0.2">
      <c r="B1247" s="32"/>
      <c r="C1247" s="218" t="s">
        <v>785</v>
      </c>
      <c r="D1247" s="218" t="s">
        <v>786</v>
      </c>
      <c r="E1247" s="17" t="s">
        <v>376</v>
      </c>
      <c r="F1247" s="219">
        <v>1616.6679999999999</v>
      </c>
      <c r="H1247" s="32"/>
    </row>
    <row r="1248" spans="2:8" s="1" customFormat="1" ht="16.899999999999999" customHeight="1" x14ac:dyDescent="0.2">
      <c r="B1248" s="32"/>
      <c r="C1248" s="218" t="s">
        <v>1365</v>
      </c>
      <c r="D1248" s="218" t="s">
        <v>1366</v>
      </c>
      <c r="E1248" s="17" t="s">
        <v>376</v>
      </c>
      <c r="F1248" s="219">
        <v>355.83600000000001</v>
      </c>
      <c r="H1248" s="32"/>
    </row>
    <row r="1249" spans="2:8" s="1" customFormat="1" ht="16.899999999999999" customHeight="1" x14ac:dyDescent="0.2">
      <c r="B1249" s="32"/>
      <c r="C1249" s="218" t="s">
        <v>2292</v>
      </c>
      <c r="D1249" s="218" t="s">
        <v>2293</v>
      </c>
      <c r="E1249" s="17" t="s">
        <v>2294</v>
      </c>
      <c r="F1249" s="219">
        <v>4248.2619999999997</v>
      </c>
      <c r="H1249" s="32"/>
    </row>
    <row r="1250" spans="2:8" s="1" customFormat="1" ht="16.899999999999999" customHeight="1" x14ac:dyDescent="0.2">
      <c r="B1250" s="32"/>
      <c r="C1250" s="218" t="s">
        <v>1372</v>
      </c>
      <c r="D1250" s="218" t="s">
        <v>1373</v>
      </c>
      <c r="E1250" s="17" t="s">
        <v>444</v>
      </c>
      <c r="F1250" s="219">
        <v>0.128</v>
      </c>
      <c r="H1250" s="32"/>
    </row>
    <row r="1251" spans="2:8" s="1" customFormat="1" ht="16.899999999999999" customHeight="1" x14ac:dyDescent="0.2">
      <c r="B1251" s="32"/>
      <c r="C1251" s="218" t="s">
        <v>2286</v>
      </c>
      <c r="D1251" s="218" t="s">
        <v>2287</v>
      </c>
      <c r="E1251" s="17" t="s">
        <v>376</v>
      </c>
      <c r="F1251" s="219">
        <v>358.11799999999999</v>
      </c>
      <c r="H1251" s="32"/>
    </row>
    <row r="1252" spans="2:8" s="1" customFormat="1" ht="16.899999999999999" customHeight="1" x14ac:dyDescent="0.2">
      <c r="B1252" s="32"/>
      <c r="C1252" s="214" t="s">
        <v>311</v>
      </c>
      <c r="D1252" s="215" t="s">
        <v>1</v>
      </c>
      <c r="E1252" s="216" t="s">
        <v>1</v>
      </c>
      <c r="F1252" s="217">
        <v>128.65600000000001</v>
      </c>
      <c r="H1252" s="32"/>
    </row>
    <row r="1253" spans="2:8" s="1" customFormat="1" ht="16.899999999999999" customHeight="1" x14ac:dyDescent="0.2">
      <c r="B1253" s="32"/>
      <c r="C1253" s="218" t="s">
        <v>1</v>
      </c>
      <c r="D1253" s="218" t="s">
        <v>1702</v>
      </c>
      <c r="E1253" s="17" t="s">
        <v>1</v>
      </c>
      <c r="F1253" s="219">
        <v>0</v>
      </c>
      <c r="H1253" s="32"/>
    </row>
    <row r="1254" spans="2:8" s="1" customFormat="1" ht="16.899999999999999" customHeight="1" x14ac:dyDescent="0.2">
      <c r="B1254" s="32"/>
      <c r="C1254" s="218" t="s">
        <v>1</v>
      </c>
      <c r="D1254" s="218" t="s">
        <v>1670</v>
      </c>
      <c r="E1254" s="17" t="s">
        <v>1</v>
      </c>
      <c r="F1254" s="219">
        <v>98.388000000000005</v>
      </c>
      <c r="H1254" s="32"/>
    </row>
    <row r="1255" spans="2:8" s="1" customFormat="1" ht="16.899999999999999" customHeight="1" x14ac:dyDescent="0.2">
      <c r="B1255" s="32"/>
      <c r="C1255" s="218" t="s">
        <v>1</v>
      </c>
      <c r="D1255" s="218" t="s">
        <v>1671</v>
      </c>
      <c r="E1255" s="17" t="s">
        <v>1</v>
      </c>
      <c r="F1255" s="219">
        <v>30.268000000000001</v>
      </c>
      <c r="H1255" s="32"/>
    </row>
    <row r="1256" spans="2:8" s="1" customFormat="1" ht="16.899999999999999" customHeight="1" x14ac:dyDescent="0.2">
      <c r="B1256" s="32"/>
      <c r="C1256" s="218" t="s">
        <v>311</v>
      </c>
      <c r="D1256" s="218" t="s">
        <v>383</v>
      </c>
      <c r="E1256" s="17" t="s">
        <v>1</v>
      </c>
      <c r="F1256" s="219">
        <v>128.65600000000001</v>
      </c>
      <c r="H1256" s="32"/>
    </row>
    <row r="1257" spans="2:8" s="1" customFormat="1" ht="16.899999999999999" customHeight="1" x14ac:dyDescent="0.2">
      <c r="B1257" s="32"/>
      <c r="C1257" s="220" t="s">
        <v>5387</v>
      </c>
      <c r="H1257" s="32"/>
    </row>
    <row r="1258" spans="2:8" s="1" customFormat="1" ht="16.899999999999999" customHeight="1" x14ac:dyDescent="0.2">
      <c r="B1258" s="32"/>
      <c r="C1258" s="218" t="s">
        <v>1699</v>
      </c>
      <c r="D1258" s="218" t="s">
        <v>1700</v>
      </c>
      <c r="E1258" s="17" t="s">
        <v>376</v>
      </c>
      <c r="F1258" s="219">
        <v>244.405</v>
      </c>
      <c r="H1258" s="32"/>
    </row>
    <row r="1259" spans="2:8" s="1" customFormat="1" ht="16.899999999999999" customHeight="1" x14ac:dyDescent="0.2">
      <c r="B1259" s="32"/>
      <c r="C1259" s="218" t="s">
        <v>1705</v>
      </c>
      <c r="D1259" s="218" t="s">
        <v>1706</v>
      </c>
      <c r="E1259" s="17" t="s">
        <v>376</v>
      </c>
      <c r="F1259" s="219">
        <v>131.22900000000001</v>
      </c>
      <c r="H1259" s="32"/>
    </row>
    <row r="1260" spans="2:8" s="1" customFormat="1" ht="16.899999999999999" customHeight="1" x14ac:dyDescent="0.2">
      <c r="B1260" s="32"/>
      <c r="C1260" s="214" t="s">
        <v>314</v>
      </c>
      <c r="D1260" s="215" t="s">
        <v>1</v>
      </c>
      <c r="E1260" s="216" t="s">
        <v>1</v>
      </c>
      <c r="F1260" s="217">
        <v>6.5</v>
      </c>
      <c r="H1260" s="32"/>
    </row>
    <row r="1261" spans="2:8" s="1" customFormat="1" ht="16.899999999999999" customHeight="1" x14ac:dyDescent="0.2">
      <c r="B1261" s="32"/>
      <c r="C1261" s="218" t="s">
        <v>1</v>
      </c>
      <c r="D1261" s="218" t="s">
        <v>849</v>
      </c>
      <c r="E1261" s="17" t="s">
        <v>1</v>
      </c>
      <c r="F1261" s="219">
        <v>0</v>
      </c>
      <c r="H1261" s="32"/>
    </row>
    <row r="1262" spans="2:8" s="1" customFormat="1" ht="16.899999999999999" customHeight="1" x14ac:dyDescent="0.2">
      <c r="B1262" s="32"/>
      <c r="C1262" s="218" t="s">
        <v>1</v>
      </c>
      <c r="D1262" s="218" t="s">
        <v>315</v>
      </c>
      <c r="E1262" s="17" t="s">
        <v>1</v>
      </c>
      <c r="F1262" s="219">
        <v>6.5</v>
      </c>
      <c r="H1262" s="32"/>
    </row>
    <row r="1263" spans="2:8" s="1" customFormat="1" ht="16.899999999999999" customHeight="1" x14ac:dyDescent="0.2">
      <c r="B1263" s="32"/>
      <c r="C1263" s="218" t="s">
        <v>314</v>
      </c>
      <c r="D1263" s="218" t="s">
        <v>383</v>
      </c>
      <c r="E1263" s="17" t="s">
        <v>1</v>
      </c>
      <c r="F1263" s="219">
        <v>6.5</v>
      </c>
      <c r="H1263" s="32"/>
    </row>
    <row r="1264" spans="2:8" s="1" customFormat="1" ht="16.899999999999999" customHeight="1" x14ac:dyDescent="0.2">
      <c r="B1264" s="32"/>
      <c r="C1264" s="220" t="s">
        <v>5387</v>
      </c>
      <c r="H1264" s="32"/>
    </row>
    <row r="1265" spans="2:8" s="1" customFormat="1" ht="16.899999999999999" customHeight="1" x14ac:dyDescent="0.2">
      <c r="B1265" s="32"/>
      <c r="C1265" s="218" t="s">
        <v>2271</v>
      </c>
      <c r="D1265" s="218" t="s">
        <v>2272</v>
      </c>
      <c r="E1265" s="17" t="s">
        <v>376</v>
      </c>
      <c r="F1265" s="219">
        <v>6.5</v>
      </c>
      <c r="H1265" s="32"/>
    </row>
    <row r="1266" spans="2:8" s="1" customFormat="1" ht="16.899999999999999" customHeight="1" x14ac:dyDescent="0.2">
      <c r="B1266" s="32"/>
      <c r="C1266" s="218" t="s">
        <v>2262</v>
      </c>
      <c r="D1266" s="218" t="s">
        <v>2263</v>
      </c>
      <c r="E1266" s="17" t="s">
        <v>376</v>
      </c>
      <c r="F1266" s="219">
        <v>6.5</v>
      </c>
      <c r="H1266" s="32"/>
    </row>
    <row r="1267" spans="2:8" s="1" customFormat="1" ht="16.899999999999999" customHeight="1" x14ac:dyDescent="0.2">
      <c r="B1267" s="32"/>
      <c r="C1267" s="218" t="s">
        <v>2266</v>
      </c>
      <c r="D1267" s="218" t="s">
        <v>2267</v>
      </c>
      <c r="E1267" s="17" t="s">
        <v>376</v>
      </c>
      <c r="F1267" s="219">
        <v>7.4749999999999996</v>
      </c>
      <c r="H1267" s="32"/>
    </row>
    <row r="1268" spans="2:8" s="1" customFormat="1" ht="16.899999999999999" customHeight="1" x14ac:dyDescent="0.2">
      <c r="B1268" s="32"/>
      <c r="C1268" s="218" t="s">
        <v>2275</v>
      </c>
      <c r="D1268" s="218" t="s">
        <v>2276</v>
      </c>
      <c r="E1268" s="17" t="s">
        <v>376</v>
      </c>
      <c r="F1268" s="219">
        <v>6.63</v>
      </c>
      <c r="H1268" s="32"/>
    </row>
    <row r="1269" spans="2:8" s="1" customFormat="1" ht="16.899999999999999" customHeight="1" x14ac:dyDescent="0.2">
      <c r="B1269" s="32"/>
      <c r="C1269" s="214" t="s">
        <v>317</v>
      </c>
      <c r="D1269" s="215" t="s">
        <v>1</v>
      </c>
      <c r="E1269" s="216" t="s">
        <v>1</v>
      </c>
      <c r="F1269" s="217">
        <v>54.125999999999998</v>
      </c>
      <c r="H1269" s="32"/>
    </row>
    <row r="1270" spans="2:8" s="1" customFormat="1" ht="16.899999999999999" customHeight="1" x14ac:dyDescent="0.2">
      <c r="B1270" s="32"/>
      <c r="C1270" s="220" t="s">
        <v>5387</v>
      </c>
      <c r="H1270" s="32"/>
    </row>
    <row r="1271" spans="2:8" s="1" customFormat="1" ht="16.899999999999999" customHeight="1" x14ac:dyDescent="0.2">
      <c r="B1271" s="32"/>
      <c r="C1271" s="218" t="s">
        <v>1699</v>
      </c>
      <c r="D1271" s="218" t="s">
        <v>1700</v>
      </c>
      <c r="E1271" s="17" t="s">
        <v>376</v>
      </c>
      <c r="F1271" s="219">
        <v>91.537000000000006</v>
      </c>
      <c r="H1271" s="32"/>
    </row>
    <row r="1272" spans="2:8" s="1" customFormat="1" ht="16.899999999999999" customHeight="1" x14ac:dyDescent="0.2">
      <c r="B1272" s="32"/>
      <c r="C1272" s="218" t="s">
        <v>1705</v>
      </c>
      <c r="D1272" s="218" t="s">
        <v>1706</v>
      </c>
      <c r="E1272" s="17" t="s">
        <v>376</v>
      </c>
      <c r="F1272" s="219">
        <v>55.209000000000003</v>
      </c>
      <c r="H1272" s="32"/>
    </row>
    <row r="1273" spans="2:8" s="1" customFormat="1" ht="16.899999999999999" customHeight="1" x14ac:dyDescent="0.2">
      <c r="B1273" s="32"/>
      <c r="C1273" s="214" t="s">
        <v>4037</v>
      </c>
      <c r="D1273" s="215" t="s">
        <v>1</v>
      </c>
      <c r="E1273" s="216" t="s">
        <v>1</v>
      </c>
      <c r="F1273" s="217">
        <v>6370.23</v>
      </c>
      <c r="H1273" s="32"/>
    </row>
    <row r="1274" spans="2:8" s="1" customFormat="1" ht="16.899999999999999" customHeight="1" x14ac:dyDescent="0.2">
      <c r="B1274" s="32"/>
      <c r="C1274" s="214" t="s">
        <v>320</v>
      </c>
      <c r="D1274" s="215" t="s">
        <v>1</v>
      </c>
      <c r="E1274" s="216" t="s">
        <v>1</v>
      </c>
      <c r="F1274" s="217">
        <v>75.402000000000001</v>
      </c>
      <c r="H1274" s="32"/>
    </row>
    <row r="1275" spans="2:8" s="1" customFormat="1" ht="16.899999999999999" customHeight="1" x14ac:dyDescent="0.2">
      <c r="B1275" s="32"/>
      <c r="C1275" s="218" t="s">
        <v>1</v>
      </c>
      <c r="D1275" s="218" t="s">
        <v>451</v>
      </c>
      <c r="E1275" s="17" t="s">
        <v>1</v>
      </c>
      <c r="F1275" s="219">
        <v>0</v>
      </c>
      <c r="H1275" s="32"/>
    </row>
    <row r="1276" spans="2:8" s="1" customFormat="1" ht="16.899999999999999" customHeight="1" x14ac:dyDescent="0.2">
      <c r="B1276" s="32"/>
      <c r="C1276" s="218" t="s">
        <v>1</v>
      </c>
      <c r="D1276" s="218" t="s">
        <v>398</v>
      </c>
      <c r="E1276" s="17" t="s">
        <v>1</v>
      </c>
      <c r="F1276" s="219">
        <v>0</v>
      </c>
      <c r="H1276" s="32"/>
    </row>
    <row r="1277" spans="2:8" s="1" customFormat="1" ht="16.899999999999999" customHeight="1" x14ac:dyDescent="0.2">
      <c r="B1277" s="32"/>
      <c r="C1277" s="218" t="s">
        <v>1</v>
      </c>
      <c r="D1277" s="218" t="s">
        <v>399</v>
      </c>
      <c r="E1277" s="17" t="s">
        <v>1</v>
      </c>
      <c r="F1277" s="219">
        <v>50.884999999999998</v>
      </c>
      <c r="H1277" s="32"/>
    </row>
    <row r="1278" spans="2:8" s="1" customFormat="1" ht="16.899999999999999" customHeight="1" x14ac:dyDescent="0.2">
      <c r="B1278" s="32"/>
      <c r="C1278" s="218" t="s">
        <v>1</v>
      </c>
      <c r="D1278" s="218" t="s">
        <v>400</v>
      </c>
      <c r="E1278" s="17" t="s">
        <v>1</v>
      </c>
      <c r="F1278" s="219">
        <v>0</v>
      </c>
      <c r="H1278" s="32"/>
    </row>
    <row r="1279" spans="2:8" s="1" customFormat="1" ht="16.899999999999999" customHeight="1" x14ac:dyDescent="0.2">
      <c r="B1279" s="32"/>
      <c r="C1279" s="218" t="s">
        <v>1</v>
      </c>
      <c r="D1279" s="218" t="s">
        <v>401</v>
      </c>
      <c r="E1279" s="17" t="s">
        <v>1</v>
      </c>
      <c r="F1279" s="219">
        <v>88.153999999999996</v>
      </c>
      <c r="H1279" s="32"/>
    </row>
    <row r="1280" spans="2:8" s="1" customFormat="1" ht="16.899999999999999" customHeight="1" x14ac:dyDescent="0.2">
      <c r="B1280" s="32"/>
      <c r="C1280" s="218" t="s">
        <v>1</v>
      </c>
      <c r="D1280" s="218" t="s">
        <v>1</v>
      </c>
      <c r="E1280" s="17" t="s">
        <v>1</v>
      </c>
      <c r="F1280" s="219">
        <v>0</v>
      </c>
      <c r="H1280" s="32"/>
    </row>
    <row r="1281" spans="2:8" s="1" customFormat="1" ht="16.899999999999999" customHeight="1" x14ac:dyDescent="0.2">
      <c r="B1281" s="32"/>
      <c r="C1281" s="218" t="s">
        <v>1</v>
      </c>
      <c r="D1281" s="218" t="s">
        <v>452</v>
      </c>
      <c r="E1281" s="17" t="s">
        <v>1</v>
      </c>
      <c r="F1281" s="219">
        <v>-28.527000000000001</v>
      </c>
      <c r="H1281" s="32"/>
    </row>
    <row r="1282" spans="2:8" s="1" customFormat="1" ht="16.899999999999999" customHeight="1" x14ac:dyDescent="0.2">
      <c r="B1282" s="32"/>
      <c r="C1282" s="218" t="s">
        <v>1</v>
      </c>
      <c r="D1282" s="218" t="s">
        <v>453</v>
      </c>
      <c r="E1282" s="17" t="s">
        <v>1</v>
      </c>
      <c r="F1282" s="219">
        <v>-35.11</v>
      </c>
      <c r="H1282" s="32"/>
    </row>
    <row r="1283" spans="2:8" s="1" customFormat="1" ht="16.899999999999999" customHeight="1" x14ac:dyDescent="0.2">
      <c r="B1283" s="32"/>
      <c r="C1283" s="218" t="s">
        <v>320</v>
      </c>
      <c r="D1283" s="218" t="s">
        <v>383</v>
      </c>
      <c r="E1283" s="17" t="s">
        <v>1</v>
      </c>
      <c r="F1283" s="219">
        <v>75.402000000000001</v>
      </c>
      <c r="H1283" s="32"/>
    </row>
    <row r="1284" spans="2:8" s="1" customFormat="1" ht="16.899999999999999" customHeight="1" x14ac:dyDescent="0.2">
      <c r="B1284" s="32"/>
      <c r="C1284" s="220" t="s">
        <v>5387</v>
      </c>
      <c r="H1284" s="32"/>
    </row>
    <row r="1285" spans="2:8" s="1" customFormat="1" ht="16.899999999999999" customHeight="1" x14ac:dyDescent="0.2">
      <c r="B1285" s="32"/>
      <c r="C1285" s="218" t="s">
        <v>448</v>
      </c>
      <c r="D1285" s="218" t="s">
        <v>449</v>
      </c>
      <c r="E1285" s="17" t="s">
        <v>391</v>
      </c>
      <c r="F1285" s="219">
        <v>75.402000000000001</v>
      </c>
      <c r="H1285" s="32"/>
    </row>
    <row r="1286" spans="2:8" s="1" customFormat="1" ht="22.5" x14ac:dyDescent="0.2">
      <c r="B1286" s="32"/>
      <c r="C1286" s="218" t="s">
        <v>418</v>
      </c>
      <c r="D1286" s="218" t="s">
        <v>419</v>
      </c>
      <c r="E1286" s="17" t="s">
        <v>391</v>
      </c>
      <c r="F1286" s="219">
        <v>214.441</v>
      </c>
      <c r="H1286" s="32"/>
    </row>
    <row r="1287" spans="2:8" s="1" customFormat="1" ht="22.5" x14ac:dyDescent="0.2">
      <c r="B1287" s="32"/>
      <c r="C1287" s="218" t="s">
        <v>424</v>
      </c>
      <c r="D1287" s="218" t="s">
        <v>425</v>
      </c>
      <c r="E1287" s="17" t="s">
        <v>391</v>
      </c>
      <c r="F1287" s="219">
        <v>63.637</v>
      </c>
      <c r="H1287" s="32"/>
    </row>
    <row r="1288" spans="2:8" s="1" customFormat="1" ht="16.899999999999999" customHeight="1" x14ac:dyDescent="0.2">
      <c r="B1288" s="32"/>
      <c r="C1288" s="218" t="s">
        <v>433</v>
      </c>
      <c r="D1288" s="218" t="s">
        <v>434</v>
      </c>
      <c r="E1288" s="17" t="s">
        <v>391</v>
      </c>
      <c r="F1288" s="219">
        <v>139.03899999999999</v>
      </c>
      <c r="H1288" s="32"/>
    </row>
    <row r="1289" spans="2:8" s="1" customFormat="1" ht="16.899999999999999" customHeight="1" x14ac:dyDescent="0.2">
      <c r="B1289" s="32"/>
      <c r="C1289" s="214" t="s">
        <v>323</v>
      </c>
      <c r="D1289" s="215" t="s">
        <v>1</v>
      </c>
      <c r="E1289" s="216" t="s">
        <v>1</v>
      </c>
      <c r="F1289" s="217">
        <v>3.1509999999999998</v>
      </c>
      <c r="H1289" s="32"/>
    </row>
    <row r="1290" spans="2:8" s="1" customFormat="1" ht="16.899999999999999" customHeight="1" x14ac:dyDescent="0.2">
      <c r="B1290" s="32"/>
      <c r="C1290" s="218" t="s">
        <v>1</v>
      </c>
      <c r="D1290" s="218" t="s">
        <v>324</v>
      </c>
      <c r="E1290" s="17" t="s">
        <v>1</v>
      </c>
      <c r="F1290" s="219">
        <v>3.1509999999999998</v>
      </c>
      <c r="H1290" s="32"/>
    </row>
    <row r="1291" spans="2:8" s="1" customFormat="1" ht="16.899999999999999" customHeight="1" x14ac:dyDescent="0.2">
      <c r="B1291" s="32"/>
      <c r="C1291" s="218" t="s">
        <v>323</v>
      </c>
      <c r="D1291" s="218" t="s">
        <v>383</v>
      </c>
      <c r="E1291" s="17" t="s">
        <v>1</v>
      </c>
      <c r="F1291" s="219">
        <v>3.1509999999999998</v>
      </c>
      <c r="H1291" s="32"/>
    </row>
    <row r="1292" spans="2:8" s="1" customFormat="1" ht="16.899999999999999" customHeight="1" x14ac:dyDescent="0.2">
      <c r="B1292" s="32"/>
      <c r="C1292" s="220" t="s">
        <v>5387</v>
      </c>
      <c r="H1292" s="32"/>
    </row>
    <row r="1293" spans="2:8" s="1" customFormat="1" ht="22.5" x14ac:dyDescent="0.2">
      <c r="B1293" s="32"/>
      <c r="C1293" s="218" t="s">
        <v>1997</v>
      </c>
      <c r="D1293" s="218" t="s">
        <v>1998</v>
      </c>
      <c r="E1293" s="17" t="s">
        <v>489</v>
      </c>
      <c r="F1293" s="219">
        <v>3.1509999999999998</v>
      </c>
      <c r="H1293" s="32"/>
    </row>
    <row r="1294" spans="2:8" s="1" customFormat="1" ht="16.899999999999999" customHeight="1" x14ac:dyDescent="0.2">
      <c r="B1294" s="32"/>
      <c r="C1294" s="218" t="s">
        <v>2001</v>
      </c>
      <c r="D1294" s="218" t="s">
        <v>1532</v>
      </c>
      <c r="E1294" s="17" t="s">
        <v>376</v>
      </c>
      <c r="F1294" s="219">
        <v>2.508</v>
      </c>
      <c r="H1294" s="32"/>
    </row>
    <row r="1295" spans="2:8" s="1" customFormat="1" ht="16.899999999999999" customHeight="1" x14ac:dyDescent="0.2">
      <c r="B1295" s="32"/>
      <c r="C1295" s="214" t="s">
        <v>326</v>
      </c>
      <c r="D1295" s="215" t="s">
        <v>1</v>
      </c>
      <c r="E1295" s="216" t="s">
        <v>1</v>
      </c>
      <c r="F1295" s="217">
        <v>63.637</v>
      </c>
      <c r="H1295" s="32"/>
    </row>
    <row r="1296" spans="2:8" s="1" customFormat="1" ht="16.899999999999999" customHeight="1" x14ac:dyDescent="0.2">
      <c r="B1296" s="32"/>
      <c r="C1296" s="218" t="s">
        <v>1</v>
      </c>
      <c r="D1296" s="218" t="s">
        <v>229</v>
      </c>
      <c r="E1296" s="17" t="s">
        <v>1</v>
      </c>
      <c r="F1296" s="219">
        <v>139.03899999999999</v>
      </c>
      <c r="H1296" s="32"/>
    </row>
    <row r="1297" spans="2:8" s="1" customFormat="1" ht="16.899999999999999" customHeight="1" x14ac:dyDescent="0.2">
      <c r="B1297" s="32"/>
      <c r="C1297" s="218" t="s">
        <v>1</v>
      </c>
      <c r="D1297" s="218" t="s">
        <v>427</v>
      </c>
      <c r="E1297" s="17" t="s">
        <v>1</v>
      </c>
      <c r="F1297" s="219">
        <v>-75.402000000000001</v>
      </c>
      <c r="H1297" s="32"/>
    </row>
    <row r="1298" spans="2:8" s="1" customFormat="1" ht="16.899999999999999" customHeight="1" x14ac:dyDescent="0.2">
      <c r="B1298" s="32"/>
      <c r="C1298" s="218" t="s">
        <v>326</v>
      </c>
      <c r="D1298" s="218" t="s">
        <v>383</v>
      </c>
      <c r="E1298" s="17" t="s">
        <v>1</v>
      </c>
      <c r="F1298" s="219">
        <v>63.637</v>
      </c>
      <c r="H1298" s="32"/>
    </row>
    <row r="1299" spans="2:8" s="1" customFormat="1" ht="16.899999999999999" customHeight="1" x14ac:dyDescent="0.2">
      <c r="B1299" s="32"/>
      <c r="C1299" s="220" t="s">
        <v>5387</v>
      </c>
      <c r="H1299" s="32"/>
    </row>
    <row r="1300" spans="2:8" s="1" customFormat="1" ht="22.5" x14ac:dyDescent="0.2">
      <c r="B1300" s="32"/>
      <c r="C1300" s="218" t="s">
        <v>424</v>
      </c>
      <c r="D1300" s="218" t="s">
        <v>425</v>
      </c>
      <c r="E1300" s="17" t="s">
        <v>391</v>
      </c>
      <c r="F1300" s="219">
        <v>63.637</v>
      </c>
      <c r="H1300" s="32"/>
    </row>
    <row r="1301" spans="2:8" s="1" customFormat="1" ht="16.899999999999999" customHeight="1" x14ac:dyDescent="0.2">
      <c r="B1301" s="32"/>
      <c r="C1301" s="218" t="s">
        <v>433</v>
      </c>
      <c r="D1301" s="218" t="s">
        <v>434</v>
      </c>
      <c r="E1301" s="17" t="s">
        <v>391</v>
      </c>
      <c r="F1301" s="219">
        <v>139.03899999999999</v>
      </c>
      <c r="H1301" s="32"/>
    </row>
    <row r="1302" spans="2:8" s="1" customFormat="1" ht="16.899999999999999" customHeight="1" x14ac:dyDescent="0.2">
      <c r="B1302" s="32"/>
      <c r="C1302" s="218" t="s">
        <v>442</v>
      </c>
      <c r="D1302" s="218" t="s">
        <v>443</v>
      </c>
      <c r="E1302" s="17" t="s">
        <v>444</v>
      </c>
      <c r="F1302" s="219">
        <v>108.18300000000001</v>
      </c>
      <c r="H1302" s="32"/>
    </row>
    <row r="1303" spans="2:8" s="1" customFormat="1" ht="16.899999999999999" customHeight="1" x14ac:dyDescent="0.2">
      <c r="B1303" s="32"/>
      <c r="C1303" s="214" t="s">
        <v>329</v>
      </c>
      <c r="D1303" s="215" t="s">
        <v>1</v>
      </c>
      <c r="E1303" s="216" t="s">
        <v>1</v>
      </c>
      <c r="F1303" s="217">
        <v>4.74</v>
      </c>
      <c r="H1303" s="32"/>
    </row>
    <row r="1304" spans="2:8" s="1" customFormat="1" ht="16.899999999999999" customHeight="1" x14ac:dyDescent="0.2">
      <c r="B1304" s="32"/>
      <c r="C1304" s="218" t="s">
        <v>1</v>
      </c>
      <c r="D1304" s="218" t="s">
        <v>465</v>
      </c>
      <c r="E1304" s="17" t="s">
        <v>1</v>
      </c>
      <c r="F1304" s="219">
        <v>0</v>
      </c>
      <c r="H1304" s="32"/>
    </row>
    <row r="1305" spans="2:8" s="1" customFormat="1" ht="16.899999999999999" customHeight="1" x14ac:dyDescent="0.2">
      <c r="B1305" s="32"/>
      <c r="C1305" s="218" t="s">
        <v>1</v>
      </c>
      <c r="D1305" s="218" t="s">
        <v>1368</v>
      </c>
      <c r="E1305" s="17" t="s">
        <v>1</v>
      </c>
      <c r="F1305" s="219">
        <v>1.2</v>
      </c>
      <c r="H1305" s="32"/>
    </row>
    <row r="1306" spans="2:8" s="1" customFormat="1" ht="16.899999999999999" customHeight="1" x14ac:dyDescent="0.2">
      <c r="B1306" s="32"/>
      <c r="C1306" s="218" t="s">
        <v>1</v>
      </c>
      <c r="D1306" s="218" t="s">
        <v>1369</v>
      </c>
      <c r="E1306" s="17" t="s">
        <v>1</v>
      </c>
      <c r="F1306" s="219">
        <v>3.54</v>
      </c>
      <c r="H1306" s="32"/>
    </row>
    <row r="1307" spans="2:8" s="1" customFormat="1" ht="16.899999999999999" customHeight="1" x14ac:dyDescent="0.2">
      <c r="B1307" s="32"/>
      <c r="C1307" s="218" t="s">
        <v>329</v>
      </c>
      <c r="D1307" s="218" t="s">
        <v>383</v>
      </c>
      <c r="E1307" s="17" t="s">
        <v>1</v>
      </c>
      <c r="F1307" s="219">
        <v>4.74</v>
      </c>
      <c r="H1307" s="32"/>
    </row>
    <row r="1308" spans="2:8" s="1" customFormat="1" ht="16.899999999999999" customHeight="1" x14ac:dyDescent="0.2">
      <c r="B1308" s="32"/>
      <c r="C1308" s="220" t="s">
        <v>5387</v>
      </c>
      <c r="H1308" s="32"/>
    </row>
    <row r="1309" spans="2:8" s="1" customFormat="1" ht="16.899999999999999" customHeight="1" x14ac:dyDescent="0.2">
      <c r="B1309" s="32"/>
      <c r="C1309" s="218" t="s">
        <v>1365</v>
      </c>
      <c r="D1309" s="218" t="s">
        <v>1366</v>
      </c>
      <c r="E1309" s="17" t="s">
        <v>376</v>
      </c>
      <c r="F1309" s="219">
        <v>355.83600000000001</v>
      </c>
      <c r="H1309" s="32"/>
    </row>
    <row r="1310" spans="2:8" s="1" customFormat="1" ht="16.899999999999999" customHeight="1" x14ac:dyDescent="0.2">
      <c r="B1310" s="32"/>
      <c r="C1310" s="218" t="s">
        <v>1392</v>
      </c>
      <c r="D1310" s="218" t="s">
        <v>1393</v>
      </c>
      <c r="E1310" s="17" t="s">
        <v>376</v>
      </c>
      <c r="F1310" s="219">
        <v>4.74</v>
      </c>
      <c r="H1310" s="32"/>
    </row>
    <row r="1311" spans="2:8" s="1" customFormat="1" ht="16.899999999999999" customHeight="1" x14ac:dyDescent="0.2">
      <c r="B1311" s="32"/>
      <c r="C1311" s="218" t="s">
        <v>1372</v>
      </c>
      <c r="D1311" s="218" t="s">
        <v>1373</v>
      </c>
      <c r="E1311" s="17" t="s">
        <v>444</v>
      </c>
      <c r="F1311" s="219">
        <v>0.128</v>
      </c>
      <c r="H1311" s="32"/>
    </row>
    <row r="1312" spans="2:8" s="1" customFormat="1" ht="16.899999999999999" customHeight="1" x14ac:dyDescent="0.2">
      <c r="B1312" s="32"/>
      <c r="C1312" s="218" t="s">
        <v>1396</v>
      </c>
      <c r="D1312" s="218" t="s">
        <v>1397</v>
      </c>
      <c r="E1312" s="17" t="s">
        <v>376</v>
      </c>
      <c r="F1312" s="219">
        <v>20.484000000000002</v>
      </c>
      <c r="H1312" s="32"/>
    </row>
    <row r="1313" spans="2:8" s="1" customFormat="1" ht="16.899999999999999" customHeight="1" x14ac:dyDescent="0.2">
      <c r="B1313" s="32"/>
      <c r="C1313" s="214" t="s">
        <v>332</v>
      </c>
      <c r="D1313" s="215" t="s">
        <v>1</v>
      </c>
      <c r="E1313" s="216" t="s">
        <v>1</v>
      </c>
      <c r="F1313" s="217">
        <v>141.72</v>
      </c>
      <c r="H1313" s="32"/>
    </row>
    <row r="1314" spans="2:8" s="1" customFormat="1" ht="16.899999999999999" customHeight="1" x14ac:dyDescent="0.2">
      <c r="B1314" s="32"/>
      <c r="C1314" s="218" t="s">
        <v>1</v>
      </c>
      <c r="D1314" s="218" t="s">
        <v>1033</v>
      </c>
      <c r="E1314" s="17" t="s">
        <v>1</v>
      </c>
      <c r="F1314" s="219">
        <v>0</v>
      </c>
      <c r="H1314" s="32"/>
    </row>
    <row r="1315" spans="2:8" s="1" customFormat="1" ht="16.899999999999999" customHeight="1" x14ac:dyDescent="0.2">
      <c r="B1315" s="32"/>
      <c r="C1315" s="218" t="s">
        <v>1</v>
      </c>
      <c r="D1315" s="218" t="s">
        <v>1841</v>
      </c>
      <c r="E1315" s="17" t="s">
        <v>1</v>
      </c>
      <c r="F1315" s="219">
        <v>29.1</v>
      </c>
      <c r="H1315" s="32"/>
    </row>
    <row r="1316" spans="2:8" s="1" customFormat="1" ht="16.899999999999999" customHeight="1" x14ac:dyDescent="0.2">
      <c r="B1316" s="32"/>
      <c r="C1316" s="218" t="s">
        <v>1</v>
      </c>
      <c r="D1316" s="218" t="s">
        <v>1842</v>
      </c>
      <c r="E1316" s="17" t="s">
        <v>1</v>
      </c>
      <c r="F1316" s="219">
        <v>16.600000000000001</v>
      </c>
      <c r="H1316" s="32"/>
    </row>
    <row r="1317" spans="2:8" s="1" customFormat="1" ht="16.899999999999999" customHeight="1" x14ac:dyDescent="0.2">
      <c r="B1317" s="32"/>
      <c r="C1317" s="218" t="s">
        <v>1</v>
      </c>
      <c r="D1317" s="218" t="s">
        <v>1843</v>
      </c>
      <c r="E1317" s="17" t="s">
        <v>1</v>
      </c>
      <c r="F1317" s="219">
        <v>26.1</v>
      </c>
      <c r="H1317" s="32"/>
    </row>
    <row r="1318" spans="2:8" s="1" customFormat="1" ht="16.899999999999999" customHeight="1" x14ac:dyDescent="0.2">
      <c r="B1318" s="32"/>
      <c r="C1318" s="218" t="s">
        <v>1</v>
      </c>
      <c r="D1318" s="218" t="s">
        <v>1844</v>
      </c>
      <c r="E1318" s="17" t="s">
        <v>1</v>
      </c>
      <c r="F1318" s="219">
        <v>69.92</v>
      </c>
      <c r="H1318" s="32"/>
    </row>
    <row r="1319" spans="2:8" s="1" customFormat="1" ht="16.899999999999999" customHeight="1" x14ac:dyDescent="0.2">
      <c r="B1319" s="32"/>
      <c r="C1319" s="218" t="s">
        <v>332</v>
      </c>
      <c r="D1319" s="218" t="s">
        <v>383</v>
      </c>
      <c r="E1319" s="17" t="s">
        <v>1</v>
      </c>
      <c r="F1319" s="219">
        <v>141.72</v>
      </c>
      <c r="H1319" s="32"/>
    </row>
    <row r="1320" spans="2:8" s="1" customFormat="1" ht="16.899999999999999" customHeight="1" x14ac:dyDescent="0.2">
      <c r="B1320" s="32"/>
      <c r="C1320" s="220" t="s">
        <v>5387</v>
      </c>
      <c r="H1320" s="32"/>
    </row>
    <row r="1321" spans="2:8" s="1" customFormat="1" ht="22.5" x14ac:dyDescent="0.2">
      <c r="B1321" s="32"/>
      <c r="C1321" s="218" t="s">
        <v>2406</v>
      </c>
      <c r="D1321" s="218" t="s">
        <v>2407</v>
      </c>
      <c r="E1321" s="17" t="s">
        <v>489</v>
      </c>
      <c r="F1321" s="219">
        <v>145.73099999999999</v>
      </c>
      <c r="H1321" s="32"/>
    </row>
    <row r="1322" spans="2:8" s="1" customFormat="1" ht="16.899999999999999" customHeight="1" x14ac:dyDescent="0.2">
      <c r="B1322" s="32"/>
      <c r="C1322" s="218" t="s">
        <v>1832</v>
      </c>
      <c r="D1322" s="218" t="s">
        <v>1833</v>
      </c>
      <c r="E1322" s="17" t="s">
        <v>489</v>
      </c>
      <c r="F1322" s="219">
        <v>134.08000000000001</v>
      </c>
      <c r="H1322" s="32"/>
    </row>
    <row r="1323" spans="2:8" s="1" customFormat="1" ht="16.899999999999999" customHeight="1" x14ac:dyDescent="0.2">
      <c r="B1323" s="32"/>
      <c r="C1323" s="218" t="s">
        <v>2410</v>
      </c>
      <c r="D1323" s="218" t="s">
        <v>2411</v>
      </c>
      <c r="E1323" s="17" t="s">
        <v>489</v>
      </c>
      <c r="F1323" s="219">
        <v>134.08000000000001</v>
      </c>
      <c r="H1323" s="32"/>
    </row>
    <row r="1324" spans="2:8" s="1" customFormat="1" ht="26.45" customHeight="1" x14ac:dyDescent="0.2">
      <c r="B1324" s="32"/>
      <c r="C1324" s="213" t="s">
        <v>5390</v>
      </c>
      <c r="D1324" s="213" t="s">
        <v>106</v>
      </c>
      <c r="H1324" s="32"/>
    </row>
    <row r="1325" spans="2:8" s="1" customFormat="1" ht="16.899999999999999" customHeight="1" x14ac:dyDescent="0.2">
      <c r="B1325" s="32"/>
      <c r="C1325" s="214" t="s">
        <v>3964</v>
      </c>
      <c r="D1325" s="215" t="s">
        <v>1</v>
      </c>
      <c r="E1325" s="216" t="s">
        <v>1</v>
      </c>
      <c r="F1325" s="217">
        <v>16.416</v>
      </c>
      <c r="H1325" s="32"/>
    </row>
    <row r="1326" spans="2:8" s="1" customFormat="1" ht="16.899999999999999" customHeight="1" x14ac:dyDescent="0.2">
      <c r="B1326" s="32"/>
      <c r="C1326" s="218" t="s">
        <v>1</v>
      </c>
      <c r="D1326" s="218" t="s">
        <v>4049</v>
      </c>
      <c r="E1326" s="17" t="s">
        <v>1</v>
      </c>
      <c r="F1326" s="219">
        <v>4.758</v>
      </c>
      <c r="H1326" s="32"/>
    </row>
    <row r="1327" spans="2:8" s="1" customFormat="1" ht="16.899999999999999" customHeight="1" x14ac:dyDescent="0.2">
      <c r="B1327" s="32"/>
      <c r="C1327" s="218" t="s">
        <v>1</v>
      </c>
      <c r="D1327" s="218" t="s">
        <v>4050</v>
      </c>
      <c r="E1327" s="17" t="s">
        <v>1</v>
      </c>
      <c r="F1327" s="219">
        <v>1.8320000000000001</v>
      </c>
      <c r="H1327" s="32"/>
    </row>
    <row r="1328" spans="2:8" s="1" customFormat="1" ht="16.899999999999999" customHeight="1" x14ac:dyDescent="0.2">
      <c r="B1328" s="32"/>
      <c r="C1328" s="218" t="s">
        <v>1</v>
      </c>
      <c r="D1328" s="218" t="s">
        <v>4051</v>
      </c>
      <c r="E1328" s="17" t="s">
        <v>1</v>
      </c>
      <c r="F1328" s="219">
        <v>8.0069999999999997</v>
      </c>
      <c r="H1328" s="32"/>
    </row>
    <row r="1329" spans="2:8" s="1" customFormat="1" ht="16.899999999999999" customHeight="1" x14ac:dyDescent="0.2">
      <c r="B1329" s="32"/>
      <c r="C1329" s="218" t="s">
        <v>1</v>
      </c>
      <c r="D1329" s="218" t="s">
        <v>4052</v>
      </c>
      <c r="E1329" s="17" t="s">
        <v>1</v>
      </c>
      <c r="F1329" s="219">
        <v>1.819</v>
      </c>
      <c r="H1329" s="32"/>
    </row>
    <row r="1330" spans="2:8" s="1" customFormat="1" ht="16.899999999999999" customHeight="1" x14ac:dyDescent="0.2">
      <c r="B1330" s="32"/>
      <c r="C1330" s="218" t="s">
        <v>3964</v>
      </c>
      <c r="D1330" s="218" t="s">
        <v>383</v>
      </c>
      <c r="E1330" s="17" t="s">
        <v>1</v>
      </c>
      <c r="F1330" s="219">
        <v>16.416</v>
      </c>
      <c r="H1330" s="32"/>
    </row>
    <row r="1331" spans="2:8" s="1" customFormat="1" ht="16.899999999999999" customHeight="1" x14ac:dyDescent="0.2">
      <c r="B1331" s="32"/>
      <c r="C1331" s="220" t="s">
        <v>5387</v>
      </c>
      <c r="H1331" s="32"/>
    </row>
    <row r="1332" spans="2:8" s="1" customFormat="1" ht="16.899999999999999" customHeight="1" x14ac:dyDescent="0.2">
      <c r="B1332" s="32"/>
      <c r="C1332" s="218" t="s">
        <v>4046</v>
      </c>
      <c r="D1332" s="218" t="s">
        <v>4047</v>
      </c>
      <c r="E1332" s="17" t="s">
        <v>376</v>
      </c>
      <c r="F1332" s="219">
        <v>16.416</v>
      </c>
      <c r="H1332" s="32"/>
    </row>
    <row r="1333" spans="2:8" s="1" customFormat="1" ht="22.5" x14ac:dyDescent="0.2">
      <c r="B1333" s="32"/>
      <c r="C1333" s="218" t="s">
        <v>4053</v>
      </c>
      <c r="D1333" s="218" t="s">
        <v>4054</v>
      </c>
      <c r="E1333" s="17" t="s">
        <v>376</v>
      </c>
      <c r="F1333" s="219">
        <v>16.416</v>
      </c>
      <c r="H1333" s="32"/>
    </row>
    <row r="1334" spans="2:8" s="1" customFormat="1" ht="22.5" x14ac:dyDescent="0.2">
      <c r="B1334" s="32"/>
      <c r="C1334" s="218" t="s">
        <v>4057</v>
      </c>
      <c r="D1334" s="218" t="s">
        <v>4058</v>
      </c>
      <c r="E1334" s="17" t="s">
        <v>376</v>
      </c>
      <c r="F1334" s="219">
        <v>16.416</v>
      </c>
      <c r="H1334" s="32"/>
    </row>
    <row r="1335" spans="2:8" s="1" customFormat="1" ht="16.899999999999999" customHeight="1" x14ac:dyDescent="0.2">
      <c r="B1335" s="32"/>
      <c r="C1335" s="214" t="s">
        <v>116</v>
      </c>
      <c r="D1335" s="215" t="s">
        <v>1</v>
      </c>
      <c r="E1335" s="216" t="s">
        <v>1</v>
      </c>
      <c r="F1335" s="217">
        <v>0</v>
      </c>
      <c r="H1335" s="32"/>
    </row>
    <row r="1336" spans="2:8" s="1" customFormat="1" ht="16.899999999999999" customHeight="1" x14ac:dyDescent="0.2">
      <c r="B1336" s="32"/>
      <c r="C1336" s="214" t="s">
        <v>3966</v>
      </c>
      <c r="D1336" s="215" t="s">
        <v>1</v>
      </c>
      <c r="E1336" s="216" t="s">
        <v>1</v>
      </c>
      <c r="F1336" s="217">
        <v>1.39</v>
      </c>
      <c r="H1336" s="32"/>
    </row>
    <row r="1337" spans="2:8" s="1" customFormat="1" ht="16.899999999999999" customHeight="1" x14ac:dyDescent="0.2">
      <c r="B1337" s="32"/>
      <c r="C1337" s="218" t="s">
        <v>1</v>
      </c>
      <c r="D1337" s="218" t="s">
        <v>4056</v>
      </c>
      <c r="E1337" s="17" t="s">
        <v>1</v>
      </c>
      <c r="F1337" s="219">
        <v>0</v>
      </c>
      <c r="H1337" s="32"/>
    </row>
    <row r="1338" spans="2:8" s="1" customFormat="1" ht="16.899999999999999" customHeight="1" x14ac:dyDescent="0.2">
      <c r="B1338" s="32"/>
      <c r="C1338" s="218" t="s">
        <v>1</v>
      </c>
      <c r="D1338" s="218" t="s">
        <v>4065</v>
      </c>
      <c r="E1338" s="17" t="s">
        <v>1</v>
      </c>
      <c r="F1338" s="219">
        <v>0</v>
      </c>
      <c r="H1338" s="32"/>
    </row>
    <row r="1339" spans="2:8" s="1" customFormat="1" ht="16.899999999999999" customHeight="1" x14ac:dyDescent="0.2">
      <c r="B1339" s="32"/>
      <c r="C1339" s="218" t="s">
        <v>1</v>
      </c>
      <c r="D1339" s="218" t="s">
        <v>4066</v>
      </c>
      <c r="E1339" s="17" t="s">
        <v>1</v>
      </c>
      <c r="F1339" s="219">
        <v>1.39</v>
      </c>
      <c r="H1339" s="32"/>
    </row>
    <row r="1340" spans="2:8" s="1" customFormat="1" ht="16.899999999999999" customHeight="1" x14ac:dyDescent="0.2">
      <c r="B1340" s="32"/>
      <c r="C1340" s="218" t="s">
        <v>3966</v>
      </c>
      <c r="D1340" s="218" t="s">
        <v>383</v>
      </c>
      <c r="E1340" s="17" t="s">
        <v>1</v>
      </c>
      <c r="F1340" s="219">
        <v>1.39</v>
      </c>
      <c r="H1340" s="32"/>
    </row>
    <row r="1341" spans="2:8" s="1" customFormat="1" ht="16.899999999999999" customHeight="1" x14ac:dyDescent="0.2">
      <c r="B1341" s="32"/>
      <c r="C1341" s="220" t="s">
        <v>5387</v>
      </c>
      <c r="H1341" s="32"/>
    </row>
    <row r="1342" spans="2:8" s="1" customFormat="1" ht="16.899999999999999" customHeight="1" x14ac:dyDescent="0.2">
      <c r="B1342" s="32"/>
      <c r="C1342" s="218" t="s">
        <v>456</v>
      </c>
      <c r="D1342" s="218" t="s">
        <v>457</v>
      </c>
      <c r="E1342" s="17" t="s">
        <v>391</v>
      </c>
      <c r="F1342" s="219">
        <v>1.39</v>
      </c>
      <c r="H1342" s="32"/>
    </row>
    <row r="1343" spans="2:8" s="1" customFormat="1" ht="22.5" x14ac:dyDescent="0.2">
      <c r="B1343" s="32"/>
      <c r="C1343" s="218" t="s">
        <v>462</v>
      </c>
      <c r="D1343" s="218" t="s">
        <v>463</v>
      </c>
      <c r="E1343" s="17" t="s">
        <v>376</v>
      </c>
      <c r="F1343" s="219">
        <v>21.312999999999999</v>
      </c>
      <c r="H1343" s="32"/>
    </row>
    <row r="1344" spans="2:8" s="1" customFormat="1" ht="16.899999999999999" customHeight="1" x14ac:dyDescent="0.2">
      <c r="B1344" s="32"/>
      <c r="C1344" s="218" t="s">
        <v>4091</v>
      </c>
      <c r="D1344" s="218" t="s">
        <v>4092</v>
      </c>
      <c r="E1344" s="17" t="s">
        <v>376</v>
      </c>
      <c r="F1344" s="219">
        <v>9.2669999999999995</v>
      </c>
      <c r="H1344" s="32"/>
    </row>
    <row r="1345" spans="2:8" s="1" customFormat="1" ht="16.899999999999999" customHeight="1" x14ac:dyDescent="0.2">
      <c r="B1345" s="32"/>
      <c r="C1345" s="214" t="s">
        <v>3968</v>
      </c>
      <c r="D1345" s="215" t="s">
        <v>1</v>
      </c>
      <c r="E1345" s="216" t="s">
        <v>1</v>
      </c>
      <c r="F1345" s="217">
        <v>3307.31</v>
      </c>
      <c r="H1345" s="32"/>
    </row>
    <row r="1346" spans="2:8" s="1" customFormat="1" ht="16.899999999999999" customHeight="1" x14ac:dyDescent="0.2">
      <c r="B1346" s="32"/>
      <c r="C1346" s="218" t="s">
        <v>1</v>
      </c>
      <c r="D1346" s="218" t="s">
        <v>4264</v>
      </c>
      <c r="E1346" s="17" t="s">
        <v>1</v>
      </c>
      <c r="F1346" s="219">
        <v>0</v>
      </c>
      <c r="H1346" s="32"/>
    </row>
    <row r="1347" spans="2:8" s="1" customFormat="1" ht="16.899999999999999" customHeight="1" x14ac:dyDescent="0.2">
      <c r="B1347" s="32"/>
      <c r="C1347" s="218" t="s">
        <v>1</v>
      </c>
      <c r="D1347" s="218" t="s">
        <v>4027</v>
      </c>
      <c r="E1347" s="17" t="s">
        <v>1</v>
      </c>
      <c r="F1347" s="219">
        <v>394.89</v>
      </c>
      <c r="H1347" s="32"/>
    </row>
    <row r="1348" spans="2:8" s="1" customFormat="1" ht="16.899999999999999" customHeight="1" x14ac:dyDescent="0.2">
      <c r="B1348" s="32"/>
      <c r="C1348" s="218" t="s">
        <v>1</v>
      </c>
      <c r="D1348" s="218" t="s">
        <v>4265</v>
      </c>
      <c r="E1348" s="17" t="s">
        <v>1</v>
      </c>
      <c r="F1348" s="219">
        <v>427.27</v>
      </c>
      <c r="H1348" s="32"/>
    </row>
    <row r="1349" spans="2:8" s="1" customFormat="1" ht="16.899999999999999" customHeight="1" x14ac:dyDescent="0.2">
      <c r="B1349" s="32"/>
      <c r="C1349" s="218" t="s">
        <v>1</v>
      </c>
      <c r="D1349" s="218" t="s">
        <v>4029</v>
      </c>
      <c r="E1349" s="17" t="s">
        <v>1</v>
      </c>
      <c r="F1349" s="219">
        <v>1779.25</v>
      </c>
      <c r="H1349" s="32"/>
    </row>
    <row r="1350" spans="2:8" s="1" customFormat="1" ht="16.899999999999999" customHeight="1" x14ac:dyDescent="0.2">
      <c r="B1350" s="32"/>
      <c r="C1350" s="218" t="s">
        <v>1</v>
      </c>
      <c r="D1350" s="218" t="s">
        <v>4035</v>
      </c>
      <c r="E1350" s="17" t="s">
        <v>1</v>
      </c>
      <c r="F1350" s="219">
        <v>293.02999999999997</v>
      </c>
      <c r="H1350" s="32"/>
    </row>
    <row r="1351" spans="2:8" s="1" customFormat="1" ht="16.899999999999999" customHeight="1" x14ac:dyDescent="0.2">
      <c r="B1351" s="32"/>
      <c r="C1351" s="218" t="s">
        <v>1</v>
      </c>
      <c r="D1351" s="218" t="s">
        <v>4025</v>
      </c>
      <c r="E1351" s="17" t="s">
        <v>1</v>
      </c>
      <c r="F1351" s="219">
        <v>344.05</v>
      </c>
      <c r="H1351" s="32"/>
    </row>
    <row r="1352" spans="2:8" s="1" customFormat="1" ht="16.899999999999999" customHeight="1" x14ac:dyDescent="0.2">
      <c r="B1352" s="32"/>
      <c r="C1352" s="218" t="s">
        <v>1</v>
      </c>
      <c r="D1352" s="218" t="s">
        <v>4031</v>
      </c>
      <c r="E1352" s="17" t="s">
        <v>1</v>
      </c>
      <c r="F1352" s="219">
        <v>37.08</v>
      </c>
      <c r="H1352" s="32"/>
    </row>
    <row r="1353" spans="2:8" s="1" customFormat="1" ht="16.899999999999999" customHeight="1" x14ac:dyDescent="0.2">
      <c r="B1353" s="32"/>
      <c r="C1353" s="218" t="s">
        <v>1</v>
      </c>
      <c r="D1353" s="218" t="s">
        <v>4023</v>
      </c>
      <c r="E1353" s="17" t="s">
        <v>1</v>
      </c>
      <c r="F1353" s="219">
        <v>31.74</v>
      </c>
      <c r="H1353" s="32"/>
    </row>
    <row r="1354" spans="2:8" s="1" customFormat="1" ht="16.899999999999999" customHeight="1" x14ac:dyDescent="0.2">
      <c r="B1354" s="32"/>
      <c r="C1354" s="218" t="s">
        <v>3968</v>
      </c>
      <c r="D1354" s="218" t="s">
        <v>383</v>
      </c>
      <c r="E1354" s="17" t="s">
        <v>1</v>
      </c>
      <c r="F1354" s="219">
        <v>3307.31</v>
      </c>
      <c r="H1354" s="32"/>
    </row>
    <row r="1355" spans="2:8" s="1" customFormat="1" ht="16.899999999999999" customHeight="1" x14ac:dyDescent="0.2">
      <c r="B1355" s="32"/>
      <c r="C1355" s="220" t="s">
        <v>5387</v>
      </c>
      <c r="H1355" s="32"/>
    </row>
    <row r="1356" spans="2:8" s="1" customFormat="1" ht="16.899999999999999" customHeight="1" x14ac:dyDescent="0.2">
      <c r="B1356" s="32"/>
      <c r="C1356" s="218" t="s">
        <v>4261</v>
      </c>
      <c r="D1356" s="218" t="s">
        <v>4262</v>
      </c>
      <c r="E1356" s="17" t="s">
        <v>376</v>
      </c>
      <c r="F1356" s="219">
        <v>3307.31</v>
      </c>
      <c r="H1356" s="32"/>
    </row>
    <row r="1357" spans="2:8" s="1" customFormat="1" ht="16.899999999999999" customHeight="1" x14ac:dyDescent="0.2">
      <c r="B1357" s="32"/>
      <c r="C1357" s="218" t="s">
        <v>4933</v>
      </c>
      <c r="D1357" s="218" t="s">
        <v>4934</v>
      </c>
      <c r="E1357" s="17" t="s">
        <v>376</v>
      </c>
      <c r="F1357" s="219">
        <v>3307.31</v>
      </c>
      <c r="H1357" s="32"/>
    </row>
    <row r="1358" spans="2:8" s="1" customFormat="1" ht="16.899999999999999" customHeight="1" x14ac:dyDescent="0.2">
      <c r="B1358" s="32"/>
      <c r="C1358" s="218" t="s">
        <v>4266</v>
      </c>
      <c r="D1358" s="218" t="s">
        <v>4267</v>
      </c>
      <c r="E1358" s="17" t="s">
        <v>376</v>
      </c>
      <c r="F1358" s="219">
        <v>3307.31</v>
      </c>
      <c r="H1358" s="32"/>
    </row>
    <row r="1359" spans="2:8" s="1" customFormat="1" ht="16.899999999999999" customHeight="1" x14ac:dyDescent="0.2">
      <c r="B1359" s="32"/>
      <c r="C1359" s="214" t="s">
        <v>3970</v>
      </c>
      <c r="D1359" s="215" t="s">
        <v>1</v>
      </c>
      <c r="E1359" s="216" t="s">
        <v>1</v>
      </c>
      <c r="F1359" s="217">
        <v>11.186999999999999</v>
      </c>
      <c r="H1359" s="32"/>
    </row>
    <row r="1360" spans="2:8" s="1" customFormat="1" ht="16.899999999999999" customHeight="1" x14ac:dyDescent="0.2">
      <c r="B1360" s="32"/>
      <c r="C1360" s="218" t="s">
        <v>1</v>
      </c>
      <c r="D1360" s="218" t="s">
        <v>4200</v>
      </c>
      <c r="E1360" s="17" t="s">
        <v>1</v>
      </c>
      <c r="F1360" s="219">
        <v>0</v>
      </c>
      <c r="H1360" s="32"/>
    </row>
    <row r="1361" spans="2:8" s="1" customFormat="1" ht="16.899999999999999" customHeight="1" x14ac:dyDescent="0.2">
      <c r="B1361" s="32"/>
      <c r="C1361" s="218" t="s">
        <v>1</v>
      </c>
      <c r="D1361" s="218" t="s">
        <v>3998</v>
      </c>
      <c r="E1361" s="17" t="s">
        <v>1</v>
      </c>
      <c r="F1361" s="219">
        <v>9.2669999999999995</v>
      </c>
      <c r="H1361" s="32"/>
    </row>
    <row r="1362" spans="2:8" s="1" customFormat="1" ht="16.899999999999999" customHeight="1" x14ac:dyDescent="0.2">
      <c r="B1362" s="32"/>
      <c r="C1362" s="218" t="s">
        <v>1</v>
      </c>
      <c r="D1362" s="218" t="s">
        <v>4201</v>
      </c>
      <c r="E1362" s="17" t="s">
        <v>1</v>
      </c>
      <c r="F1362" s="219">
        <v>1.92</v>
      </c>
      <c r="H1362" s="32"/>
    </row>
    <row r="1363" spans="2:8" s="1" customFormat="1" ht="16.899999999999999" customHeight="1" x14ac:dyDescent="0.2">
      <c r="B1363" s="32"/>
      <c r="C1363" s="218" t="s">
        <v>3970</v>
      </c>
      <c r="D1363" s="218" t="s">
        <v>383</v>
      </c>
      <c r="E1363" s="17" t="s">
        <v>1</v>
      </c>
      <c r="F1363" s="219">
        <v>11.186999999999999</v>
      </c>
      <c r="H1363" s="32"/>
    </row>
    <row r="1364" spans="2:8" s="1" customFormat="1" ht="16.899999999999999" customHeight="1" x14ac:dyDescent="0.2">
      <c r="B1364" s="32"/>
      <c r="C1364" s="220" t="s">
        <v>5387</v>
      </c>
      <c r="H1364" s="32"/>
    </row>
    <row r="1365" spans="2:8" s="1" customFormat="1" ht="16.899999999999999" customHeight="1" x14ac:dyDescent="0.2">
      <c r="B1365" s="32"/>
      <c r="C1365" s="218" t="s">
        <v>4197</v>
      </c>
      <c r="D1365" s="218" t="s">
        <v>4198</v>
      </c>
      <c r="E1365" s="17" t="s">
        <v>376</v>
      </c>
      <c r="F1365" s="219">
        <v>11.186999999999999</v>
      </c>
      <c r="H1365" s="32"/>
    </row>
    <row r="1366" spans="2:8" s="1" customFormat="1" ht="16.899999999999999" customHeight="1" x14ac:dyDescent="0.2">
      <c r="B1366" s="32"/>
      <c r="C1366" s="218" t="s">
        <v>4188</v>
      </c>
      <c r="D1366" s="218" t="s">
        <v>4189</v>
      </c>
      <c r="E1366" s="17" t="s">
        <v>376</v>
      </c>
      <c r="F1366" s="219">
        <v>11.186999999999999</v>
      </c>
      <c r="H1366" s="32"/>
    </row>
    <row r="1367" spans="2:8" s="1" customFormat="1" ht="16.899999999999999" customHeight="1" x14ac:dyDescent="0.2">
      <c r="B1367" s="32"/>
      <c r="C1367" s="214" t="s">
        <v>3972</v>
      </c>
      <c r="D1367" s="215" t="s">
        <v>1</v>
      </c>
      <c r="E1367" s="216" t="s">
        <v>1</v>
      </c>
      <c r="F1367" s="217">
        <v>60.8</v>
      </c>
      <c r="H1367" s="32"/>
    </row>
    <row r="1368" spans="2:8" s="1" customFormat="1" ht="16.899999999999999" customHeight="1" x14ac:dyDescent="0.2">
      <c r="B1368" s="32"/>
      <c r="C1368" s="218" t="s">
        <v>1</v>
      </c>
      <c r="D1368" s="218" t="s">
        <v>4056</v>
      </c>
      <c r="E1368" s="17" t="s">
        <v>1</v>
      </c>
      <c r="F1368" s="219">
        <v>0</v>
      </c>
      <c r="H1368" s="32"/>
    </row>
    <row r="1369" spans="2:8" s="1" customFormat="1" ht="16.899999999999999" customHeight="1" x14ac:dyDescent="0.2">
      <c r="B1369" s="32"/>
      <c r="C1369" s="218" t="s">
        <v>1</v>
      </c>
      <c r="D1369" s="218" t="s">
        <v>556</v>
      </c>
      <c r="E1369" s="17" t="s">
        <v>1</v>
      </c>
      <c r="F1369" s="219">
        <v>0</v>
      </c>
      <c r="H1369" s="32"/>
    </row>
    <row r="1370" spans="2:8" s="1" customFormat="1" ht="16.899999999999999" customHeight="1" x14ac:dyDescent="0.2">
      <c r="B1370" s="32"/>
      <c r="C1370" s="218" t="s">
        <v>1</v>
      </c>
      <c r="D1370" s="218" t="s">
        <v>4506</v>
      </c>
      <c r="E1370" s="17" t="s">
        <v>1</v>
      </c>
      <c r="F1370" s="219">
        <v>60.8</v>
      </c>
      <c r="H1370" s="32"/>
    </row>
    <row r="1371" spans="2:8" s="1" customFormat="1" ht="16.899999999999999" customHeight="1" x14ac:dyDescent="0.2">
      <c r="B1371" s="32"/>
      <c r="C1371" s="218" t="s">
        <v>3972</v>
      </c>
      <c r="D1371" s="218" t="s">
        <v>385</v>
      </c>
      <c r="E1371" s="17" t="s">
        <v>1</v>
      </c>
      <c r="F1371" s="219">
        <v>60.8</v>
      </c>
      <c r="H1371" s="32"/>
    </row>
    <row r="1372" spans="2:8" s="1" customFormat="1" ht="16.899999999999999" customHeight="1" x14ac:dyDescent="0.2">
      <c r="B1372" s="32"/>
      <c r="C1372" s="220" t="s">
        <v>5387</v>
      </c>
      <c r="H1372" s="32"/>
    </row>
    <row r="1373" spans="2:8" s="1" customFormat="1" ht="16.899999999999999" customHeight="1" x14ac:dyDescent="0.2">
      <c r="B1373" s="32"/>
      <c r="C1373" s="218" t="s">
        <v>4503</v>
      </c>
      <c r="D1373" s="218" t="s">
        <v>4504</v>
      </c>
      <c r="E1373" s="17" t="s">
        <v>376</v>
      </c>
      <c r="F1373" s="219">
        <v>60.8</v>
      </c>
      <c r="H1373" s="32"/>
    </row>
    <row r="1374" spans="2:8" s="1" customFormat="1" ht="16.899999999999999" customHeight="1" x14ac:dyDescent="0.2">
      <c r="B1374" s="32"/>
      <c r="C1374" s="218" t="s">
        <v>4507</v>
      </c>
      <c r="D1374" s="218" t="s">
        <v>4508</v>
      </c>
      <c r="E1374" s="17" t="s">
        <v>376</v>
      </c>
      <c r="F1374" s="219">
        <v>60.8</v>
      </c>
      <c r="H1374" s="32"/>
    </row>
    <row r="1375" spans="2:8" s="1" customFormat="1" ht="16.899999999999999" customHeight="1" x14ac:dyDescent="0.2">
      <c r="B1375" s="32"/>
      <c r="C1375" s="214" t="s">
        <v>118</v>
      </c>
      <c r="D1375" s="215" t="s">
        <v>1</v>
      </c>
      <c r="E1375" s="216" t="s">
        <v>1</v>
      </c>
      <c r="F1375" s="217">
        <v>1.98</v>
      </c>
      <c r="H1375" s="32"/>
    </row>
    <row r="1376" spans="2:8" s="1" customFormat="1" ht="16.899999999999999" customHeight="1" x14ac:dyDescent="0.2">
      <c r="B1376" s="32"/>
      <c r="C1376" s="214" t="s">
        <v>121</v>
      </c>
      <c r="D1376" s="215" t="s">
        <v>1</v>
      </c>
      <c r="E1376" s="216" t="s">
        <v>1</v>
      </c>
      <c r="F1376" s="217">
        <v>0.64</v>
      </c>
      <c r="H1376" s="32"/>
    </row>
    <row r="1377" spans="2:8" s="1" customFormat="1" ht="16.899999999999999" customHeight="1" x14ac:dyDescent="0.2">
      <c r="B1377" s="32"/>
      <c r="C1377" s="214" t="s">
        <v>3974</v>
      </c>
      <c r="D1377" s="215" t="s">
        <v>1</v>
      </c>
      <c r="E1377" s="216" t="s">
        <v>1</v>
      </c>
      <c r="F1377" s="217">
        <v>781.56</v>
      </c>
      <c r="H1377" s="32"/>
    </row>
    <row r="1378" spans="2:8" s="1" customFormat="1" ht="16.899999999999999" customHeight="1" x14ac:dyDescent="0.2">
      <c r="B1378" s="32"/>
      <c r="C1378" s="218" t="s">
        <v>1</v>
      </c>
      <c r="D1378" s="218" t="s">
        <v>4213</v>
      </c>
      <c r="E1378" s="17" t="s">
        <v>1</v>
      </c>
      <c r="F1378" s="219">
        <v>0</v>
      </c>
      <c r="H1378" s="32"/>
    </row>
    <row r="1379" spans="2:8" s="1" customFormat="1" ht="16.899999999999999" customHeight="1" x14ac:dyDescent="0.2">
      <c r="B1379" s="32"/>
      <c r="C1379" s="218" t="s">
        <v>1</v>
      </c>
      <c r="D1379" s="218" t="s">
        <v>4214</v>
      </c>
      <c r="E1379" s="17" t="s">
        <v>1</v>
      </c>
      <c r="F1379" s="219">
        <v>127.2</v>
      </c>
      <c r="H1379" s="32"/>
    </row>
    <row r="1380" spans="2:8" s="1" customFormat="1" ht="16.899999999999999" customHeight="1" x14ac:dyDescent="0.2">
      <c r="B1380" s="32"/>
      <c r="C1380" s="218" t="s">
        <v>1</v>
      </c>
      <c r="D1380" s="218" t="s">
        <v>4215</v>
      </c>
      <c r="E1380" s="17" t="s">
        <v>1</v>
      </c>
      <c r="F1380" s="219">
        <v>131.4</v>
      </c>
      <c r="H1380" s="32"/>
    </row>
    <row r="1381" spans="2:8" s="1" customFormat="1" ht="16.899999999999999" customHeight="1" x14ac:dyDescent="0.2">
      <c r="B1381" s="32"/>
      <c r="C1381" s="218" t="s">
        <v>1</v>
      </c>
      <c r="D1381" s="218" t="s">
        <v>4216</v>
      </c>
      <c r="E1381" s="17" t="s">
        <v>1</v>
      </c>
      <c r="F1381" s="219">
        <v>68</v>
      </c>
      <c r="H1381" s="32"/>
    </row>
    <row r="1382" spans="2:8" s="1" customFormat="1" ht="16.899999999999999" customHeight="1" x14ac:dyDescent="0.2">
      <c r="B1382" s="32"/>
      <c r="C1382" s="218" t="s">
        <v>1</v>
      </c>
      <c r="D1382" s="218" t="s">
        <v>4217</v>
      </c>
      <c r="E1382" s="17" t="s">
        <v>1</v>
      </c>
      <c r="F1382" s="219">
        <v>10.4</v>
      </c>
      <c r="H1382" s="32"/>
    </row>
    <row r="1383" spans="2:8" s="1" customFormat="1" ht="16.899999999999999" customHeight="1" x14ac:dyDescent="0.2">
      <c r="B1383" s="32"/>
      <c r="C1383" s="218" t="s">
        <v>1</v>
      </c>
      <c r="D1383" s="218" t="s">
        <v>4218</v>
      </c>
      <c r="E1383" s="17" t="s">
        <v>1</v>
      </c>
      <c r="F1383" s="219">
        <v>397.16</v>
      </c>
      <c r="H1383" s="32"/>
    </row>
    <row r="1384" spans="2:8" s="1" customFormat="1" ht="16.899999999999999" customHeight="1" x14ac:dyDescent="0.2">
      <c r="B1384" s="32"/>
      <c r="C1384" s="218" t="s">
        <v>1</v>
      </c>
      <c r="D1384" s="218" t="s">
        <v>4219</v>
      </c>
      <c r="E1384" s="17" t="s">
        <v>1</v>
      </c>
      <c r="F1384" s="219">
        <v>47.4</v>
      </c>
      <c r="H1384" s="32"/>
    </row>
    <row r="1385" spans="2:8" s="1" customFormat="1" ht="16.899999999999999" customHeight="1" x14ac:dyDescent="0.2">
      <c r="B1385" s="32"/>
      <c r="C1385" s="218" t="s">
        <v>3974</v>
      </c>
      <c r="D1385" s="218" t="s">
        <v>383</v>
      </c>
      <c r="E1385" s="17" t="s">
        <v>1</v>
      </c>
      <c r="F1385" s="219">
        <v>781.56</v>
      </c>
      <c r="H1385" s="32"/>
    </row>
    <row r="1386" spans="2:8" s="1" customFormat="1" ht="16.899999999999999" customHeight="1" x14ac:dyDescent="0.2">
      <c r="B1386" s="32"/>
      <c r="C1386" s="220" t="s">
        <v>5387</v>
      </c>
      <c r="H1386" s="32"/>
    </row>
    <row r="1387" spans="2:8" s="1" customFormat="1" ht="16.899999999999999" customHeight="1" x14ac:dyDescent="0.2">
      <c r="B1387" s="32"/>
      <c r="C1387" s="218" t="s">
        <v>4210</v>
      </c>
      <c r="D1387" s="218" t="s">
        <v>4211</v>
      </c>
      <c r="E1387" s="17" t="s">
        <v>489</v>
      </c>
      <c r="F1387" s="219">
        <v>781.56</v>
      </c>
      <c r="H1387" s="32"/>
    </row>
    <row r="1388" spans="2:8" s="1" customFormat="1" ht="16.899999999999999" customHeight="1" x14ac:dyDescent="0.2">
      <c r="B1388" s="32"/>
      <c r="C1388" s="218" t="s">
        <v>5023</v>
      </c>
      <c r="D1388" s="218" t="s">
        <v>5024</v>
      </c>
      <c r="E1388" s="17" t="s">
        <v>489</v>
      </c>
      <c r="F1388" s="219">
        <v>781.56</v>
      </c>
      <c r="H1388" s="32"/>
    </row>
    <row r="1389" spans="2:8" s="1" customFormat="1" ht="16.899999999999999" customHeight="1" x14ac:dyDescent="0.2">
      <c r="B1389" s="32"/>
      <c r="C1389" s="218" t="s">
        <v>4207</v>
      </c>
      <c r="D1389" s="218" t="s">
        <v>4208</v>
      </c>
      <c r="E1389" s="17" t="s">
        <v>489</v>
      </c>
      <c r="F1389" s="219">
        <v>781.56</v>
      </c>
      <c r="H1389" s="32"/>
    </row>
    <row r="1390" spans="2:8" s="1" customFormat="1" ht="16.899999999999999" customHeight="1" x14ac:dyDescent="0.2">
      <c r="B1390" s="32"/>
      <c r="C1390" s="214" t="s">
        <v>3976</v>
      </c>
      <c r="D1390" s="215" t="s">
        <v>1</v>
      </c>
      <c r="E1390" s="216" t="s">
        <v>1</v>
      </c>
      <c r="F1390" s="217">
        <v>1.1830000000000001</v>
      </c>
      <c r="H1390" s="32"/>
    </row>
    <row r="1391" spans="2:8" s="1" customFormat="1" ht="16.899999999999999" customHeight="1" x14ac:dyDescent="0.2">
      <c r="B1391" s="32"/>
      <c r="C1391" s="218" t="s">
        <v>1</v>
      </c>
      <c r="D1391" s="218" t="s">
        <v>4079</v>
      </c>
      <c r="E1391" s="17" t="s">
        <v>1</v>
      </c>
      <c r="F1391" s="219">
        <v>0</v>
      </c>
      <c r="H1391" s="32"/>
    </row>
    <row r="1392" spans="2:8" s="1" customFormat="1" ht="16.899999999999999" customHeight="1" x14ac:dyDescent="0.2">
      <c r="B1392" s="32"/>
      <c r="C1392" s="218" t="s">
        <v>1</v>
      </c>
      <c r="D1392" s="218" t="s">
        <v>4080</v>
      </c>
      <c r="E1392" s="17" t="s">
        <v>1</v>
      </c>
      <c r="F1392" s="219">
        <v>0.224</v>
      </c>
      <c r="H1392" s="32"/>
    </row>
    <row r="1393" spans="2:8" s="1" customFormat="1" ht="16.899999999999999" customHeight="1" x14ac:dyDescent="0.2">
      <c r="B1393" s="32"/>
      <c r="C1393" s="218" t="s">
        <v>1</v>
      </c>
      <c r="D1393" s="218" t="s">
        <v>4081</v>
      </c>
      <c r="E1393" s="17" t="s">
        <v>1</v>
      </c>
      <c r="F1393" s="219">
        <v>0.95899999999999996</v>
      </c>
      <c r="H1393" s="32"/>
    </row>
    <row r="1394" spans="2:8" s="1" customFormat="1" ht="16.899999999999999" customHeight="1" x14ac:dyDescent="0.2">
      <c r="B1394" s="32"/>
      <c r="C1394" s="218" t="s">
        <v>3976</v>
      </c>
      <c r="D1394" s="218" t="s">
        <v>383</v>
      </c>
      <c r="E1394" s="17" t="s">
        <v>1</v>
      </c>
      <c r="F1394" s="219">
        <v>1.1830000000000001</v>
      </c>
      <c r="H1394" s="32"/>
    </row>
    <row r="1395" spans="2:8" s="1" customFormat="1" ht="16.899999999999999" customHeight="1" x14ac:dyDescent="0.2">
      <c r="B1395" s="32"/>
      <c r="C1395" s="220" t="s">
        <v>5387</v>
      </c>
      <c r="H1395" s="32"/>
    </row>
    <row r="1396" spans="2:8" s="1" customFormat="1" ht="16.899999999999999" customHeight="1" x14ac:dyDescent="0.2">
      <c r="B1396" s="32"/>
      <c r="C1396" s="218" t="s">
        <v>4076</v>
      </c>
      <c r="D1396" s="218" t="s">
        <v>4077</v>
      </c>
      <c r="E1396" s="17" t="s">
        <v>391</v>
      </c>
      <c r="F1396" s="219">
        <v>1.1830000000000001</v>
      </c>
      <c r="H1396" s="32"/>
    </row>
    <row r="1397" spans="2:8" s="1" customFormat="1" ht="16.899999999999999" customHeight="1" x14ac:dyDescent="0.2">
      <c r="B1397" s="32"/>
      <c r="C1397" s="218" t="s">
        <v>4082</v>
      </c>
      <c r="D1397" s="218" t="s">
        <v>4083</v>
      </c>
      <c r="E1397" s="17" t="s">
        <v>444</v>
      </c>
      <c r="F1397" s="219">
        <v>0.106</v>
      </c>
      <c r="H1397" s="32"/>
    </row>
    <row r="1398" spans="2:8" s="1" customFormat="1" ht="16.899999999999999" customHeight="1" x14ac:dyDescent="0.2">
      <c r="B1398" s="32"/>
      <c r="C1398" s="214" t="s">
        <v>3979</v>
      </c>
      <c r="D1398" s="215" t="s">
        <v>1</v>
      </c>
      <c r="E1398" s="216" t="s">
        <v>1</v>
      </c>
      <c r="F1398" s="217">
        <v>3.6</v>
      </c>
      <c r="H1398" s="32"/>
    </row>
    <row r="1399" spans="2:8" s="1" customFormat="1" ht="16.899999999999999" customHeight="1" x14ac:dyDescent="0.2">
      <c r="B1399" s="32"/>
      <c r="C1399" s="218" t="s">
        <v>1</v>
      </c>
      <c r="D1399" s="218" t="s">
        <v>4056</v>
      </c>
      <c r="E1399" s="17" t="s">
        <v>1</v>
      </c>
      <c r="F1399" s="219">
        <v>0</v>
      </c>
      <c r="H1399" s="32"/>
    </row>
    <row r="1400" spans="2:8" s="1" customFormat="1" ht="16.899999999999999" customHeight="1" x14ac:dyDescent="0.2">
      <c r="B1400" s="32"/>
      <c r="C1400" s="218" t="s">
        <v>1</v>
      </c>
      <c r="D1400" s="218" t="s">
        <v>4065</v>
      </c>
      <c r="E1400" s="17" t="s">
        <v>1</v>
      </c>
      <c r="F1400" s="219">
        <v>0</v>
      </c>
      <c r="H1400" s="32"/>
    </row>
    <row r="1401" spans="2:8" s="1" customFormat="1" ht="16.899999999999999" customHeight="1" x14ac:dyDescent="0.2">
      <c r="B1401" s="32"/>
      <c r="C1401" s="218" t="s">
        <v>1</v>
      </c>
      <c r="D1401" s="218" t="s">
        <v>4070</v>
      </c>
      <c r="E1401" s="17" t="s">
        <v>1</v>
      </c>
      <c r="F1401" s="219">
        <v>3.6</v>
      </c>
      <c r="H1401" s="32"/>
    </row>
    <row r="1402" spans="2:8" s="1" customFormat="1" ht="16.899999999999999" customHeight="1" x14ac:dyDescent="0.2">
      <c r="B1402" s="32"/>
      <c r="C1402" s="218" t="s">
        <v>3979</v>
      </c>
      <c r="D1402" s="218" t="s">
        <v>383</v>
      </c>
      <c r="E1402" s="17" t="s">
        <v>1</v>
      </c>
      <c r="F1402" s="219">
        <v>3.6</v>
      </c>
      <c r="H1402" s="32"/>
    </row>
    <row r="1403" spans="2:8" s="1" customFormat="1" ht="16.899999999999999" customHeight="1" x14ac:dyDescent="0.2">
      <c r="B1403" s="32"/>
      <c r="C1403" s="220" t="s">
        <v>5387</v>
      </c>
      <c r="H1403" s="32"/>
    </row>
    <row r="1404" spans="2:8" s="1" customFormat="1" ht="16.899999999999999" customHeight="1" x14ac:dyDescent="0.2">
      <c r="B1404" s="32"/>
      <c r="C1404" s="218" t="s">
        <v>4067</v>
      </c>
      <c r="D1404" s="218" t="s">
        <v>4068</v>
      </c>
      <c r="E1404" s="17" t="s">
        <v>376</v>
      </c>
      <c r="F1404" s="219">
        <v>3.6</v>
      </c>
      <c r="H1404" s="32"/>
    </row>
    <row r="1405" spans="2:8" s="1" customFormat="1" ht="16.899999999999999" customHeight="1" x14ac:dyDescent="0.2">
      <c r="B1405" s="32"/>
      <c r="C1405" s="218" t="s">
        <v>4071</v>
      </c>
      <c r="D1405" s="218" t="s">
        <v>4072</v>
      </c>
      <c r="E1405" s="17" t="s">
        <v>376</v>
      </c>
      <c r="F1405" s="219">
        <v>3.6</v>
      </c>
      <c r="H1405" s="32"/>
    </row>
    <row r="1406" spans="2:8" s="1" customFormat="1" ht="16.899999999999999" customHeight="1" x14ac:dyDescent="0.2">
      <c r="B1406" s="32"/>
      <c r="C1406" s="214" t="s">
        <v>2850</v>
      </c>
      <c r="D1406" s="215" t="s">
        <v>1</v>
      </c>
      <c r="E1406" s="216" t="s">
        <v>1</v>
      </c>
      <c r="F1406" s="217">
        <v>11.97</v>
      </c>
      <c r="H1406" s="32"/>
    </row>
    <row r="1407" spans="2:8" s="1" customFormat="1" ht="16.899999999999999" customHeight="1" x14ac:dyDescent="0.2">
      <c r="B1407" s="32"/>
      <c r="C1407" s="220" t="s">
        <v>5387</v>
      </c>
      <c r="H1407" s="32"/>
    </row>
    <row r="1408" spans="2:8" s="1" customFormat="1" ht="16.899999999999999" customHeight="1" x14ac:dyDescent="0.2">
      <c r="B1408" s="32"/>
      <c r="C1408" s="218" t="s">
        <v>4194</v>
      </c>
      <c r="D1408" s="218" t="s">
        <v>4195</v>
      </c>
      <c r="E1408" s="17" t="s">
        <v>376</v>
      </c>
      <c r="F1408" s="219">
        <v>2561.9</v>
      </c>
      <c r="H1408" s="32"/>
    </row>
    <row r="1409" spans="2:8" s="1" customFormat="1" ht="16.899999999999999" customHeight="1" x14ac:dyDescent="0.2">
      <c r="B1409" s="32"/>
      <c r="C1409" s="214" t="s">
        <v>123</v>
      </c>
      <c r="D1409" s="215" t="s">
        <v>1</v>
      </c>
      <c r="E1409" s="216" t="s">
        <v>1</v>
      </c>
      <c r="F1409" s="217">
        <v>81.405000000000001</v>
      </c>
      <c r="H1409" s="32"/>
    </row>
    <row r="1410" spans="2:8" s="1" customFormat="1" ht="16.899999999999999" customHeight="1" x14ac:dyDescent="0.2">
      <c r="B1410" s="32"/>
      <c r="C1410" s="214" t="s">
        <v>125</v>
      </c>
      <c r="D1410" s="215" t="s">
        <v>1</v>
      </c>
      <c r="E1410" s="216" t="s">
        <v>1</v>
      </c>
      <c r="F1410" s="217">
        <v>0</v>
      </c>
      <c r="H1410" s="32"/>
    </row>
    <row r="1411" spans="2:8" s="1" customFormat="1" ht="16.899999999999999" customHeight="1" x14ac:dyDescent="0.2">
      <c r="B1411" s="32"/>
      <c r="C1411" s="214" t="s">
        <v>127</v>
      </c>
      <c r="D1411" s="215" t="s">
        <v>1</v>
      </c>
      <c r="E1411" s="216" t="s">
        <v>1</v>
      </c>
      <c r="F1411" s="217">
        <v>0</v>
      </c>
      <c r="H1411" s="32"/>
    </row>
    <row r="1412" spans="2:8" s="1" customFormat="1" ht="16.899999999999999" customHeight="1" x14ac:dyDescent="0.2">
      <c r="B1412" s="32"/>
      <c r="C1412" s="214" t="s">
        <v>130</v>
      </c>
      <c r="D1412" s="215" t="s">
        <v>1</v>
      </c>
      <c r="E1412" s="216" t="s">
        <v>1</v>
      </c>
      <c r="F1412" s="217">
        <v>287.61700000000002</v>
      </c>
      <c r="H1412" s="32"/>
    </row>
    <row r="1413" spans="2:8" s="1" customFormat="1" ht="16.899999999999999" customHeight="1" x14ac:dyDescent="0.2">
      <c r="B1413" s="32"/>
      <c r="C1413" s="214" t="s">
        <v>133</v>
      </c>
      <c r="D1413" s="215" t="s">
        <v>1</v>
      </c>
      <c r="E1413" s="216" t="s">
        <v>1</v>
      </c>
      <c r="F1413" s="217">
        <v>81.405000000000001</v>
      </c>
      <c r="H1413" s="32"/>
    </row>
    <row r="1414" spans="2:8" s="1" customFormat="1" ht="16.899999999999999" customHeight="1" x14ac:dyDescent="0.2">
      <c r="B1414" s="32"/>
      <c r="C1414" s="214" t="s">
        <v>3982</v>
      </c>
      <c r="D1414" s="215" t="s">
        <v>1</v>
      </c>
      <c r="E1414" s="216" t="s">
        <v>1</v>
      </c>
      <c r="F1414" s="217">
        <v>247.16</v>
      </c>
      <c r="H1414" s="32"/>
    </row>
    <row r="1415" spans="2:8" s="1" customFormat="1" ht="16.899999999999999" customHeight="1" x14ac:dyDescent="0.2">
      <c r="B1415" s="32"/>
      <c r="C1415" s="218" t="s">
        <v>1</v>
      </c>
      <c r="D1415" s="218" t="s">
        <v>556</v>
      </c>
      <c r="E1415" s="17" t="s">
        <v>1</v>
      </c>
      <c r="F1415" s="219">
        <v>0</v>
      </c>
      <c r="H1415" s="32"/>
    </row>
    <row r="1416" spans="2:8" s="1" customFormat="1" ht="16.899999999999999" customHeight="1" x14ac:dyDescent="0.2">
      <c r="B1416" s="32"/>
      <c r="C1416" s="218" t="s">
        <v>1</v>
      </c>
      <c r="D1416" s="218" t="s">
        <v>4622</v>
      </c>
      <c r="E1416" s="17" t="s">
        <v>1</v>
      </c>
      <c r="F1416" s="219">
        <v>118.8</v>
      </c>
      <c r="H1416" s="32"/>
    </row>
    <row r="1417" spans="2:8" s="1" customFormat="1" ht="16.899999999999999" customHeight="1" x14ac:dyDescent="0.2">
      <c r="B1417" s="32"/>
      <c r="C1417" s="218" t="s">
        <v>1</v>
      </c>
      <c r="D1417" s="218" t="s">
        <v>503</v>
      </c>
      <c r="E1417" s="17" t="s">
        <v>1</v>
      </c>
      <c r="F1417" s="219">
        <v>0</v>
      </c>
      <c r="H1417" s="32"/>
    </row>
    <row r="1418" spans="2:8" s="1" customFormat="1" ht="16.899999999999999" customHeight="1" x14ac:dyDescent="0.2">
      <c r="B1418" s="32"/>
      <c r="C1418" s="218" t="s">
        <v>1</v>
      </c>
      <c r="D1418" s="218" t="s">
        <v>4287</v>
      </c>
      <c r="E1418" s="17" t="s">
        <v>1</v>
      </c>
      <c r="F1418" s="219">
        <v>128.36000000000001</v>
      </c>
      <c r="H1418" s="32"/>
    </row>
    <row r="1419" spans="2:8" s="1" customFormat="1" ht="16.899999999999999" customHeight="1" x14ac:dyDescent="0.2">
      <c r="B1419" s="32"/>
      <c r="C1419" s="218" t="s">
        <v>1</v>
      </c>
      <c r="D1419" s="218" t="s">
        <v>1</v>
      </c>
      <c r="E1419" s="17" t="s">
        <v>1</v>
      </c>
      <c r="F1419" s="219">
        <v>0</v>
      </c>
      <c r="H1419" s="32"/>
    </row>
    <row r="1420" spans="2:8" s="1" customFormat="1" ht="16.899999999999999" customHeight="1" x14ac:dyDescent="0.2">
      <c r="B1420" s="32"/>
      <c r="C1420" s="218" t="s">
        <v>3982</v>
      </c>
      <c r="D1420" s="218" t="s">
        <v>385</v>
      </c>
      <c r="E1420" s="17" t="s">
        <v>1</v>
      </c>
      <c r="F1420" s="219">
        <v>247.16</v>
      </c>
      <c r="H1420" s="32"/>
    </row>
    <row r="1421" spans="2:8" s="1" customFormat="1" ht="16.899999999999999" customHeight="1" x14ac:dyDescent="0.2">
      <c r="B1421" s="32"/>
      <c r="C1421" s="220" t="s">
        <v>5387</v>
      </c>
      <c r="H1421" s="32"/>
    </row>
    <row r="1422" spans="2:8" s="1" customFormat="1" ht="16.899999999999999" customHeight="1" x14ac:dyDescent="0.2">
      <c r="B1422" s="32"/>
      <c r="C1422" s="218" t="s">
        <v>4619</v>
      </c>
      <c r="D1422" s="218" t="s">
        <v>4620</v>
      </c>
      <c r="E1422" s="17" t="s">
        <v>376</v>
      </c>
      <c r="F1422" s="219">
        <v>247.16</v>
      </c>
      <c r="H1422" s="32"/>
    </row>
    <row r="1423" spans="2:8" s="1" customFormat="1" ht="16.899999999999999" customHeight="1" x14ac:dyDescent="0.2">
      <c r="B1423" s="32"/>
      <c r="C1423" s="218" t="s">
        <v>4623</v>
      </c>
      <c r="D1423" s="218" t="s">
        <v>4624</v>
      </c>
      <c r="E1423" s="17" t="s">
        <v>376</v>
      </c>
      <c r="F1423" s="219">
        <v>247.16</v>
      </c>
      <c r="H1423" s="32"/>
    </row>
    <row r="1424" spans="2:8" s="1" customFormat="1" ht="16.899999999999999" customHeight="1" x14ac:dyDescent="0.2">
      <c r="B1424" s="32"/>
      <c r="C1424" s="218" t="s">
        <v>4626</v>
      </c>
      <c r="D1424" s="218" t="s">
        <v>4627</v>
      </c>
      <c r="E1424" s="17" t="s">
        <v>513</v>
      </c>
      <c r="F1424" s="219">
        <v>31.045000000000002</v>
      </c>
      <c r="H1424" s="32"/>
    </row>
    <row r="1425" spans="2:8" s="1" customFormat="1" ht="16.899999999999999" customHeight="1" x14ac:dyDescent="0.2">
      <c r="B1425" s="32"/>
      <c r="C1425" s="218" t="s">
        <v>4630</v>
      </c>
      <c r="D1425" s="218" t="s">
        <v>4631</v>
      </c>
      <c r="E1425" s="17" t="s">
        <v>513</v>
      </c>
      <c r="F1425" s="219">
        <v>20.696999999999999</v>
      </c>
      <c r="H1425" s="32"/>
    </row>
    <row r="1426" spans="2:8" s="1" customFormat="1" ht="16.899999999999999" customHeight="1" x14ac:dyDescent="0.2">
      <c r="B1426" s="32"/>
      <c r="C1426" s="214" t="s">
        <v>3984</v>
      </c>
      <c r="D1426" s="215" t="s">
        <v>1</v>
      </c>
      <c r="E1426" s="216" t="s">
        <v>1</v>
      </c>
      <c r="F1426" s="217">
        <v>584.19000000000005</v>
      </c>
      <c r="H1426" s="32"/>
    </row>
    <row r="1427" spans="2:8" s="1" customFormat="1" ht="16.899999999999999" customHeight="1" x14ac:dyDescent="0.2">
      <c r="B1427" s="32"/>
      <c r="C1427" s="218" t="s">
        <v>1</v>
      </c>
      <c r="D1427" s="218" t="s">
        <v>556</v>
      </c>
      <c r="E1427" s="17" t="s">
        <v>1</v>
      </c>
      <c r="F1427" s="219">
        <v>0</v>
      </c>
      <c r="H1427" s="32"/>
    </row>
    <row r="1428" spans="2:8" s="1" customFormat="1" ht="16.899999999999999" customHeight="1" x14ac:dyDescent="0.2">
      <c r="B1428" s="32"/>
      <c r="C1428" s="218" t="s">
        <v>1</v>
      </c>
      <c r="D1428" s="218" t="s">
        <v>4493</v>
      </c>
      <c r="E1428" s="17" t="s">
        <v>1</v>
      </c>
      <c r="F1428" s="219">
        <v>255.65</v>
      </c>
      <c r="H1428" s="32"/>
    </row>
    <row r="1429" spans="2:8" s="1" customFormat="1" ht="16.899999999999999" customHeight="1" x14ac:dyDescent="0.2">
      <c r="B1429" s="32"/>
      <c r="C1429" s="218" t="s">
        <v>1</v>
      </c>
      <c r="D1429" s="218" t="s">
        <v>503</v>
      </c>
      <c r="E1429" s="17" t="s">
        <v>1</v>
      </c>
      <c r="F1429" s="219">
        <v>0</v>
      </c>
      <c r="H1429" s="32"/>
    </row>
    <row r="1430" spans="2:8" s="1" customFormat="1" ht="16.899999999999999" customHeight="1" x14ac:dyDescent="0.2">
      <c r="B1430" s="32"/>
      <c r="C1430" s="218" t="s">
        <v>1</v>
      </c>
      <c r="D1430" s="218" t="s">
        <v>4494</v>
      </c>
      <c r="E1430" s="17" t="s">
        <v>1</v>
      </c>
      <c r="F1430" s="219">
        <v>220.35</v>
      </c>
      <c r="H1430" s="32"/>
    </row>
    <row r="1431" spans="2:8" s="1" customFormat="1" ht="16.899999999999999" customHeight="1" x14ac:dyDescent="0.2">
      <c r="B1431" s="32"/>
      <c r="C1431" s="218" t="s">
        <v>1</v>
      </c>
      <c r="D1431" s="218" t="s">
        <v>4105</v>
      </c>
      <c r="E1431" s="17" t="s">
        <v>1</v>
      </c>
      <c r="F1431" s="219">
        <v>0</v>
      </c>
      <c r="H1431" s="32"/>
    </row>
    <row r="1432" spans="2:8" s="1" customFormat="1" ht="16.899999999999999" customHeight="1" x14ac:dyDescent="0.2">
      <c r="B1432" s="32"/>
      <c r="C1432" s="218" t="s">
        <v>1</v>
      </c>
      <c r="D1432" s="218" t="s">
        <v>4495</v>
      </c>
      <c r="E1432" s="17" t="s">
        <v>1</v>
      </c>
      <c r="F1432" s="219">
        <v>108.19</v>
      </c>
      <c r="H1432" s="32"/>
    </row>
    <row r="1433" spans="2:8" s="1" customFormat="1" ht="16.899999999999999" customHeight="1" x14ac:dyDescent="0.2">
      <c r="B1433" s="32"/>
      <c r="C1433" s="218" t="s">
        <v>3984</v>
      </c>
      <c r="D1433" s="218" t="s">
        <v>383</v>
      </c>
      <c r="E1433" s="17" t="s">
        <v>1</v>
      </c>
      <c r="F1433" s="219">
        <v>584.19000000000005</v>
      </c>
      <c r="H1433" s="32"/>
    </row>
    <row r="1434" spans="2:8" s="1" customFormat="1" ht="16.899999999999999" customHeight="1" x14ac:dyDescent="0.2">
      <c r="B1434" s="32"/>
      <c r="C1434" s="220" t="s">
        <v>5387</v>
      </c>
      <c r="H1434" s="32"/>
    </row>
    <row r="1435" spans="2:8" s="1" customFormat="1" ht="22.5" x14ac:dyDescent="0.2">
      <c r="B1435" s="32"/>
      <c r="C1435" s="218" t="s">
        <v>4490</v>
      </c>
      <c r="D1435" s="218" t="s">
        <v>4491</v>
      </c>
      <c r="E1435" s="17" t="s">
        <v>376</v>
      </c>
      <c r="F1435" s="219">
        <v>584.19000000000005</v>
      </c>
      <c r="H1435" s="32"/>
    </row>
    <row r="1436" spans="2:8" s="1" customFormat="1" ht="22.5" x14ac:dyDescent="0.2">
      <c r="B1436" s="32"/>
      <c r="C1436" s="218" t="s">
        <v>4121</v>
      </c>
      <c r="D1436" s="218" t="s">
        <v>4122</v>
      </c>
      <c r="E1436" s="17" t="s">
        <v>376</v>
      </c>
      <c r="F1436" s="219">
        <v>3256.94</v>
      </c>
      <c r="H1436" s="32"/>
    </row>
    <row r="1437" spans="2:8" s="1" customFormat="1" ht="16.899999999999999" customHeight="1" x14ac:dyDescent="0.2">
      <c r="B1437" s="32"/>
      <c r="C1437" s="218" t="s">
        <v>5007</v>
      </c>
      <c r="D1437" s="218" t="s">
        <v>5008</v>
      </c>
      <c r="E1437" s="17" t="s">
        <v>376</v>
      </c>
      <c r="F1437" s="219">
        <v>4045.45</v>
      </c>
      <c r="H1437" s="32"/>
    </row>
    <row r="1438" spans="2:8" s="1" customFormat="1" ht="16.899999999999999" customHeight="1" x14ac:dyDescent="0.2">
      <c r="B1438" s="32"/>
      <c r="C1438" s="214" t="s">
        <v>3986</v>
      </c>
      <c r="D1438" s="215" t="s">
        <v>1</v>
      </c>
      <c r="E1438" s="216" t="s">
        <v>1</v>
      </c>
      <c r="F1438" s="217">
        <v>785.577</v>
      </c>
      <c r="H1438" s="32"/>
    </row>
    <row r="1439" spans="2:8" s="1" customFormat="1" ht="16.899999999999999" customHeight="1" x14ac:dyDescent="0.2">
      <c r="B1439" s="32"/>
      <c r="C1439" s="218" t="s">
        <v>1</v>
      </c>
      <c r="D1439" s="218" t="s">
        <v>4056</v>
      </c>
      <c r="E1439" s="17" t="s">
        <v>1</v>
      </c>
      <c r="F1439" s="219">
        <v>0</v>
      </c>
      <c r="H1439" s="32"/>
    </row>
    <row r="1440" spans="2:8" s="1" customFormat="1" ht="16.899999999999999" customHeight="1" x14ac:dyDescent="0.2">
      <c r="B1440" s="32"/>
      <c r="C1440" s="218" t="s">
        <v>1</v>
      </c>
      <c r="D1440" s="218" t="s">
        <v>4949</v>
      </c>
      <c r="E1440" s="17" t="s">
        <v>1</v>
      </c>
      <c r="F1440" s="219">
        <v>0</v>
      </c>
      <c r="H1440" s="32"/>
    </row>
    <row r="1441" spans="2:8" s="1" customFormat="1" ht="16.899999999999999" customHeight="1" x14ac:dyDescent="0.2">
      <c r="B1441" s="32"/>
      <c r="C1441" s="218" t="s">
        <v>1</v>
      </c>
      <c r="D1441" s="218" t="s">
        <v>556</v>
      </c>
      <c r="E1441" s="17" t="s">
        <v>1</v>
      </c>
      <c r="F1441" s="219">
        <v>0</v>
      </c>
      <c r="H1441" s="32"/>
    </row>
    <row r="1442" spans="2:8" s="1" customFormat="1" ht="16.899999999999999" customHeight="1" x14ac:dyDescent="0.2">
      <c r="B1442" s="32"/>
      <c r="C1442" s="218" t="s">
        <v>1</v>
      </c>
      <c r="D1442" s="218" t="s">
        <v>4366</v>
      </c>
      <c r="E1442" s="17" t="s">
        <v>1</v>
      </c>
      <c r="F1442" s="219">
        <v>13.44</v>
      </c>
      <c r="H1442" s="32"/>
    </row>
    <row r="1443" spans="2:8" s="1" customFormat="1" ht="16.899999999999999" customHeight="1" x14ac:dyDescent="0.2">
      <c r="B1443" s="32"/>
      <c r="C1443" s="218" t="s">
        <v>1</v>
      </c>
      <c r="D1443" s="218" t="s">
        <v>4367</v>
      </c>
      <c r="E1443" s="17" t="s">
        <v>1</v>
      </c>
      <c r="F1443" s="219">
        <v>13.79</v>
      </c>
      <c r="H1443" s="32"/>
    </row>
    <row r="1444" spans="2:8" s="1" customFormat="1" ht="16.899999999999999" customHeight="1" x14ac:dyDescent="0.2">
      <c r="B1444" s="32"/>
      <c r="C1444" s="218" t="s">
        <v>1</v>
      </c>
      <c r="D1444" s="218" t="s">
        <v>1</v>
      </c>
      <c r="E1444" s="17" t="s">
        <v>1</v>
      </c>
      <c r="F1444" s="219">
        <v>0</v>
      </c>
      <c r="H1444" s="32"/>
    </row>
    <row r="1445" spans="2:8" s="1" customFormat="1" ht="16.899999999999999" customHeight="1" x14ac:dyDescent="0.2">
      <c r="B1445" s="32"/>
      <c r="C1445" s="218" t="s">
        <v>1</v>
      </c>
      <c r="D1445" s="218" t="s">
        <v>503</v>
      </c>
      <c r="E1445" s="17" t="s">
        <v>1</v>
      </c>
      <c r="F1445" s="219">
        <v>0</v>
      </c>
      <c r="H1445" s="32"/>
    </row>
    <row r="1446" spans="2:8" s="1" customFormat="1" ht="16.899999999999999" customHeight="1" x14ac:dyDescent="0.2">
      <c r="B1446" s="32"/>
      <c r="C1446" s="218" t="s">
        <v>1</v>
      </c>
      <c r="D1446" s="218" t="s">
        <v>4368</v>
      </c>
      <c r="E1446" s="17" t="s">
        <v>1</v>
      </c>
      <c r="F1446" s="219">
        <v>30.413</v>
      </c>
      <c r="H1446" s="32"/>
    </row>
    <row r="1447" spans="2:8" s="1" customFormat="1" ht="16.899999999999999" customHeight="1" x14ac:dyDescent="0.2">
      <c r="B1447" s="32"/>
      <c r="C1447" s="218" t="s">
        <v>1</v>
      </c>
      <c r="D1447" s="218" t="s">
        <v>1</v>
      </c>
      <c r="E1447" s="17" t="s">
        <v>1</v>
      </c>
      <c r="F1447" s="219">
        <v>0</v>
      </c>
      <c r="H1447" s="32"/>
    </row>
    <row r="1448" spans="2:8" s="1" customFormat="1" ht="16.899999999999999" customHeight="1" x14ac:dyDescent="0.2">
      <c r="B1448" s="32"/>
      <c r="C1448" s="218" t="s">
        <v>1</v>
      </c>
      <c r="D1448" s="218" t="s">
        <v>4105</v>
      </c>
      <c r="E1448" s="17" t="s">
        <v>1</v>
      </c>
      <c r="F1448" s="219">
        <v>0</v>
      </c>
      <c r="H1448" s="32"/>
    </row>
    <row r="1449" spans="2:8" s="1" customFormat="1" ht="16.899999999999999" customHeight="1" x14ac:dyDescent="0.2">
      <c r="B1449" s="32"/>
      <c r="C1449" s="218" t="s">
        <v>1</v>
      </c>
      <c r="D1449" s="218" t="s">
        <v>4369</v>
      </c>
      <c r="E1449" s="17" t="s">
        <v>1</v>
      </c>
      <c r="F1449" s="219">
        <v>20.135999999999999</v>
      </c>
      <c r="H1449" s="32"/>
    </row>
    <row r="1450" spans="2:8" s="1" customFormat="1" ht="16.899999999999999" customHeight="1" x14ac:dyDescent="0.2">
      <c r="B1450" s="32"/>
      <c r="C1450" s="218" t="s">
        <v>1</v>
      </c>
      <c r="D1450" s="218" t="s">
        <v>1</v>
      </c>
      <c r="E1450" s="17" t="s">
        <v>1</v>
      </c>
      <c r="F1450" s="219">
        <v>0</v>
      </c>
      <c r="H1450" s="32"/>
    </row>
    <row r="1451" spans="2:8" s="1" customFormat="1" ht="16.899999999999999" customHeight="1" x14ac:dyDescent="0.2">
      <c r="B1451" s="32"/>
      <c r="C1451" s="218" t="s">
        <v>1</v>
      </c>
      <c r="D1451" s="218" t="s">
        <v>4056</v>
      </c>
      <c r="E1451" s="17" t="s">
        <v>1</v>
      </c>
      <c r="F1451" s="219">
        <v>0</v>
      </c>
      <c r="H1451" s="32"/>
    </row>
    <row r="1452" spans="2:8" s="1" customFormat="1" ht="16.899999999999999" customHeight="1" x14ac:dyDescent="0.2">
      <c r="B1452" s="32"/>
      <c r="C1452" s="218" t="s">
        <v>1</v>
      </c>
      <c r="D1452" s="218" t="s">
        <v>4374</v>
      </c>
      <c r="E1452" s="17" t="s">
        <v>1</v>
      </c>
      <c r="F1452" s="219">
        <v>0</v>
      </c>
      <c r="H1452" s="32"/>
    </row>
    <row r="1453" spans="2:8" s="1" customFormat="1" ht="16.899999999999999" customHeight="1" x14ac:dyDescent="0.2">
      <c r="B1453" s="32"/>
      <c r="C1453" s="218" t="s">
        <v>1</v>
      </c>
      <c r="D1453" s="218" t="s">
        <v>556</v>
      </c>
      <c r="E1453" s="17" t="s">
        <v>1</v>
      </c>
      <c r="F1453" s="219">
        <v>0</v>
      </c>
      <c r="H1453" s="32"/>
    </row>
    <row r="1454" spans="2:8" s="1" customFormat="1" ht="22.5" x14ac:dyDescent="0.2">
      <c r="B1454" s="32"/>
      <c r="C1454" s="218" t="s">
        <v>1</v>
      </c>
      <c r="D1454" s="218" t="s">
        <v>4375</v>
      </c>
      <c r="E1454" s="17" t="s">
        <v>1</v>
      </c>
      <c r="F1454" s="219">
        <v>176.26599999999999</v>
      </c>
      <c r="H1454" s="32"/>
    </row>
    <row r="1455" spans="2:8" s="1" customFormat="1" ht="16.899999999999999" customHeight="1" x14ac:dyDescent="0.2">
      <c r="B1455" s="32"/>
      <c r="C1455" s="218" t="s">
        <v>1</v>
      </c>
      <c r="D1455" s="218" t="s">
        <v>4376</v>
      </c>
      <c r="E1455" s="17" t="s">
        <v>1</v>
      </c>
      <c r="F1455" s="219">
        <v>-24.173999999999999</v>
      </c>
      <c r="H1455" s="32"/>
    </row>
    <row r="1456" spans="2:8" s="1" customFormat="1" ht="16.899999999999999" customHeight="1" x14ac:dyDescent="0.2">
      <c r="B1456" s="32"/>
      <c r="C1456" s="218" t="s">
        <v>1</v>
      </c>
      <c r="D1456" s="218" t="s">
        <v>4377</v>
      </c>
      <c r="E1456" s="17" t="s">
        <v>1</v>
      </c>
      <c r="F1456" s="219">
        <v>-9.4499999999999993</v>
      </c>
      <c r="H1456" s="32"/>
    </row>
    <row r="1457" spans="2:8" s="1" customFormat="1" ht="16.899999999999999" customHeight="1" x14ac:dyDescent="0.2">
      <c r="B1457" s="32"/>
      <c r="C1457" s="218" t="s">
        <v>1</v>
      </c>
      <c r="D1457" s="218" t="s">
        <v>4378</v>
      </c>
      <c r="E1457" s="17" t="s">
        <v>1</v>
      </c>
      <c r="F1457" s="219">
        <v>61.79</v>
      </c>
      <c r="H1457" s="32"/>
    </row>
    <row r="1458" spans="2:8" s="1" customFormat="1" ht="16.899999999999999" customHeight="1" x14ac:dyDescent="0.2">
      <c r="B1458" s="32"/>
      <c r="C1458" s="218" t="s">
        <v>1</v>
      </c>
      <c r="D1458" s="218" t="s">
        <v>4379</v>
      </c>
      <c r="E1458" s="17" t="s">
        <v>1</v>
      </c>
      <c r="F1458" s="219">
        <v>-9.6</v>
      </c>
      <c r="H1458" s="32"/>
    </row>
    <row r="1459" spans="2:8" s="1" customFormat="1" ht="16.899999999999999" customHeight="1" x14ac:dyDescent="0.2">
      <c r="B1459" s="32"/>
      <c r="C1459" s="218" t="s">
        <v>1</v>
      </c>
      <c r="D1459" s="218" t="s">
        <v>503</v>
      </c>
      <c r="E1459" s="17" t="s">
        <v>1</v>
      </c>
      <c r="F1459" s="219">
        <v>0</v>
      </c>
      <c r="H1459" s="32"/>
    </row>
    <row r="1460" spans="2:8" s="1" customFormat="1" ht="22.5" x14ac:dyDescent="0.2">
      <c r="B1460" s="32"/>
      <c r="C1460" s="218" t="s">
        <v>1</v>
      </c>
      <c r="D1460" s="218" t="s">
        <v>4380</v>
      </c>
      <c r="E1460" s="17" t="s">
        <v>1</v>
      </c>
      <c r="F1460" s="219">
        <v>119.88500000000001</v>
      </c>
      <c r="H1460" s="32"/>
    </row>
    <row r="1461" spans="2:8" s="1" customFormat="1" ht="16.899999999999999" customHeight="1" x14ac:dyDescent="0.2">
      <c r="B1461" s="32"/>
      <c r="C1461" s="218" t="s">
        <v>1</v>
      </c>
      <c r="D1461" s="218" t="s">
        <v>4381</v>
      </c>
      <c r="E1461" s="17" t="s">
        <v>1</v>
      </c>
      <c r="F1461" s="219">
        <v>-17</v>
      </c>
      <c r="H1461" s="32"/>
    </row>
    <row r="1462" spans="2:8" s="1" customFormat="1" ht="16.899999999999999" customHeight="1" x14ac:dyDescent="0.2">
      <c r="B1462" s="32"/>
      <c r="C1462" s="218" t="s">
        <v>1</v>
      </c>
      <c r="D1462" s="218" t="s">
        <v>4382</v>
      </c>
      <c r="E1462" s="17" t="s">
        <v>1</v>
      </c>
      <c r="F1462" s="219">
        <v>-3.0710000000000002</v>
      </c>
      <c r="H1462" s="32"/>
    </row>
    <row r="1463" spans="2:8" s="1" customFormat="1" ht="16.899999999999999" customHeight="1" x14ac:dyDescent="0.2">
      <c r="B1463" s="32"/>
      <c r="C1463" s="218" t="s">
        <v>1</v>
      </c>
      <c r="D1463" s="218" t="s">
        <v>4383</v>
      </c>
      <c r="E1463" s="17" t="s">
        <v>1</v>
      </c>
      <c r="F1463" s="219">
        <v>99.438999999999993</v>
      </c>
      <c r="H1463" s="32"/>
    </row>
    <row r="1464" spans="2:8" s="1" customFormat="1" ht="16.899999999999999" customHeight="1" x14ac:dyDescent="0.2">
      <c r="B1464" s="32"/>
      <c r="C1464" s="218" t="s">
        <v>1</v>
      </c>
      <c r="D1464" s="218" t="s">
        <v>4384</v>
      </c>
      <c r="E1464" s="17" t="s">
        <v>1</v>
      </c>
      <c r="F1464" s="219">
        <v>-8.4</v>
      </c>
      <c r="H1464" s="32"/>
    </row>
    <row r="1465" spans="2:8" s="1" customFormat="1" ht="16.899999999999999" customHeight="1" x14ac:dyDescent="0.2">
      <c r="B1465" s="32"/>
      <c r="C1465" s="218" t="s">
        <v>1</v>
      </c>
      <c r="D1465" s="218" t="s">
        <v>4385</v>
      </c>
      <c r="E1465" s="17" t="s">
        <v>1</v>
      </c>
      <c r="F1465" s="219">
        <v>115.151</v>
      </c>
      <c r="H1465" s="32"/>
    </row>
    <row r="1466" spans="2:8" s="1" customFormat="1" ht="16.899999999999999" customHeight="1" x14ac:dyDescent="0.2">
      <c r="B1466" s="32"/>
      <c r="C1466" s="218" t="s">
        <v>1</v>
      </c>
      <c r="D1466" s="218" t="s">
        <v>4386</v>
      </c>
      <c r="E1466" s="17" t="s">
        <v>1</v>
      </c>
      <c r="F1466" s="219">
        <v>-18</v>
      </c>
      <c r="H1466" s="32"/>
    </row>
    <row r="1467" spans="2:8" s="1" customFormat="1" ht="16.899999999999999" customHeight="1" x14ac:dyDescent="0.2">
      <c r="B1467" s="32"/>
      <c r="C1467" s="218" t="s">
        <v>1</v>
      </c>
      <c r="D1467" s="218" t="s">
        <v>4387</v>
      </c>
      <c r="E1467" s="17" t="s">
        <v>1</v>
      </c>
      <c r="F1467" s="219">
        <v>103.37</v>
      </c>
      <c r="H1467" s="32"/>
    </row>
    <row r="1468" spans="2:8" s="1" customFormat="1" ht="16.899999999999999" customHeight="1" x14ac:dyDescent="0.2">
      <c r="B1468" s="32"/>
      <c r="C1468" s="218" t="s">
        <v>1</v>
      </c>
      <c r="D1468" s="218" t="s">
        <v>4388</v>
      </c>
      <c r="E1468" s="17" t="s">
        <v>1</v>
      </c>
      <c r="F1468" s="219">
        <v>-6.4</v>
      </c>
      <c r="H1468" s="32"/>
    </row>
    <row r="1469" spans="2:8" s="1" customFormat="1" ht="16.899999999999999" customHeight="1" x14ac:dyDescent="0.2">
      <c r="B1469" s="32"/>
      <c r="C1469" s="218" t="s">
        <v>1</v>
      </c>
      <c r="D1469" s="218" t="s">
        <v>4389</v>
      </c>
      <c r="E1469" s="17" t="s">
        <v>1</v>
      </c>
      <c r="F1469" s="219">
        <v>42.283000000000001</v>
      </c>
      <c r="H1469" s="32"/>
    </row>
    <row r="1470" spans="2:8" s="1" customFormat="1" ht="16.899999999999999" customHeight="1" x14ac:dyDescent="0.2">
      <c r="B1470" s="32"/>
      <c r="C1470" s="218" t="s">
        <v>1</v>
      </c>
      <c r="D1470" s="218" t="s">
        <v>4390</v>
      </c>
      <c r="E1470" s="17" t="s">
        <v>1</v>
      </c>
      <c r="F1470" s="219">
        <v>-3.2029999999999998</v>
      </c>
      <c r="H1470" s="32"/>
    </row>
    <row r="1471" spans="2:8" s="1" customFormat="1" ht="16.899999999999999" customHeight="1" x14ac:dyDescent="0.2">
      <c r="B1471" s="32"/>
      <c r="C1471" s="218" t="s">
        <v>1</v>
      </c>
      <c r="D1471" s="218" t="s">
        <v>4105</v>
      </c>
      <c r="E1471" s="17" t="s">
        <v>1</v>
      </c>
      <c r="F1471" s="219">
        <v>0</v>
      </c>
      <c r="H1471" s="32"/>
    </row>
    <row r="1472" spans="2:8" s="1" customFormat="1" ht="16.899999999999999" customHeight="1" x14ac:dyDescent="0.2">
      <c r="B1472" s="32"/>
      <c r="C1472" s="218" t="s">
        <v>1</v>
      </c>
      <c r="D1472" s="218" t="s">
        <v>4391</v>
      </c>
      <c r="E1472" s="17" t="s">
        <v>1</v>
      </c>
      <c r="F1472" s="219">
        <v>110.712</v>
      </c>
      <c r="H1472" s="32"/>
    </row>
    <row r="1473" spans="2:8" s="1" customFormat="1" ht="16.899999999999999" customHeight="1" x14ac:dyDescent="0.2">
      <c r="B1473" s="32"/>
      <c r="C1473" s="218" t="s">
        <v>1</v>
      </c>
      <c r="D1473" s="218" t="s">
        <v>4392</v>
      </c>
      <c r="E1473" s="17" t="s">
        <v>1</v>
      </c>
      <c r="F1473" s="219">
        <v>-21.8</v>
      </c>
      <c r="H1473" s="32"/>
    </row>
    <row r="1474" spans="2:8" s="1" customFormat="1" ht="16.899999999999999" customHeight="1" x14ac:dyDescent="0.2">
      <c r="B1474" s="32"/>
      <c r="C1474" s="218" t="s">
        <v>3986</v>
      </c>
      <c r="D1474" s="218" t="s">
        <v>385</v>
      </c>
      <c r="E1474" s="17" t="s">
        <v>1</v>
      </c>
      <c r="F1474" s="219">
        <v>785.577</v>
      </c>
      <c r="H1474" s="32"/>
    </row>
    <row r="1475" spans="2:8" s="1" customFormat="1" ht="16.899999999999999" customHeight="1" x14ac:dyDescent="0.2">
      <c r="B1475" s="32"/>
      <c r="C1475" s="220" t="s">
        <v>5387</v>
      </c>
      <c r="H1475" s="32"/>
    </row>
    <row r="1476" spans="2:8" s="1" customFormat="1" ht="16.899999999999999" customHeight="1" x14ac:dyDescent="0.2">
      <c r="B1476" s="32"/>
      <c r="C1476" s="218" t="s">
        <v>4946</v>
      </c>
      <c r="D1476" s="218" t="s">
        <v>4947</v>
      </c>
      <c r="E1476" s="17" t="s">
        <v>376</v>
      </c>
      <c r="F1476" s="219">
        <v>785.577</v>
      </c>
      <c r="H1476" s="32"/>
    </row>
    <row r="1477" spans="2:8" s="1" customFormat="1" ht="22.5" x14ac:dyDescent="0.2">
      <c r="B1477" s="32"/>
      <c r="C1477" s="218" t="s">
        <v>4140</v>
      </c>
      <c r="D1477" s="218" t="s">
        <v>4141</v>
      </c>
      <c r="E1477" s="17" t="s">
        <v>376</v>
      </c>
      <c r="F1477" s="219">
        <v>9587.2240000000002</v>
      </c>
      <c r="H1477" s="32"/>
    </row>
    <row r="1478" spans="2:8" s="1" customFormat="1" ht="16.899999999999999" customHeight="1" x14ac:dyDescent="0.2">
      <c r="B1478" s="32"/>
      <c r="C1478" s="218" t="s">
        <v>4174</v>
      </c>
      <c r="D1478" s="218" t="s">
        <v>4175</v>
      </c>
      <c r="E1478" s="17" t="s">
        <v>376</v>
      </c>
      <c r="F1478" s="219">
        <v>785.577</v>
      </c>
      <c r="H1478" s="32"/>
    </row>
    <row r="1479" spans="2:8" s="1" customFormat="1" ht="16.899999999999999" customHeight="1" x14ac:dyDescent="0.2">
      <c r="B1479" s="32"/>
      <c r="C1479" s="218" t="s">
        <v>4181</v>
      </c>
      <c r="D1479" s="218" t="s">
        <v>4182</v>
      </c>
      <c r="E1479" s="17" t="s">
        <v>376</v>
      </c>
      <c r="F1479" s="219">
        <v>785.577</v>
      </c>
      <c r="H1479" s="32"/>
    </row>
    <row r="1480" spans="2:8" s="1" customFormat="1" ht="22.5" x14ac:dyDescent="0.2">
      <c r="B1480" s="32"/>
      <c r="C1480" s="218" t="s">
        <v>4846</v>
      </c>
      <c r="D1480" s="218" t="s">
        <v>4847</v>
      </c>
      <c r="E1480" s="17" t="s">
        <v>2294</v>
      </c>
      <c r="F1480" s="219">
        <v>3927.8850000000002</v>
      </c>
      <c r="H1480" s="32"/>
    </row>
    <row r="1481" spans="2:8" s="1" customFormat="1" ht="16.899999999999999" customHeight="1" x14ac:dyDescent="0.2">
      <c r="B1481" s="32"/>
      <c r="C1481" s="218" t="s">
        <v>4851</v>
      </c>
      <c r="D1481" s="218" t="s">
        <v>4852</v>
      </c>
      <c r="E1481" s="17" t="s">
        <v>2294</v>
      </c>
      <c r="F1481" s="219">
        <v>274.952</v>
      </c>
      <c r="H1481" s="32"/>
    </row>
    <row r="1482" spans="2:8" s="1" customFormat="1" ht="16.899999999999999" customHeight="1" x14ac:dyDescent="0.2">
      <c r="B1482" s="32"/>
      <c r="C1482" s="218" t="s">
        <v>4950</v>
      </c>
      <c r="D1482" s="218" t="s">
        <v>4951</v>
      </c>
      <c r="E1482" s="17" t="s">
        <v>376</v>
      </c>
      <c r="F1482" s="219">
        <v>801.28899999999999</v>
      </c>
      <c r="H1482" s="32"/>
    </row>
    <row r="1483" spans="2:8" s="1" customFormat="1" ht="16.899999999999999" customHeight="1" x14ac:dyDescent="0.2">
      <c r="B1483" s="32"/>
      <c r="C1483" s="214" t="s">
        <v>136</v>
      </c>
      <c r="D1483" s="215" t="s">
        <v>1</v>
      </c>
      <c r="E1483" s="216" t="s">
        <v>1</v>
      </c>
      <c r="F1483" s="217">
        <v>231.49799999999999</v>
      </c>
      <c r="H1483" s="32"/>
    </row>
    <row r="1484" spans="2:8" s="1" customFormat="1" ht="16.899999999999999" customHeight="1" x14ac:dyDescent="0.2">
      <c r="B1484" s="32"/>
      <c r="C1484" s="214" t="s">
        <v>139</v>
      </c>
      <c r="D1484" s="215" t="s">
        <v>1</v>
      </c>
      <c r="E1484" s="216" t="s">
        <v>1</v>
      </c>
      <c r="F1484" s="217">
        <v>128.58500000000001</v>
      </c>
      <c r="H1484" s="32"/>
    </row>
    <row r="1485" spans="2:8" s="1" customFormat="1" ht="16.899999999999999" customHeight="1" x14ac:dyDescent="0.2">
      <c r="B1485" s="32"/>
      <c r="C1485" s="214" t="s">
        <v>141</v>
      </c>
      <c r="D1485" s="215" t="s">
        <v>1</v>
      </c>
      <c r="E1485" s="216" t="s">
        <v>1</v>
      </c>
      <c r="F1485" s="217">
        <v>183.893</v>
      </c>
      <c r="H1485" s="32"/>
    </row>
    <row r="1486" spans="2:8" s="1" customFormat="1" ht="16.899999999999999" customHeight="1" x14ac:dyDescent="0.2">
      <c r="B1486" s="32"/>
      <c r="C1486" s="214" t="s">
        <v>143</v>
      </c>
      <c r="D1486" s="215" t="s">
        <v>1</v>
      </c>
      <c r="E1486" s="216" t="s">
        <v>1</v>
      </c>
      <c r="F1486" s="217">
        <v>35.468000000000004</v>
      </c>
      <c r="H1486" s="32"/>
    </row>
    <row r="1487" spans="2:8" s="1" customFormat="1" ht="16.899999999999999" customHeight="1" x14ac:dyDescent="0.2">
      <c r="B1487" s="32"/>
      <c r="C1487" s="214" t="s">
        <v>145</v>
      </c>
      <c r="D1487" s="215" t="s">
        <v>1</v>
      </c>
      <c r="E1487" s="216" t="s">
        <v>1</v>
      </c>
      <c r="F1487" s="217">
        <v>9.1050000000000004</v>
      </c>
      <c r="H1487" s="32"/>
    </row>
    <row r="1488" spans="2:8" s="1" customFormat="1" ht="16.899999999999999" customHeight="1" x14ac:dyDescent="0.2">
      <c r="B1488" s="32"/>
      <c r="C1488" s="214" t="s">
        <v>147</v>
      </c>
      <c r="D1488" s="215" t="s">
        <v>1</v>
      </c>
      <c r="E1488" s="216" t="s">
        <v>1</v>
      </c>
      <c r="F1488" s="217">
        <v>4.84</v>
      </c>
      <c r="H1488" s="32"/>
    </row>
    <row r="1489" spans="2:8" s="1" customFormat="1" ht="16.899999999999999" customHeight="1" x14ac:dyDescent="0.2">
      <c r="B1489" s="32"/>
      <c r="C1489" s="214" t="s">
        <v>149</v>
      </c>
      <c r="D1489" s="215" t="s">
        <v>1</v>
      </c>
      <c r="E1489" s="216" t="s">
        <v>1</v>
      </c>
      <c r="F1489" s="217">
        <v>28.48</v>
      </c>
      <c r="H1489" s="32"/>
    </row>
    <row r="1490" spans="2:8" s="1" customFormat="1" ht="16.899999999999999" customHeight="1" x14ac:dyDescent="0.2">
      <c r="B1490" s="32"/>
      <c r="C1490" s="214" t="s">
        <v>151</v>
      </c>
      <c r="D1490" s="215" t="s">
        <v>1</v>
      </c>
      <c r="E1490" s="216" t="s">
        <v>1</v>
      </c>
      <c r="F1490" s="217">
        <v>4444.8869999999997</v>
      </c>
      <c r="H1490" s="32"/>
    </row>
    <row r="1491" spans="2:8" s="1" customFormat="1" ht="16.899999999999999" customHeight="1" x14ac:dyDescent="0.2">
      <c r="B1491" s="32"/>
      <c r="C1491" s="214" t="s">
        <v>153</v>
      </c>
      <c r="D1491" s="215" t="s">
        <v>1</v>
      </c>
      <c r="E1491" s="216" t="s">
        <v>1</v>
      </c>
      <c r="F1491" s="217">
        <v>61.747</v>
      </c>
      <c r="H1491" s="32"/>
    </row>
    <row r="1492" spans="2:8" s="1" customFormat="1" ht="16.899999999999999" customHeight="1" x14ac:dyDescent="0.2">
      <c r="B1492" s="32"/>
      <c r="C1492" s="214" t="s">
        <v>155</v>
      </c>
      <c r="D1492" s="215" t="s">
        <v>1</v>
      </c>
      <c r="E1492" s="216" t="s">
        <v>1</v>
      </c>
      <c r="F1492" s="217">
        <v>19.850000000000001</v>
      </c>
      <c r="H1492" s="32"/>
    </row>
    <row r="1493" spans="2:8" s="1" customFormat="1" ht="16.899999999999999" customHeight="1" x14ac:dyDescent="0.2">
      <c r="B1493" s="32"/>
      <c r="C1493" s="214" t="s">
        <v>157</v>
      </c>
      <c r="D1493" s="215" t="s">
        <v>1</v>
      </c>
      <c r="E1493" s="216" t="s">
        <v>1</v>
      </c>
      <c r="F1493" s="217">
        <v>23.88</v>
      </c>
      <c r="H1493" s="32"/>
    </row>
    <row r="1494" spans="2:8" s="1" customFormat="1" ht="16.899999999999999" customHeight="1" x14ac:dyDescent="0.2">
      <c r="B1494" s="32"/>
      <c r="C1494" s="214" t="s">
        <v>159</v>
      </c>
      <c r="D1494" s="215" t="s">
        <v>1</v>
      </c>
      <c r="E1494" s="216" t="s">
        <v>1</v>
      </c>
      <c r="F1494" s="217">
        <v>9.1050000000000004</v>
      </c>
      <c r="H1494" s="32"/>
    </row>
    <row r="1495" spans="2:8" s="1" customFormat="1" ht="16.899999999999999" customHeight="1" x14ac:dyDescent="0.2">
      <c r="B1495" s="32"/>
      <c r="C1495" s="214" t="s">
        <v>160</v>
      </c>
      <c r="D1495" s="215" t="s">
        <v>1</v>
      </c>
      <c r="E1495" s="216" t="s">
        <v>1</v>
      </c>
      <c r="F1495" s="217">
        <v>4.84</v>
      </c>
      <c r="H1495" s="32"/>
    </row>
    <row r="1496" spans="2:8" s="1" customFormat="1" ht="16.899999999999999" customHeight="1" x14ac:dyDescent="0.2">
      <c r="B1496" s="32"/>
      <c r="C1496" s="214" t="s">
        <v>161</v>
      </c>
      <c r="D1496" s="215" t="s">
        <v>1</v>
      </c>
      <c r="E1496" s="216" t="s">
        <v>1</v>
      </c>
      <c r="F1496" s="217">
        <v>28.48</v>
      </c>
      <c r="H1496" s="32"/>
    </row>
    <row r="1497" spans="2:8" s="1" customFormat="1" ht="16.899999999999999" customHeight="1" x14ac:dyDescent="0.2">
      <c r="B1497" s="32"/>
      <c r="C1497" s="214" t="s">
        <v>589</v>
      </c>
      <c r="D1497" s="215" t="s">
        <v>1</v>
      </c>
      <c r="E1497" s="216" t="s">
        <v>1</v>
      </c>
      <c r="F1497" s="217">
        <v>0</v>
      </c>
      <c r="H1497" s="32"/>
    </row>
    <row r="1498" spans="2:8" s="1" customFormat="1" ht="16.899999999999999" customHeight="1" x14ac:dyDescent="0.2">
      <c r="B1498" s="32"/>
      <c r="C1498" s="214" t="s">
        <v>598</v>
      </c>
      <c r="D1498" s="215" t="s">
        <v>1</v>
      </c>
      <c r="E1498" s="216" t="s">
        <v>1</v>
      </c>
      <c r="F1498" s="217">
        <v>0</v>
      </c>
      <c r="H1498" s="32"/>
    </row>
    <row r="1499" spans="2:8" s="1" customFormat="1" ht="16.899999999999999" customHeight="1" x14ac:dyDescent="0.2">
      <c r="B1499" s="32"/>
      <c r="C1499" s="214" t="s">
        <v>509</v>
      </c>
      <c r="D1499" s="215" t="s">
        <v>1</v>
      </c>
      <c r="E1499" s="216" t="s">
        <v>1</v>
      </c>
      <c r="F1499" s="217">
        <v>2.2204460492503101E-16</v>
      </c>
      <c r="H1499" s="32"/>
    </row>
    <row r="1500" spans="2:8" s="1" customFormat="1" ht="16.899999999999999" customHeight="1" x14ac:dyDescent="0.2">
      <c r="B1500" s="32"/>
      <c r="C1500" s="214" t="s">
        <v>505</v>
      </c>
      <c r="D1500" s="215" t="s">
        <v>1</v>
      </c>
      <c r="E1500" s="216" t="s">
        <v>1</v>
      </c>
      <c r="F1500" s="217">
        <v>-8.8817841970012504E-16</v>
      </c>
      <c r="H1500" s="32"/>
    </row>
    <row r="1501" spans="2:8" s="1" customFormat="1" ht="16.899999999999999" customHeight="1" x14ac:dyDescent="0.2">
      <c r="B1501" s="32"/>
      <c r="C1501" s="214" t="s">
        <v>5388</v>
      </c>
      <c r="D1501" s="215" t="s">
        <v>1</v>
      </c>
      <c r="E1501" s="216" t="s">
        <v>1</v>
      </c>
      <c r="F1501" s="217">
        <v>0</v>
      </c>
      <c r="H1501" s="32"/>
    </row>
    <row r="1502" spans="2:8" s="1" customFormat="1" ht="16.899999999999999" customHeight="1" x14ac:dyDescent="0.2">
      <c r="B1502" s="32"/>
      <c r="C1502" s="214" t="s">
        <v>605</v>
      </c>
      <c r="D1502" s="215" t="s">
        <v>1</v>
      </c>
      <c r="E1502" s="216" t="s">
        <v>1</v>
      </c>
      <c r="F1502" s="217">
        <v>0</v>
      </c>
      <c r="H1502" s="32"/>
    </row>
    <row r="1503" spans="2:8" s="1" customFormat="1" ht="16.899999999999999" customHeight="1" x14ac:dyDescent="0.2">
      <c r="B1503" s="32"/>
      <c r="C1503" s="214" t="s">
        <v>162</v>
      </c>
      <c r="D1503" s="215" t="s">
        <v>1</v>
      </c>
      <c r="E1503" s="216" t="s">
        <v>1</v>
      </c>
      <c r="F1503" s="217">
        <v>35.088000000000001</v>
      </c>
      <c r="H1503" s="32"/>
    </row>
    <row r="1504" spans="2:8" s="1" customFormat="1" ht="16.899999999999999" customHeight="1" x14ac:dyDescent="0.2">
      <c r="B1504" s="32"/>
      <c r="C1504" s="214" t="s">
        <v>3988</v>
      </c>
      <c r="D1504" s="215" t="s">
        <v>1</v>
      </c>
      <c r="E1504" s="216" t="s">
        <v>1</v>
      </c>
      <c r="F1504" s="217">
        <v>14265.999</v>
      </c>
      <c r="H1504" s="32"/>
    </row>
    <row r="1505" spans="2:8" s="1" customFormat="1" ht="16.899999999999999" customHeight="1" x14ac:dyDescent="0.2">
      <c r="B1505" s="32"/>
      <c r="C1505" s="218" t="s">
        <v>1</v>
      </c>
      <c r="D1505" s="218" t="s">
        <v>4021</v>
      </c>
      <c r="E1505" s="17" t="s">
        <v>1</v>
      </c>
      <c r="F1505" s="219">
        <v>3256.94</v>
      </c>
      <c r="H1505" s="32"/>
    </row>
    <row r="1506" spans="2:8" s="1" customFormat="1" ht="16.899999999999999" customHeight="1" x14ac:dyDescent="0.2">
      <c r="B1506" s="32"/>
      <c r="C1506" s="218" t="s">
        <v>1</v>
      </c>
      <c r="D1506" s="218" t="s">
        <v>4005</v>
      </c>
      <c r="E1506" s="17" t="s">
        <v>1</v>
      </c>
      <c r="F1506" s="219">
        <v>13.54</v>
      </c>
      <c r="H1506" s="32"/>
    </row>
    <row r="1507" spans="2:8" s="1" customFormat="1" ht="16.899999999999999" customHeight="1" x14ac:dyDescent="0.2">
      <c r="B1507" s="32"/>
      <c r="C1507" s="218" t="s">
        <v>1</v>
      </c>
      <c r="D1507" s="218" t="s">
        <v>4003</v>
      </c>
      <c r="E1507" s="17" t="s">
        <v>1</v>
      </c>
      <c r="F1507" s="219">
        <v>7.32</v>
      </c>
      <c r="H1507" s="32"/>
    </row>
    <row r="1508" spans="2:8" s="1" customFormat="1" ht="16.899999999999999" customHeight="1" x14ac:dyDescent="0.2">
      <c r="B1508" s="32"/>
      <c r="C1508" s="218" t="s">
        <v>1</v>
      </c>
      <c r="D1508" s="218" t="s">
        <v>3995</v>
      </c>
      <c r="E1508" s="17" t="s">
        <v>1</v>
      </c>
      <c r="F1508" s="219">
        <v>183.46</v>
      </c>
      <c r="H1508" s="32"/>
    </row>
    <row r="1509" spans="2:8" s="1" customFormat="1" ht="16.899999999999999" customHeight="1" x14ac:dyDescent="0.2">
      <c r="B1509" s="32"/>
      <c r="C1509" s="218" t="s">
        <v>1</v>
      </c>
      <c r="D1509" s="218" t="s">
        <v>1</v>
      </c>
      <c r="E1509" s="17" t="s">
        <v>1</v>
      </c>
      <c r="F1509" s="219">
        <v>0</v>
      </c>
      <c r="H1509" s="32"/>
    </row>
    <row r="1510" spans="2:8" s="1" customFormat="1" ht="16.899999999999999" customHeight="1" x14ac:dyDescent="0.2">
      <c r="B1510" s="32"/>
      <c r="C1510" s="218" t="s">
        <v>1</v>
      </c>
      <c r="D1510" s="218" t="s">
        <v>471</v>
      </c>
      <c r="E1510" s="17" t="s">
        <v>1</v>
      </c>
      <c r="F1510" s="219">
        <v>0</v>
      </c>
      <c r="H1510" s="32"/>
    </row>
    <row r="1511" spans="2:8" s="1" customFormat="1" ht="16.899999999999999" customHeight="1" x14ac:dyDescent="0.2">
      <c r="B1511" s="32"/>
      <c r="C1511" s="218" t="s">
        <v>1</v>
      </c>
      <c r="D1511" s="218" t="s">
        <v>215</v>
      </c>
      <c r="E1511" s="17" t="s">
        <v>1</v>
      </c>
      <c r="F1511" s="219">
        <v>9587.2240000000002</v>
      </c>
      <c r="H1511" s="32"/>
    </row>
    <row r="1512" spans="2:8" s="1" customFormat="1" ht="16.899999999999999" customHeight="1" x14ac:dyDescent="0.2">
      <c r="B1512" s="32"/>
      <c r="C1512" s="218" t="s">
        <v>1</v>
      </c>
      <c r="D1512" s="218" t="s">
        <v>5013</v>
      </c>
      <c r="E1512" s="17" t="s">
        <v>1</v>
      </c>
      <c r="F1512" s="219">
        <v>0</v>
      </c>
      <c r="H1512" s="32"/>
    </row>
    <row r="1513" spans="2:8" s="1" customFormat="1" ht="16.899999999999999" customHeight="1" x14ac:dyDescent="0.2">
      <c r="B1513" s="32"/>
      <c r="C1513" s="218" t="s">
        <v>1</v>
      </c>
      <c r="D1513" s="218" t="s">
        <v>5014</v>
      </c>
      <c r="E1513" s="17" t="s">
        <v>1</v>
      </c>
      <c r="F1513" s="219">
        <v>532.79999999999995</v>
      </c>
      <c r="H1513" s="32"/>
    </row>
    <row r="1514" spans="2:8" s="1" customFormat="1" ht="16.899999999999999" customHeight="1" x14ac:dyDescent="0.2">
      <c r="B1514" s="32"/>
      <c r="C1514" s="218" t="s">
        <v>1</v>
      </c>
      <c r="D1514" s="218" t="s">
        <v>5015</v>
      </c>
      <c r="E1514" s="17" t="s">
        <v>1</v>
      </c>
      <c r="F1514" s="219">
        <v>0</v>
      </c>
      <c r="H1514" s="32"/>
    </row>
    <row r="1515" spans="2:8" s="1" customFormat="1" ht="16.899999999999999" customHeight="1" x14ac:dyDescent="0.2">
      <c r="B1515" s="32"/>
      <c r="C1515" s="218" t="s">
        <v>1</v>
      </c>
      <c r="D1515" s="218" t="s">
        <v>5016</v>
      </c>
      <c r="E1515" s="17" t="s">
        <v>1</v>
      </c>
      <c r="F1515" s="219">
        <v>652.63599999999997</v>
      </c>
      <c r="H1515" s="32"/>
    </row>
    <row r="1516" spans="2:8" s="1" customFormat="1" ht="16.899999999999999" customHeight="1" x14ac:dyDescent="0.2">
      <c r="B1516" s="32"/>
      <c r="C1516" s="218" t="s">
        <v>1</v>
      </c>
      <c r="D1516" s="218" t="s">
        <v>5017</v>
      </c>
      <c r="E1516" s="17" t="s">
        <v>1</v>
      </c>
      <c r="F1516" s="219">
        <v>0</v>
      </c>
      <c r="H1516" s="32"/>
    </row>
    <row r="1517" spans="2:8" s="1" customFormat="1" ht="16.899999999999999" customHeight="1" x14ac:dyDescent="0.2">
      <c r="B1517" s="32"/>
      <c r="C1517" s="218" t="s">
        <v>1</v>
      </c>
      <c r="D1517" s="218" t="s">
        <v>4480</v>
      </c>
      <c r="E1517" s="17" t="s">
        <v>1</v>
      </c>
      <c r="F1517" s="219">
        <v>0</v>
      </c>
      <c r="H1517" s="32"/>
    </row>
    <row r="1518" spans="2:8" s="1" customFormat="1" ht="16.899999999999999" customHeight="1" x14ac:dyDescent="0.2">
      <c r="B1518" s="32"/>
      <c r="C1518" s="218" t="s">
        <v>1</v>
      </c>
      <c r="D1518" s="218" t="s">
        <v>5018</v>
      </c>
      <c r="E1518" s="17" t="s">
        <v>1</v>
      </c>
      <c r="F1518" s="219">
        <v>32.079000000000001</v>
      </c>
      <c r="H1518" s="32"/>
    </row>
    <row r="1519" spans="2:8" s="1" customFormat="1" ht="16.899999999999999" customHeight="1" x14ac:dyDescent="0.2">
      <c r="B1519" s="32"/>
      <c r="C1519" s="218" t="s">
        <v>1</v>
      </c>
      <c r="D1519" s="218" t="s">
        <v>1</v>
      </c>
      <c r="E1519" s="17" t="s">
        <v>1</v>
      </c>
      <c r="F1519" s="219">
        <v>0</v>
      </c>
      <c r="H1519" s="32"/>
    </row>
    <row r="1520" spans="2:8" s="1" customFormat="1" ht="16.899999999999999" customHeight="1" x14ac:dyDescent="0.2">
      <c r="B1520" s="32"/>
      <c r="C1520" s="218" t="s">
        <v>1</v>
      </c>
      <c r="D1520" s="218" t="s">
        <v>1</v>
      </c>
      <c r="E1520" s="17" t="s">
        <v>1</v>
      </c>
      <c r="F1520" s="219">
        <v>0</v>
      </c>
      <c r="H1520" s="32"/>
    </row>
    <row r="1521" spans="2:8" s="1" customFormat="1" ht="16.899999999999999" customHeight="1" x14ac:dyDescent="0.2">
      <c r="B1521" s="32"/>
      <c r="C1521" s="218" t="s">
        <v>3988</v>
      </c>
      <c r="D1521" s="218" t="s">
        <v>385</v>
      </c>
      <c r="E1521" s="17" t="s">
        <v>1</v>
      </c>
      <c r="F1521" s="219">
        <v>14265.999</v>
      </c>
      <c r="H1521" s="32"/>
    </row>
    <row r="1522" spans="2:8" s="1" customFormat="1" ht="16.899999999999999" customHeight="1" x14ac:dyDescent="0.2">
      <c r="B1522" s="32"/>
      <c r="C1522" s="220" t="s">
        <v>5387</v>
      </c>
      <c r="H1522" s="32"/>
    </row>
    <row r="1523" spans="2:8" s="1" customFormat="1" ht="22.5" x14ac:dyDescent="0.2">
      <c r="B1523" s="32"/>
      <c r="C1523" s="218" t="s">
        <v>5010</v>
      </c>
      <c r="D1523" s="218" t="s">
        <v>5011</v>
      </c>
      <c r="E1523" s="17" t="s">
        <v>376</v>
      </c>
      <c r="F1523" s="219">
        <v>14265.999</v>
      </c>
      <c r="H1523" s="32"/>
    </row>
    <row r="1524" spans="2:8" s="1" customFormat="1" ht="16.899999999999999" customHeight="1" x14ac:dyDescent="0.2">
      <c r="B1524" s="32"/>
      <c r="C1524" s="218" t="s">
        <v>5004</v>
      </c>
      <c r="D1524" s="218" t="s">
        <v>5005</v>
      </c>
      <c r="E1524" s="17" t="s">
        <v>376</v>
      </c>
      <c r="F1524" s="219">
        <v>14265.999</v>
      </c>
      <c r="H1524" s="32"/>
    </row>
    <row r="1525" spans="2:8" s="1" customFormat="1" ht="16.899999999999999" customHeight="1" x14ac:dyDescent="0.2">
      <c r="B1525" s="32"/>
      <c r="C1525" s="214" t="s">
        <v>164</v>
      </c>
      <c r="D1525" s="215" t="s">
        <v>1</v>
      </c>
      <c r="E1525" s="216" t="s">
        <v>1</v>
      </c>
      <c r="F1525" s="217">
        <v>43.651000000000003</v>
      </c>
      <c r="H1525" s="32"/>
    </row>
    <row r="1526" spans="2:8" s="1" customFormat="1" ht="16.899999999999999" customHeight="1" x14ac:dyDescent="0.2">
      <c r="B1526" s="32"/>
      <c r="C1526" s="214" t="s">
        <v>166</v>
      </c>
      <c r="D1526" s="215" t="s">
        <v>1</v>
      </c>
      <c r="E1526" s="216" t="s">
        <v>1</v>
      </c>
      <c r="F1526" s="217">
        <v>198.96799999999999</v>
      </c>
      <c r="H1526" s="32"/>
    </row>
    <row r="1527" spans="2:8" s="1" customFormat="1" ht="16.899999999999999" customHeight="1" x14ac:dyDescent="0.2">
      <c r="B1527" s="32"/>
      <c r="C1527" s="214" t="s">
        <v>168</v>
      </c>
      <c r="D1527" s="215" t="s">
        <v>1</v>
      </c>
      <c r="E1527" s="216" t="s">
        <v>1</v>
      </c>
      <c r="F1527" s="217">
        <v>66.837999999999994</v>
      </c>
      <c r="H1527" s="32"/>
    </row>
    <row r="1528" spans="2:8" s="1" customFormat="1" ht="16.899999999999999" customHeight="1" x14ac:dyDescent="0.2">
      <c r="B1528" s="32"/>
      <c r="C1528" s="214" t="s">
        <v>170</v>
      </c>
      <c r="D1528" s="215" t="s">
        <v>1</v>
      </c>
      <c r="E1528" s="216" t="s">
        <v>1</v>
      </c>
      <c r="F1528" s="217">
        <v>164.04300000000001</v>
      </c>
      <c r="H1528" s="32"/>
    </row>
    <row r="1529" spans="2:8" s="1" customFormat="1" ht="16.899999999999999" customHeight="1" x14ac:dyDescent="0.2">
      <c r="B1529" s="32"/>
      <c r="C1529" s="214" t="s">
        <v>172</v>
      </c>
      <c r="D1529" s="215" t="s">
        <v>1</v>
      </c>
      <c r="E1529" s="216" t="s">
        <v>1</v>
      </c>
      <c r="F1529" s="217">
        <v>11.587999999999999</v>
      </c>
      <c r="H1529" s="32"/>
    </row>
    <row r="1530" spans="2:8" s="1" customFormat="1" ht="16.899999999999999" customHeight="1" x14ac:dyDescent="0.2">
      <c r="B1530" s="32"/>
      <c r="C1530" s="214" t="s">
        <v>174</v>
      </c>
      <c r="D1530" s="215" t="s">
        <v>1</v>
      </c>
      <c r="E1530" s="216" t="s">
        <v>1</v>
      </c>
      <c r="F1530" s="217">
        <v>397.81799999999998</v>
      </c>
      <c r="H1530" s="32"/>
    </row>
    <row r="1531" spans="2:8" s="1" customFormat="1" ht="16.899999999999999" customHeight="1" x14ac:dyDescent="0.2">
      <c r="B1531" s="32"/>
      <c r="C1531" s="220" t="s">
        <v>5387</v>
      </c>
      <c r="H1531" s="32"/>
    </row>
    <row r="1532" spans="2:8" s="1" customFormat="1" ht="22.5" x14ac:dyDescent="0.2">
      <c r="B1532" s="32"/>
      <c r="C1532" s="218" t="s">
        <v>4977</v>
      </c>
      <c r="D1532" s="218" t="s">
        <v>4978</v>
      </c>
      <c r="E1532" s="17" t="s">
        <v>376</v>
      </c>
      <c r="F1532" s="219">
        <v>7846.9920000000002</v>
      </c>
      <c r="H1532" s="32"/>
    </row>
    <row r="1533" spans="2:8" s="1" customFormat="1" ht="22.5" x14ac:dyDescent="0.2">
      <c r="B1533" s="32"/>
      <c r="C1533" s="218" t="s">
        <v>4982</v>
      </c>
      <c r="D1533" s="218" t="s">
        <v>4983</v>
      </c>
      <c r="E1533" s="17" t="s">
        <v>376</v>
      </c>
      <c r="F1533" s="219">
        <v>7846.9920000000002</v>
      </c>
      <c r="H1533" s="32"/>
    </row>
    <row r="1534" spans="2:8" s="1" customFormat="1" ht="16.899999999999999" customHeight="1" x14ac:dyDescent="0.2">
      <c r="B1534" s="32"/>
      <c r="C1534" s="214" t="s">
        <v>3990</v>
      </c>
      <c r="D1534" s="215" t="s">
        <v>1</v>
      </c>
      <c r="E1534" s="216" t="s">
        <v>1</v>
      </c>
      <c r="F1534" s="217">
        <v>1128.82</v>
      </c>
      <c r="H1534" s="32"/>
    </row>
    <row r="1535" spans="2:8" s="1" customFormat="1" ht="16.899999999999999" customHeight="1" x14ac:dyDescent="0.2">
      <c r="B1535" s="32"/>
      <c r="C1535" s="218" t="s">
        <v>1</v>
      </c>
      <c r="D1535" s="218" t="s">
        <v>4988</v>
      </c>
      <c r="E1535" s="17" t="s">
        <v>1</v>
      </c>
      <c r="F1535" s="219">
        <v>0</v>
      </c>
      <c r="H1535" s="32"/>
    </row>
    <row r="1536" spans="2:8" s="1" customFormat="1" ht="16.899999999999999" customHeight="1" x14ac:dyDescent="0.2">
      <c r="B1536" s="32"/>
      <c r="C1536" s="218" t="s">
        <v>1</v>
      </c>
      <c r="D1536" s="218" t="s">
        <v>4989</v>
      </c>
      <c r="E1536" s="17" t="s">
        <v>1</v>
      </c>
      <c r="F1536" s="219">
        <v>1128.82</v>
      </c>
      <c r="H1536" s="32"/>
    </row>
    <row r="1537" spans="2:8" s="1" customFormat="1" ht="16.899999999999999" customHeight="1" x14ac:dyDescent="0.2">
      <c r="B1537" s="32"/>
      <c r="C1537" s="218" t="s">
        <v>3990</v>
      </c>
      <c r="D1537" s="218" t="s">
        <v>383</v>
      </c>
      <c r="E1537" s="17" t="s">
        <v>1</v>
      </c>
      <c r="F1537" s="219">
        <v>1128.82</v>
      </c>
      <c r="H1537" s="32"/>
    </row>
    <row r="1538" spans="2:8" s="1" customFormat="1" ht="16.899999999999999" customHeight="1" x14ac:dyDescent="0.2">
      <c r="B1538" s="32"/>
      <c r="C1538" s="220" t="s">
        <v>5387</v>
      </c>
      <c r="H1538" s="32"/>
    </row>
    <row r="1539" spans="2:8" s="1" customFormat="1" ht="22.5" x14ac:dyDescent="0.2">
      <c r="B1539" s="32"/>
      <c r="C1539" s="218" t="s">
        <v>4985</v>
      </c>
      <c r="D1539" s="218" t="s">
        <v>4986</v>
      </c>
      <c r="E1539" s="17" t="s">
        <v>376</v>
      </c>
      <c r="F1539" s="219">
        <v>1128.82</v>
      </c>
      <c r="H1539" s="32"/>
    </row>
    <row r="1540" spans="2:8" s="1" customFormat="1" ht="22.5" x14ac:dyDescent="0.2">
      <c r="B1540" s="32"/>
      <c r="C1540" s="218" t="s">
        <v>4977</v>
      </c>
      <c r="D1540" s="218" t="s">
        <v>4978</v>
      </c>
      <c r="E1540" s="17" t="s">
        <v>376</v>
      </c>
      <c r="F1540" s="219">
        <v>7846.9920000000002</v>
      </c>
      <c r="H1540" s="32"/>
    </row>
    <row r="1541" spans="2:8" s="1" customFormat="1" ht="22.5" x14ac:dyDescent="0.2">
      <c r="B1541" s="32"/>
      <c r="C1541" s="218" t="s">
        <v>4982</v>
      </c>
      <c r="D1541" s="218" t="s">
        <v>4983</v>
      </c>
      <c r="E1541" s="17" t="s">
        <v>376</v>
      </c>
      <c r="F1541" s="219">
        <v>7846.9920000000002</v>
      </c>
      <c r="H1541" s="32"/>
    </row>
    <row r="1542" spans="2:8" s="1" customFormat="1" ht="16.899999999999999" customHeight="1" x14ac:dyDescent="0.2">
      <c r="B1542" s="32"/>
      <c r="C1542" s="214" t="s">
        <v>3992</v>
      </c>
      <c r="D1542" s="215" t="s">
        <v>1</v>
      </c>
      <c r="E1542" s="216" t="s">
        <v>1</v>
      </c>
      <c r="F1542" s="217">
        <v>4374.6499999999996</v>
      </c>
      <c r="H1542" s="32"/>
    </row>
    <row r="1543" spans="2:8" s="1" customFormat="1" ht="16.899999999999999" customHeight="1" x14ac:dyDescent="0.2">
      <c r="B1543" s="32"/>
      <c r="C1543" s="218" t="s">
        <v>1</v>
      </c>
      <c r="D1543" s="218" t="s">
        <v>4993</v>
      </c>
      <c r="E1543" s="17" t="s">
        <v>1</v>
      </c>
      <c r="F1543" s="219">
        <v>0</v>
      </c>
      <c r="H1543" s="32"/>
    </row>
    <row r="1544" spans="2:8" s="1" customFormat="1" ht="16.899999999999999" customHeight="1" x14ac:dyDescent="0.2">
      <c r="B1544" s="32"/>
      <c r="C1544" s="218" t="s">
        <v>1</v>
      </c>
      <c r="D1544" s="218" t="s">
        <v>4994</v>
      </c>
      <c r="E1544" s="17" t="s">
        <v>1</v>
      </c>
      <c r="F1544" s="219">
        <v>4374.6499999999996</v>
      </c>
      <c r="H1544" s="32"/>
    </row>
    <row r="1545" spans="2:8" s="1" customFormat="1" ht="16.899999999999999" customHeight="1" x14ac:dyDescent="0.2">
      <c r="B1545" s="32"/>
      <c r="C1545" s="218" t="s">
        <v>3992</v>
      </c>
      <c r="D1545" s="218" t="s">
        <v>383</v>
      </c>
      <c r="E1545" s="17" t="s">
        <v>1</v>
      </c>
      <c r="F1545" s="219">
        <v>4374.6499999999996</v>
      </c>
      <c r="H1545" s="32"/>
    </row>
    <row r="1546" spans="2:8" s="1" customFormat="1" ht="16.899999999999999" customHeight="1" x14ac:dyDescent="0.2">
      <c r="B1546" s="32"/>
      <c r="C1546" s="220" t="s">
        <v>5387</v>
      </c>
      <c r="H1546" s="32"/>
    </row>
    <row r="1547" spans="2:8" s="1" customFormat="1" ht="22.5" x14ac:dyDescent="0.2">
      <c r="B1547" s="32"/>
      <c r="C1547" s="218" t="s">
        <v>4990</v>
      </c>
      <c r="D1547" s="218" t="s">
        <v>4991</v>
      </c>
      <c r="E1547" s="17" t="s">
        <v>376</v>
      </c>
      <c r="F1547" s="219">
        <v>4374.6499999999996</v>
      </c>
      <c r="H1547" s="32"/>
    </row>
    <row r="1548" spans="2:8" s="1" customFormat="1" ht="22.5" x14ac:dyDescent="0.2">
      <c r="B1548" s="32"/>
      <c r="C1548" s="218" t="s">
        <v>4977</v>
      </c>
      <c r="D1548" s="218" t="s">
        <v>4978</v>
      </c>
      <c r="E1548" s="17" t="s">
        <v>376</v>
      </c>
      <c r="F1548" s="219">
        <v>7846.9920000000002</v>
      </c>
      <c r="H1548" s="32"/>
    </row>
    <row r="1549" spans="2:8" s="1" customFormat="1" ht="22.5" x14ac:dyDescent="0.2">
      <c r="B1549" s="32"/>
      <c r="C1549" s="218" t="s">
        <v>4982</v>
      </c>
      <c r="D1549" s="218" t="s">
        <v>4983</v>
      </c>
      <c r="E1549" s="17" t="s">
        <v>376</v>
      </c>
      <c r="F1549" s="219">
        <v>7846.9920000000002</v>
      </c>
      <c r="H1549" s="32"/>
    </row>
    <row r="1550" spans="2:8" s="1" customFormat="1" ht="16.899999999999999" customHeight="1" x14ac:dyDescent="0.2">
      <c r="B1550" s="32"/>
      <c r="C1550" s="214" t="s">
        <v>2885</v>
      </c>
      <c r="D1550" s="215" t="s">
        <v>1</v>
      </c>
      <c r="E1550" s="216" t="s">
        <v>1</v>
      </c>
      <c r="F1550" s="217">
        <v>2741.34</v>
      </c>
      <c r="H1550" s="32"/>
    </row>
    <row r="1551" spans="2:8" s="1" customFormat="1" ht="16.899999999999999" customHeight="1" x14ac:dyDescent="0.2">
      <c r="B1551" s="32"/>
      <c r="C1551" s="218" t="s">
        <v>1</v>
      </c>
      <c r="D1551" s="218" t="s">
        <v>2883</v>
      </c>
      <c r="E1551" s="17" t="s">
        <v>1</v>
      </c>
      <c r="F1551" s="219">
        <v>0</v>
      </c>
      <c r="H1551" s="32"/>
    </row>
    <row r="1552" spans="2:8" s="1" customFormat="1" ht="16.899999999999999" customHeight="1" x14ac:dyDescent="0.2">
      <c r="B1552" s="32"/>
      <c r="C1552" s="218" t="s">
        <v>1</v>
      </c>
      <c r="D1552" s="218" t="s">
        <v>2884</v>
      </c>
      <c r="E1552" s="17" t="s">
        <v>1</v>
      </c>
      <c r="F1552" s="219">
        <v>0</v>
      </c>
      <c r="H1552" s="32"/>
    </row>
    <row r="1553" spans="2:8" s="1" customFormat="1" ht="16.899999999999999" customHeight="1" x14ac:dyDescent="0.2">
      <c r="B1553" s="32"/>
      <c r="C1553" s="218" t="s">
        <v>1</v>
      </c>
      <c r="D1553" s="218" t="s">
        <v>4995</v>
      </c>
      <c r="E1553" s="17" t="s">
        <v>1</v>
      </c>
      <c r="F1553" s="219">
        <v>0</v>
      </c>
      <c r="H1553" s="32"/>
    </row>
    <row r="1554" spans="2:8" s="1" customFormat="1" ht="16.899999999999999" customHeight="1" x14ac:dyDescent="0.2">
      <c r="B1554" s="32"/>
      <c r="C1554" s="218" t="s">
        <v>1</v>
      </c>
      <c r="D1554" s="218" t="s">
        <v>4996</v>
      </c>
      <c r="E1554" s="17" t="s">
        <v>1</v>
      </c>
      <c r="F1554" s="219">
        <v>2741.34</v>
      </c>
      <c r="H1554" s="32"/>
    </row>
    <row r="1555" spans="2:8" s="1" customFormat="1" ht="16.899999999999999" customHeight="1" x14ac:dyDescent="0.2">
      <c r="B1555" s="32"/>
      <c r="C1555" s="218" t="s">
        <v>2885</v>
      </c>
      <c r="D1555" s="218" t="s">
        <v>383</v>
      </c>
      <c r="E1555" s="17" t="s">
        <v>1</v>
      </c>
      <c r="F1555" s="219">
        <v>2741.34</v>
      </c>
      <c r="H1555" s="32"/>
    </row>
    <row r="1556" spans="2:8" s="1" customFormat="1" ht="16.899999999999999" customHeight="1" x14ac:dyDescent="0.2">
      <c r="B1556" s="32"/>
      <c r="C1556" s="220" t="s">
        <v>5387</v>
      </c>
      <c r="H1556" s="32"/>
    </row>
    <row r="1557" spans="2:8" s="1" customFormat="1" ht="22.5" x14ac:dyDescent="0.2">
      <c r="B1557" s="32"/>
      <c r="C1557" s="218" t="s">
        <v>2880</v>
      </c>
      <c r="D1557" s="218" t="s">
        <v>2881</v>
      </c>
      <c r="E1557" s="17" t="s">
        <v>376</v>
      </c>
      <c r="F1557" s="219">
        <v>2741.34</v>
      </c>
      <c r="H1557" s="32"/>
    </row>
    <row r="1558" spans="2:8" s="1" customFormat="1" ht="22.5" x14ac:dyDescent="0.2">
      <c r="B1558" s="32"/>
      <c r="C1558" s="218" t="s">
        <v>4977</v>
      </c>
      <c r="D1558" s="218" t="s">
        <v>4978</v>
      </c>
      <c r="E1558" s="17" t="s">
        <v>376</v>
      </c>
      <c r="F1558" s="219">
        <v>7846.9920000000002</v>
      </c>
      <c r="H1558" s="32"/>
    </row>
    <row r="1559" spans="2:8" s="1" customFormat="1" ht="22.5" x14ac:dyDescent="0.2">
      <c r="B1559" s="32"/>
      <c r="C1559" s="218" t="s">
        <v>4982</v>
      </c>
      <c r="D1559" s="218" t="s">
        <v>4983</v>
      </c>
      <c r="E1559" s="17" t="s">
        <v>376</v>
      </c>
      <c r="F1559" s="219">
        <v>7846.9920000000002</v>
      </c>
      <c r="H1559" s="32"/>
    </row>
    <row r="1560" spans="2:8" s="1" customFormat="1" ht="16.899999999999999" customHeight="1" x14ac:dyDescent="0.2">
      <c r="B1560" s="32"/>
      <c r="C1560" s="214" t="s">
        <v>176</v>
      </c>
      <c r="D1560" s="215" t="s">
        <v>1</v>
      </c>
      <c r="E1560" s="216" t="s">
        <v>1</v>
      </c>
      <c r="F1560" s="217">
        <v>78.42</v>
      </c>
      <c r="H1560" s="32"/>
    </row>
    <row r="1561" spans="2:8" s="1" customFormat="1" ht="16.899999999999999" customHeight="1" x14ac:dyDescent="0.2">
      <c r="B1561" s="32"/>
      <c r="C1561" s="214" t="s">
        <v>178</v>
      </c>
      <c r="D1561" s="215" t="s">
        <v>1</v>
      </c>
      <c r="E1561" s="216" t="s">
        <v>1</v>
      </c>
      <c r="F1561" s="217">
        <v>14120.165000000001</v>
      </c>
      <c r="H1561" s="32"/>
    </row>
    <row r="1562" spans="2:8" s="1" customFormat="1" ht="16.899999999999999" customHeight="1" x14ac:dyDescent="0.2">
      <c r="B1562" s="32"/>
      <c r="C1562" s="214" t="s">
        <v>180</v>
      </c>
      <c r="D1562" s="215" t="s">
        <v>1</v>
      </c>
      <c r="E1562" s="216" t="s">
        <v>1</v>
      </c>
      <c r="F1562" s="217">
        <v>43.92</v>
      </c>
      <c r="H1562" s="32"/>
    </row>
    <row r="1563" spans="2:8" s="1" customFormat="1" ht="16.899999999999999" customHeight="1" x14ac:dyDescent="0.2">
      <c r="B1563" s="32"/>
      <c r="C1563" s="214" t="s">
        <v>182</v>
      </c>
      <c r="D1563" s="215" t="s">
        <v>1</v>
      </c>
      <c r="E1563" s="216" t="s">
        <v>1</v>
      </c>
      <c r="F1563" s="217">
        <v>0</v>
      </c>
      <c r="H1563" s="32"/>
    </row>
    <row r="1564" spans="2:8" s="1" customFormat="1" ht="16.899999999999999" customHeight="1" x14ac:dyDescent="0.2">
      <c r="B1564" s="32"/>
      <c r="C1564" s="214" t="s">
        <v>184</v>
      </c>
      <c r="D1564" s="215" t="s">
        <v>1</v>
      </c>
      <c r="E1564" s="216" t="s">
        <v>1</v>
      </c>
      <c r="F1564" s="217">
        <v>101.77</v>
      </c>
      <c r="H1564" s="32"/>
    </row>
    <row r="1565" spans="2:8" s="1" customFormat="1" ht="16.899999999999999" customHeight="1" x14ac:dyDescent="0.2">
      <c r="B1565" s="32"/>
      <c r="C1565" s="214" t="s">
        <v>186</v>
      </c>
      <c r="D1565" s="215" t="s">
        <v>1</v>
      </c>
      <c r="E1565" s="216" t="s">
        <v>1</v>
      </c>
      <c r="F1565" s="217">
        <v>88.153999999999996</v>
      </c>
      <c r="H1565" s="32"/>
    </row>
    <row r="1566" spans="2:8" s="1" customFormat="1" ht="16.899999999999999" customHeight="1" x14ac:dyDescent="0.2">
      <c r="B1566" s="32"/>
      <c r="C1566" s="214" t="s">
        <v>188</v>
      </c>
      <c r="D1566" s="215" t="s">
        <v>1</v>
      </c>
      <c r="E1566" s="216" t="s">
        <v>1</v>
      </c>
      <c r="F1566" s="217">
        <v>9.0399999999999991</v>
      </c>
      <c r="H1566" s="32"/>
    </row>
    <row r="1567" spans="2:8" s="1" customFormat="1" ht="16.899999999999999" customHeight="1" x14ac:dyDescent="0.2">
      <c r="B1567" s="32"/>
      <c r="C1567" s="214" t="s">
        <v>190</v>
      </c>
      <c r="D1567" s="215" t="s">
        <v>1</v>
      </c>
      <c r="E1567" s="216" t="s">
        <v>1</v>
      </c>
      <c r="F1567" s="217">
        <v>725.15099999999995</v>
      </c>
      <c r="H1567" s="32"/>
    </row>
    <row r="1568" spans="2:8" s="1" customFormat="1" ht="16.899999999999999" customHeight="1" x14ac:dyDescent="0.2">
      <c r="B1568" s="32"/>
      <c r="C1568" s="218" t="s">
        <v>1</v>
      </c>
      <c r="D1568" s="218" t="s">
        <v>2896</v>
      </c>
      <c r="E1568" s="17" t="s">
        <v>1</v>
      </c>
      <c r="F1568" s="219">
        <v>0</v>
      </c>
      <c r="H1568" s="32"/>
    </row>
    <row r="1569" spans="2:8" s="1" customFormat="1" ht="16.899999999999999" customHeight="1" x14ac:dyDescent="0.2">
      <c r="B1569" s="32"/>
      <c r="C1569" s="218" t="s">
        <v>1</v>
      </c>
      <c r="D1569" s="218" t="s">
        <v>811</v>
      </c>
      <c r="E1569" s="17" t="s">
        <v>1</v>
      </c>
      <c r="F1569" s="219">
        <v>0</v>
      </c>
      <c r="H1569" s="32"/>
    </row>
    <row r="1570" spans="2:8" s="1" customFormat="1" ht="16.899999999999999" customHeight="1" x14ac:dyDescent="0.2">
      <c r="B1570" s="32"/>
      <c r="C1570" s="218" t="s">
        <v>1</v>
      </c>
      <c r="D1570" s="218" t="s">
        <v>2686</v>
      </c>
      <c r="E1570" s="17" t="s">
        <v>1</v>
      </c>
      <c r="F1570" s="219">
        <v>394.56</v>
      </c>
      <c r="H1570" s="32"/>
    </row>
    <row r="1571" spans="2:8" s="1" customFormat="1" ht="16.899999999999999" customHeight="1" x14ac:dyDescent="0.2">
      <c r="B1571" s="32"/>
      <c r="C1571" s="218" t="s">
        <v>1</v>
      </c>
      <c r="D1571" s="218" t="s">
        <v>813</v>
      </c>
      <c r="E1571" s="17" t="s">
        <v>1</v>
      </c>
      <c r="F1571" s="219">
        <v>0</v>
      </c>
      <c r="H1571" s="32"/>
    </row>
    <row r="1572" spans="2:8" s="1" customFormat="1" ht="16.899999999999999" customHeight="1" x14ac:dyDescent="0.2">
      <c r="B1572" s="32"/>
      <c r="C1572" s="218" t="s">
        <v>1</v>
      </c>
      <c r="D1572" s="218" t="s">
        <v>2687</v>
      </c>
      <c r="E1572" s="17" t="s">
        <v>1</v>
      </c>
      <c r="F1572" s="219">
        <v>12.426</v>
      </c>
      <c r="H1572" s="32"/>
    </row>
    <row r="1573" spans="2:8" s="1" customFormat="1" ht="16.899999999999999" customHeight="1" x14ac:dyDescent="0.2">
      <c r="B1573" s="32"/>
      <c r="C1573" s="218" t="s">
        <v>1</v>
      </c>
      <c r="D1573" s="218" t="s">
        <v>815</v>
      </c>
      <c r="E1573" s="17" t="s">
        <v>1</v>
      </c>
      <c r="F1573" s="219">
        <v>0</v>
      </c>
      <c r="H1573" s="32"/>
    </row>
    <row r="1574" spans="2:8" s="1" customFormat="1" ht="16.899999999999999" customHeight="1" x14ac:dyDescent="0.2">
      <c r="B1574" s="32"/>
      <c r="C1574" s="218" t="s">
        <v>1</v>
      </c>
      <c r="D1574" s="218" t="s">
        <v>2688</v>
      </c>
      <c r="E1574" s="17" t="s">
        <v>1</v>
      </c>
      <c r="F1574" s="219">
        <v>2.6669999999999998</v>
      </c>
      <c r="H1574" s="32"/>
    </row>
    <row r="1575" spans="2:8" s="1" customFormat="1" ht="16.899999999999999" customHeight="1" x14ac:dyDescent="0.2">
      <c r="B1575" s="32"/>
      <c r="C1575" s="218" t="s">
        <v>1</v>
      </c>
      <c r="D1575" s="218" t="s">
        <v>817</v>
      </c>
      <c r="E1575" s="17" t="s">
        <v>1</v>
      </c>
      <c r="F1575" s="219">
        <v>0</v>
      </c>
      <c r="H1575" s="32"/>
    </row>
    <row r="1576" spans="2:8" s="1" customFormat="1" ht="16.899999999999999" customHeight="1" x14ac:dyDescent="0.2">
      <c r="B1576" s="32"/>
      <c r="C1576" s="218" t="s">
        <v>1</v>
      </c>
      <c r="D1576" s="218" t="s">
        <v>2689</v>
      </c>
      <c r="E1576" s="17" t="s">
        <v>1</v>
      </c>
      <c r="F1576" s="219">
        <v>46.247</v>
      </c>
      <c r="H1576" s="32"/>
    </row>
    <row r="1577" spans="2:8" s="1" customFormat="1" ht="16.899999999999999" customHeight="1" x14ac:dyDescent="0.2">
      <c r="B1577" s="32"/>
      <c r="C1577" s="218" t="s">
        <v>1</v>
      </c>
      <c r="D1577" s="218" t="s">
        <v>819</v>
      </c>
      <c r="E1577" s="17" t="s">
        <v>1</v>
      </c>
      <c r="F1577" s="219">
        <v>0</v>
      </c>
      <c r="H1577" s="32"/>
    </row>
    <row r="1578" spans="2:8" s="1" customFormat="1" ht="16.899999999999999" customHeight="1" x14ac:dyDescent="0.2">
      <c r="B1578" s="32"/>
      <c r="C1578" s="218" t="s">
        <v>1</v>
      </c>
      <c r="D1578" s="218" t="s">
        <v>2690</v>
      </c>
      <c r="E1578" s="17" t="s">
        <v>1</v>
      </c>
      <c r="F1578" s="219">
        <v>46.271999999999998</v>
      </c>
      <c r="H1578" s="32"/>
    </row>
    <row r="1579" spans="2:8" s="1" customFormat="1" ht="16.899999999999999" customHeight="1" x14ac:dyDescent="0.2">
      <c r="B1579" s="32"/>
      <c r="C1579" s="218" t="s">
        <v>1</v>
      </c>
      <c r="D1579" s="218" t="s">
        <v>821</v>
      </c>
      <c r="E1579" s="17" t="s">
        <v>1</v>
      </c>
      <c r="F1579" s="219">
        <v>0</v>
      </c>
      <c r="H1579" s="32"/>
    </row>
    <row r="1580" spans="2:8" s="1" customFormat="1" ht="16.899999999999999" customHeight="1" x14ac:dyDescent="0.2">
      <c r="B1580" s="32"/>
      <c r="C1580" s="218" t="s">
        <v>1</v>
      </c>
      <c r="D1580" s="218" t="s">
        <v>2691</v>
      </c>
      <c r="E1580" s="17" t="s">
        <v>1</v>
      </c>
      <c r="F1580" s="219">
        <v>6.72</v>
      </c>
      <c r="H1580" s="32"/>
    </row>
    <row r="1581" spans="2:8" s="1" customFormat="1" ht="16.899999999999999" customHeight="1" x14ac:dyDescent="0.2">
      <c r="B1581" s="32"/>
      <c r="C1581" s="218" t="s">
        <v>1</v>
      </c>
      <c r="D1581" s="218" t="s">
        <v>823</v>
      </c>
      <c r="E1581" s="17" t="s">
        <v>1</v>
      </c>
      <c r="F1581" s="219">
        <v>0</v>
      </c>
      <c r="H1581" s="32"/>
    </row>
    <row r="1582" spans="2:8" s="1" customFormat="1" ht="16.899999999999999" customHeight="1" x14ac:dyDescent="0.2">
      <c r="B1582" s="32"/>
      <c r="C1582" s="218" t="s">
        <v>1</v>
      </c>
      <c r="D1582" s="218" t="s">
        <v>2692</v>
      </c>
      <c r="E1582" s="17" t="s">
        <v>1</v>
      </c>
      <c r="F1582" s="219">
        <v>43.320999999999998</v>
      </c>
      <c r="H1582" s="32"/>
    </row>
    <row r="1583" spans="2:8" s="1" customFormat="1" ht="16.899999999999999" customHeight="1" x14ac:dyDescent="0.2">
      <c r="B1583" s="32"/>
      <c r="C1583" s="218" t="s">
        <v>1</v>
      </c>
      <c r="D1583" s="218" t="s">
        <v>825</v>
      </c>
      <c r="E1583" s="17" t="s">
        <v>1</v>
      </c>
      <c r="F1583" s="219">
        <v>0</v>
      </c>
      <c r="H1583" s="32"/>
    </row>
    <row r="1584" spans="2:8" s="1" customFormat="1" ht="16.899999999999999" customHeight="1" x14ac:dyDescent="0.2">
      <c r="B1584" s="32"/>
      <c r="C1584" s="218" t="s">
        <v>1</v>
      </c>
      <c r="D1584" s="218" t="s">
        <v>2693</v>
      </c>
      <c r="E1584" s="17" t="s">
        <v>1</v>
      </c>
      <c r="F1584" s="219">
        <v>4.5720000000000001</v>
      </c>
      <c r="H1584" s="32"/>
    </row>
    <row r="1585" spans="2:8" s="1" customFormat="1" ht="16.899999999999999" customHeight="1" x14ac:dyDescent="0.2">
      <c r="B1585" s="32"/>
      <c r="C1585" s="218" t="s">
        <v>1</v>
      </c>
      <c r="D1585" s="218" t="s">
        <v>2897</v>
      </c>
      <c r="E1585" s="17" t="s">
        <v>1</v>
      </c>
      <c r="F1585" s="219">
        <v>0</v>
      </c>
      <c r="H1585" s="32"/>
    </row>
    <row r="1586" spans="2:8" s="1" customFormat="1" ht="16.899999999999999" customHeight="1" x14ac:dyDescent="0.2">
      <c r="B1586" s="32"/>
      <c r="C1586" s="218" t="s">
        <v>1</v>
      </c>
      <c r="D1586" s="218" t="s">
        <v>2898</v>
      </c>
      <c r="E1586" s="17" t="s">
        <v>1</v>
      </c>
      <c r="F1586" s="219">
        <v>24</v>
      </c>
      <c r="H1586" s="32"/>
    </row>
    <row r="1587" spans="2:8" s="1" customFormat="1" ht="16.899999999999999" customHeight="1" x14ac:dyDescent="0.2">
      <c r="B1587" s="32"/>
      <c r="C1587" s="218" t="s">
        <v>1</v>
      </c>
      <c r="D1587" s="218" t="s">
        <v>827</v>
      </c>
      <c r="E1587" s="17" t="s">
        <v>1</v>
      </c>
      <c r="F1587" s="219">
        <v>0</v>
      </c>
      <c r="H1587" s="32"/>
    </row>
    <row r="1588" spans="2:8" s="1" customFormat="1" ht="16.899999999999999" customHeight="1" x14ac:dyDescent="0.2">
      <c r="B1588" s="32"/>
      <c r="C1588" s="218" t="s">
        <v>1</v>
      </c>
      <c r="D1588" s="218" t="s">
        <v>2694</v>
      </c>
      <c r="E1588" s="17" t="s">
        <v>1</v>
      </c>
      <c r="F1588" s="219">
        <v>36.6</v>
      </c>
      <c r="H1588" s="32"/>
    </row>
    <row r="1589" spans="2:8" s="1" customFormat="1" ht="16.899999999999999" customHeight="1" x14ac:dyDescent="0.2">
      <c r="B1589" s="32"/>
      <c r="C1589" s="218" t="s">
        <v>1</v>
      </c>
      <c r="D1589" s="218" t="s">
        <v>833</v>
      </c>
      <c r="E1589" s="17" t="s">
        <v>1</v>
      </c>
      <c r="F1589" s="219">
        <v>0</v>
      </c>
      <c r="H1589" s="32"/>
    </row>
    <row r="1590" spans="2:8" s="1" customFormat="1" ht="16.899999999999999" customHeight="1" x14ac:dyDescent="0.2">
      <c r="B1590" s="32"/>
      <c r="C1590" s="218" t="s">
        <v>1</v>
      </c>
      <c r="D1590" s="218" t="s">
        <v>2899</v>
      </c>
      <c r="E1590" s="17" t="s">
        <v>1</v>
      </c>
      <c r="F1590" s="219">
        <v>10.737</v>
      </c>
      <c r="H1590" s="32"/>
    </row>
    <row r="1591" spans="2:8" s="1" customFormat="1" ht="16.899999999999999" customHeight="1" x14ac:dyDescent="0.2">
      <c r="B1591" s="32"/>
      <c r="C1591" s="218" t="s">
        <v>1</v>
      </c>
      <c r="D1591" s="218" t="s">
        <v>2900</v>
      </c>
      <c r="E1591" s="17" t="s">
        <v>1</v>
      </c>
      <c r="F1591" s="219">
        <v>0</v>
      </c>
      <c r="H1591" s="32"/>
    </row>
    <row r="1592" spans="2:8" s="1" customFormat="1" ht="16.899999999999999" customHeight="1" x14ac:dyDescent="0.2">
      <c r="B1592" s="32"/>
      <c r="C1592" s="218" t="s">
        <v>1</v>
      </c>
      <c r="D1592" s="218" t="s">
        <v>2901</v>
      </c>
      <c r="E1592" s="17" t="s">
        <v>1</v>
      </c>
      <c r="F1592" s="219">
        <v>0.91</v>
      </c>
      <c r="H1592" s="32"/>
    </row>
    <row r="1593" spans="2:8" s="1" customFormat="1" ht="16.899999999999999" customHeight="1" x14ac:dyDescent="0.2">
      <c r="B1593" s="32"/>
      <c r="C1593" s="218" t="s">
        <v>1</v>
      </c>
      <c r="D1593" s="218" t="s">
        <v>835</v>
      </c>
      <c r="E1593" s="17" t="s">
        <v>1</v>
      </c>
      <c r="F1593" s="219">
        <v>0</v>
      </c>
      <c r="H1593" s="32"/>
    </row>
    <row r="1594" spans="2:8" s="1" customFormat="1" ht="16.899999999999999" customHeight="1" x14ac:dyDescent="0.2">
      <c r="B1594" s="32"/>
      <c r="C1594" s="218" t="s">
        <v>1</v>
      </c>
      <c r="D1594" s="218" t="s">
        <v>2902</v>
      </c>
      <c r="E1594" s="17" t="s">
        <v>1</v>
      </c>
      <c r="F1594" s="219">
        <v>0.75600000000000001</v>
      </c>
      <c r="H1594" s="32"/>
    </row>
    <row r="1595" spans="2:8" s="1" customFormat="1" ht="16.899999999999999" customHeight="1" x14ac:dyDescent="0.2">
      <c r="B1595" s="32"/>
      <c r="C1595" s="218" t="s">
        <v>1</v>
      </c>
      <c r="D1595" s="218" t="s">
        <v>829</v>
      </c>
      <c r="E1595" s="17" t="s">
        <v>1</v>
      </c>
      <c r="F1595" s="219">
        <v>0</v>
      </c>
      <c r="H1595" s="32"/>
    </row>
    <row r="1596" spans="2:8" s="1" customFormat="1" ht="16.899999999999999" customHeight="1" x14ac:dyDescent="0.2">
      <c r="B1596" s="32"/>
      <c r="C1596" s="218" t="s">
        <v>1</v>
      </c>
      <c r="D1596" s="218" t="s">
        <v>2695</v>
      </c>
      <c r="E1596" s="17" t="s">
        <v>1</v>
      </c>
      <c r="F1596" s="219">
        <v>1.6970000000000001</v>
      </c>
      <c r="H1596" s="32"/>
    </row>
    <row r="1597" spans="2:8" s="1" customFormat="1" ht="16.899999999999999" customHeight="1" x14ac:dyDescent="0.2">
      <c r="B1597" s="32"/>
      <c r="C1597" s="218" t="s">
        <v>1</v>
      </c>
      <c r="D1597" s="218" t="s">
        <v>831</v>
      </c>
      <c r="E1597" s="17" t="s">
        <v>1</v>
      </c>
      <c r="F1597" s="219">
        <v>0</v>
      </c>
      <c r="H1597" s="32"/>
    </row>
    <row r="1598" spans="2:8" s="1" customFormat="1" ht="16.899999999999999" customHeight="1" x14ac:dyDescent="0.2">
      <c r="B1598" s="32"/>
      <c r="C1598" s="218" t="s">
        <v>1</v>
      </c>
      <c r="D1598" s="218" t="s">
        <v>2696</v>
      </c>
      <c r="E1598" s="17" t="s">
        <v>1</v>
      </c>
      <c r="F1598" s="219">
        <v>1.056</v>
      </c>
      <c r="H1598" s="32"/>
    </row>
    <row r="1599" spans="2:8" s="1" customFormat="1" ht="16.899999999999999" customHeight="1" x14ac:dyDescent="0.2">
      <c r="B1599" s="32"/>
      <c r="C1599" s="218" t="s">
        <v>1</v>
      </c>
      <c r="D1599" s="218" t="s">
        <v>2903</v>
      </c>
      <c r="E1599" s="17" t="s">
        <v>1</v>
      </c>
      <c r="F1599" s="219">
        <v>0</v>
      </c>
      <c r="H1599" s="32"/>
    </row>
    <row r="1600" spans="2:8" s="1" customFormat="1" ht="16.899999999999999" customHeight="1" x14ac:dyDescent="0.2">
      <c r="B1600" s="32"/>
      <c r="C1600" s="218" t="s">
        <v>1</v>
      </c>
      <c r="D1600" s="218" t="s">
        <v>2904</v>
      </c>
      <c r="E1600" s="17" t="s">
        <v>1</v>
      </c>
      <c r="F1600" s="219">
        <v>1.0649999999999999</v>
      </c>
      <c r="H1600" s="32"/>
    </row>
    <row r="1601" spans="2:8" s="1" customFormat="1" ht="16.899999999999999" customHeight="1" x14ac:dyDescent="0.2">
      <c r="B1601" s="32"/>
      <c r="C1601" s="218" t="s">
        <v>1</v>
      </c>
      <c r="D1601" s="218" t="s">
        <v>2905</v>
      </c>
      <c r="E1601" s="17" t="s">
        <v>1</v>
      </c>
      <c r="F1601" s="219">
        <v>0</v>
      </c>
      <c r="H1601" s="32"/>
    </row>
    <row r="1602" spans="2:8" s="1" customFormat="1" ht="16.899999999999999" customHeight="1" x14ac:dyDescent="0.2">
      <c r="B1602" s="32"/>
      <c r="C1602" s="218" t="s">
        <v>1</v>
      </c>
      <c r="D1602" s="218" t="s">
        <v>2906</v>
      </c>
      <c r="E1602" s="17" t="s">
        <v>1</v>
      </c>
      <c r="F1602" s="219">
        <v>0.877</v>
      </c>
      <c r="H1602" s="32"/>
    </row>
    <row r="1603" spans="2:8" s="1" customFormat="1" ht="16.899999999999999" customHeight="1" x14ac:dyDescent="0.2">
      <c r="B1603" s="32"/>
      <c r="C1603" s="218" t="s">
        <v>1</v>
      </c>
      <c r="D1603" s="218" t="s">
        <v>2907</v>
      </c>
      <c r="E1603" s="17" t="s">
        <v>1</v>
      </c>
      <c r="F1603" s="219">
        <v>0</v>
      </c>
      <c r="H1603" s="32"/>
    </row>
    <row r="1604" spans="2:8" s="1" customFormat="1" ht="16.899999999999999" customHeight="1" x14ac:dyDescent="0.2">
      <c r="B1604" s="32"/>
      <c r="C1604" s="218" t="s">
        <v>1</v>
      </c>
      <c r="D1604" s="218" t="s">
        <v>2908</v>
      </c>
      <c r="E1604" s="17" t="s">
        <v>1</v>
      </c>
      <c r="F1604" s="219">
        <v>4.07</v>
      </c>
      <c r="H1604" s="32"/>
    </row>
    <row r="1605" spans="2:8" s="1" customFormat="1" ht="16.899999999999999" customHeight="1" x14ac:dyDescent="0.2">
      <c r="B1605" s="32"/>
      <c r="C1605" s="218" t="s">
        <v>1</v>
      </c>
      <c r="D1605" s="218" t="s">
        <v>837</v>
      </c>
      <c r="E1605" s="17" t="s">
        <v>1</v>
      </c>
      <c r="F1605" s="219">
        <v>0</v>
      </c>
      <c r="H1605" s="32"/>
    </row>
    <row r="1606" spans="2:8" s="1" customFormat="1" ht="16.899999999999999" customHeight="1" x14ac:dyDescent="0.2">
      <c r="B1606" s="32"/>
      <c r="C1606" s="218" t="s">
        <v>1</v>
      </c>
      <c r="D1606" s="218" t="s">
        <v>2699</v>
      </c>
      <c r="E1606" s="17" t="s">
        <v>1</v>
      </c>
      <c r="F1606" s="219">
        <v>12.15</v>
      </c>
      <c r="H1606" s="32"/>
    </row>
    <row r="1607" spans="2:8" s="1" customFormat="1" ht="16.899999999999999" customHeight="1" x14ac:dyDescent="0.2">
      <c r="B1607" s="32"/>
      <c r="C1607" s="218" t="s">
        <v>1</v>
      </c>
      <c r="D1607" s="218" t="s">
        <v>839</v>
      </c>
      <c r="E1607" s="17" t="s">
        <v>1</v>
      </c>
      <c r="F1607" s="219">
        <v>0</v>
      </c>
      <c r="H1607" s="32"/>
    </row>
    <row r="1608" spans="2:8" s="1" customFormat="1" ht="16.899999999999999" customHeight="1" x14ac:dyDescent="0.2">
      <c r="B1608" s="32"/>
      <c r="C1608" s="218" t="s">
        <v>1</v>
      </c>
      <c r="D1608" s="218" t="s">
        <v>2700</v>
      </c>
      <c r="E1608" s="17" t="s">
        <v>1</v>
      </c>
      <c r="F1608" s="219">
        <v>3.5169999999999999</v>
      </c>
      <c r="H1608" s="32"/>
    </row>
    <row r="1609" spans="2:8" s="1" customFormat="1" ht="16.899999999999999" customHeight="1" x14ac:dyDescent="0.2">
      <c r="B1609" s="32"/>
      <c r="C1609" s="218" t="s">
        <v>1</v>
      </c>
      <c r="D1609" s="218" t="s">
        <v>2909</v>
      </c>
      <c r="E1609" s="17" t="s">
        <v>1</v>
      </c>
      <c r="F1609" s="219">
        <v>0</v>
      </c>
      <c r="H1609" s="32"/>
    </row>
    <row r="1610" spans="2:8" s="1" customFormat="1" ht="16.899999999999999" customHeight="1" x14ac:dyDescent="0.2">
      <c r="B1610" s="32"/>
      <c r="C1610" s="218" t="s">
        <v>1</v>
      </c>
      <c r="D1610" s="218" t="s">
        <v>2910</v>
      </c>
      <c r="E1610" s="17" t="s">
        <v>1</v>
      </c>
      <c r="F1610" s="219">
        <v>2.5529999999999999</v>
      </c>
      <c r="H1610" s="32"/>
    </row>
    <row r="1611" spans="2:8" s="1" customFormat="1" ht="16.899999999999999" customHeight="1" x14ac:dyDescent="0.2">
      <c r="B1611" s="32"/>
      <c r="C1611" s="218" t="s">
        <v>1</v>
      </c>
      <c r="D1611" s="218" t="s">
        <v>841</v>
      </c>
      <c r="E1611" s="17" t="s">
        <v>1</v>
      </c>
      <c r="F1611" s="219">
        <v>0</v>
      </c>
      <c r="H1611" s="32"/>
    </row>
    <row r="1612" spans="2:8" s="1" customFormat="1" ht="16.899999999999999" customHeight="1" x14ac:dyDescent="0.2">
      <c r="B1612" s="32"/>
      <c r="C1612" s="218" t="s">
        <v>1</v>
      </c>
      <c r="D1612" s="218" t="s">
        <v>842</v>
      </c>
      <c r="E1612" s="17" t="s">
        <v>1</v>
      </c>
      <c r="F1612" s="219">
        <v>0</v>
      </c>
      <c r="H1612" s="32"/>
    </row>
    <row r="1613" spans="2:8" s="1" customFormat="1" ht="16.899999999999999" customHeight="1" x14ac:dyDescent="0.2">
      <c r="B1613" s="32"/>
      <c r="C1613" s="218" t="s">
        <v>1</v>
      </c>
      <c r="D1613" s="218" t="s">
        <v>2701</v>
      </c>
      <c r="E1613" s="17" t="s">
        <v>1</v>
      </c>
      <c r="F1613" s="219">
        <v>2.2970000000000002</v>
      </c>
      <c r="H1613" s="32"/>
    </row>
    <row r="1614" spans="2:8" s="1" customFormat="1" ht="16.899999999999999" customHeight="1" x14ac:dyDescent="0.2">
      <c r="B1614" s="32"/>
      <c r="C1614" s="218" t="s">
        <v>1</v>
      </c>
      <c r="D1614" s="218" t="s">
        <v>2702</v>
      </c>
      <c r="E1614" s="17" t="s">
        <v>1</v>
      </c>
      <c r="F1614" s="219">
        <v>1.444</v>
      </c>
      <c r="H1614" s="32"/>
    </row>
    <row r="1615" spans="2:8" s="1" customFormat="1" ht="16.899999999999999" customHeight="1" x14ac:dyDescent="0.2">
      <c r="B1615" s="32"/>
      <c r="C1615" s="218" t="s">
        <v>1</v>
      </c>
      <c r="D1615" s="218" t="s">
        <v>2911</v>
      </c>
      <c r="E1615" s="17" t="s">
        <v>1</v>
      </c>
      <c r="F1615" s="219">
        <v>0</v>
      </c>
      <c r="H1615" s="32"/>
    </row>
    <row r="1616" spans="2:8" s="1" customFormat="1" ht="16.899999999999999" customHeight="1" x14ac:dyDescent="0.2">
      <c r="B1616" s="32"/>
      <c r="C1616" s="218" t="s">
        <v>1</v>
      </c>
      <c r="D1616" s="218" t="s">
        <v>2912</v>
      </c>
      <c r="E1616" s="17" t="s">
        <v>1</v>
      </c>
      <c r="F1616" s="219">
        <v>4.899</v>
      </c>
      <c r="H1616" s="32"/>
    </row>
    <row r="1617" spans="2:8" s="1" customFormat="1" ht="16.899999999999999" customHeight="1" x14ac:dyDescent="0.2">
      <c r="B1617" s="32"/>
      <c r="C1617" s="218" t="s">
        <v>1</v>
      </c>
      <c r="D1617" s="218" t="s">
        <v>2913</v>
      </c>
      <c r="E1617" s="17" t="s">
        <v>1</v>
      </c>
      <c r="F1617" s="219">
        <v>0</v>
      </c>
      <c r="H1617" s="32"/>
    </row>
    <row r="1618" spans="2:8" s="1" customFormat="1" ht="16.899999999999999" customHeight="1" x14ac:dyDescent="0.2">
      <c r="B1618" s="32"/>
      <c r="C1618" s="218" t="s">
        <v>1</v>
      </c>
      <c r="D1618" s="218" t="s">
        <v>2914</v>
      </c>
      <c r="E1618" s="17" t="s">
        <v>1</v>
      </c>
      <c r="F1618" s="219">
        <v>6.181</v>
      </c>
      <c r="H1618" s="32"/>
    </row>
    <row r="1619" spans="2:8" s="1" customFormat="1" ht="16.899999999999999" customHeight="1" x14ac:dyDescent="0.2">
      <c r="B1619" s="32"/>
      <c r="C1619" s="218" t="s">
        <v>1</v>
      </c>
      <c r="D1619" s="218" t="s">
        <v>2915</v>
      </c>
      <c r="E1619" s="17" t="s">
        <v>1</v>
      </c>
      <c r="F1619" s="219">
        <v>0</v>
      </c>
      <c r="H1619" s="32"/>
    </row>
    <row r="1620" spans="2:8" s="1" customFormat="1" ht="16.899999999999999" customHeight="1" x14ac:dyDescent="0.2">
      <c r="B1620" s="32"/>
      <c r="C1620" s="218" t="s">
        <v>1</v>
      </c>
      <c r="D1620" s="218" t="s">
        <v>2916</v>
      </c>
      <c r="E1620" s="17" t="s">
        <v>1</v>
      </c>
      <c r="F1620" s="219">
        <v>29.02</v>
      </c>
      <c r="H1620" s="32"/>
    </row>
    <row r="1621" spans="2:8" s="1" customFormat="1" ht="16.899999999999999" customHeight="1" x14ac:dyDescent="0.2">
      <c r="B1621" s="32"/>
      <c r="C1621" s="218" t="s">
        <v>1</v>
      </c>
      <c r="D1621" s="218" t="s">
        <v>2917</v>
      </c>
      <c r="E1621" s="17" t="s">
        <v>1</v>
      </c>
      <c r="F1621" s="219">
        <v>0</v>
      </c>
      <c r="H1621" s="32"/>
    </row>
    <row r="1622" spans="2:8" s="1" customFormat="1" ht="16.899999999999999" customHeight="1" x14ac:dyDescent="0.2">
      <c r="B1622" s="32"/>
      <c r="C1622" s="218" t="s">
        <v>1</v>
      </c>
      <c r="D1622" s="218" t="s">
        <v>2918</v>
      </c>
      <c r="E1622" s="17" t="s">
        <v>1</v>
      </c>
      <c r="F1622" s="219">
        <v>19.876999999999999</v>
      </c>
      <c r="H1622" s="32"/>
    </row>
    <row r="1623" spans="2:8" s="1" customFormat="1" ht="16.899999999999999" customHeight="1" x14ac:dyDescent="0.2">
      <c r="B1623" s="32"/>
      <c r="C1623" s="218" t="s">
        <v>1</v>
      </c>
      <c r="D1623" s="218" t="s">
        <v>2919</v>
      </c>
      <c r="E1623" s="17" t="s">
        <v>1</v>
      </c>
      <c r="F1623" s="219">
        <v>0</v>
      </c>
      <c r="H1623" s="32"/>
    </row>
    <row r="1624" spans="2:8" s="1" customFormat="1" ht="16.899999999999999" customHeight="1" x14ac:dyDescent="0.2">
      <c r="B1624" s="32"/>
      <c r="C1624" s="218" t="s">
        <v>1</v>
      </c>
      <c r="D1624" s="218" t="s">
        <v>2920</v>
      </c>
      <c r="E1624" s="17" t="s">
        <v>1</v>
      </c>
      <c r="F1624" s="219">
        <v>4.66</v>
      </c>
      <c r="H1624" s="32"/>
    </row>
    <row r="1625" spans="2:8" s="1" customFormat="1" ht="16.899999999999999" customHeight="1" x14ac:dyDescent="0.2">
      <c r="B1625" s="32"/>
      <c r="C1625" s="218" t="s">
        <v>190</v>
      </c>
      <c r="D1625" s="218" t="s">
        <v>383</v>
      </c>
      <c r="E1625" s="17" t="s">
        <v>1</v>
      </c>
      <c r="F1625" s="219">
        <v>725.15099999999995</v>
      </c>
      <c r="H1625" s="32"/>
    </row>
    <row r="1626" spans="2:8" s="1" customFormat="1" ht="16.899999999999999" customHeight="1" x14ac:dyDescent="0.2">
      <c r="B1626" s="32"/>
      <c r="C1626" s="220" t="s">
        <v>5387</v>
      </c>
      <c r="H1626" s="32"/>
    </row>
    <row r="1627" spans="2:8" s="1" customFormat="1" ht="16.899999999999999" customHeight="1" x14ac:dyDescent="0.2">
      <c r="B1627" s="32"/>
      <c r="C1627" s="218" t="s">
        <v>2893</v>
      </c>
      <c r="D1627" s="218" t="s">
        <v>2894</v>
      </c>
      <c r="E1627" s="17" t="s">
        <v>376</v>
      </c>
      <c r="F1627" s="219">
        <v>1450.3019999999999</v>
      </c>
      <c r="H1627" s="32"/>
    </row>
    <row r="1628" spans="2:8" s="1" customFormat="1" ht="22.5" x14ac:dyDescent="0.2">
      <c r="B1628" s="32"/>
      <c r="C1628" s="218" t="s">
        <v>4140</v>
      </c>
      <c r="D1628" s="218" t="s">
        <v>4141</v>
      </c>
      <c r="E1628" s="17" t="s">
        <v>376</v>
      </c>
      <c r="F1628" s="219">
        <v>9587.2240000000002</v>
      </c>
      <c r="H1628" s="32"/>
    </row>
    <row r="1629" spans="2:8" s="1" customFormat="1" ht="22.5" x14ac:dyDescent="0.2">
      <c r="B1629" s="32"/>
      <c r="C1629" s="218" t="s">
        <v>5010</v>
      </c>
      <c r="D1629" s="218" t="s">
        <v>5011</v>
      </c>
      <c r="E1629" s="17" t="s">
        <v>376</v>
      </c>
      <c r="F1629" s="219">
        <v>14265.999</v>
      </c>
      <c r="H1629" s="32"/>
    </row>
    <row r="1630" spans="2:8" s="1" customFormat="1" ht="16.899999999999999" customHeight="1" x14ac:dyDescent="0.2">
      <c r="B1630" s="32"/>
      <c r="C1630" s="214" t="s">
        <v>192</v>
      </c>
      <c r="D1630" s="215" t="s">
        <v>1</v>
      </c>
      <c r="E1630" s="216" t="s">
        <v>1</v>
      </c>
      <c r="F1630" s="217">
        <v>44.88</v>
      </c>
      <c r="H1630" s="32"/>
    </row>
    <row r="1631" spans="2:8" s="1" customFormat="1" ht="16.899999999999999" customHeight="1" x14ac:dyDescent="0.2">
      <c r="B1631" s="32"/>
      <c r="C1631" s="214" t="s">
        <v>194</v>
      </c>
      <c r="D1631" s="215" t="s">
        <v>1</v>
      </c>
      <c r="E1631" s="216" t="s">
        <v>1</v>
      </c>
      <c r="F1631" s="217">
        <v>38.24</v>
      </c>
      <c r="H1631" s="32"/>
    </row>
    <row r="1632" spans="2:8" s="1" customFormat="1" ht="16.899999999999999" customHeight="1" x14ac:dyDescent="0.2">
      <c r="B1632" s="32"/>
      <c r="C1632" s="214" t="s">
        <v>196</v>
      </c>
      <c r="D1632" s="215" t="s">
        <v>1</v>
      </c>
      <c r="E1632" s="216" t="s">
        <v>1</v>
      </c>
      <c r="F1632" s="217">
        <v>79.48</v>
      </c>
      <c r="H1632" s="32"/>
    </row>
    <row r="1633" spans="2:8" s="1" customFormat="1" ht="16.899999999999999" customHeight="1" x14ac:dyDescent="0.2">
      <c r="B1633" s="32"/>
      <c r="C1633" s="214" t="s">
        <v>3995</v>
      </c>
      <c r="D1633" s="215" t="s">
        <v>1</v>
      </c>
      <c r="E1633" s="216" t="s">
        <v>1</v>
      </c>
      <c r="F1633" s="217">
        <v>183.46</v>
      </c>
      <c r="H1633" s="32"/>
    </row>
    <row r="1634" spans="2:8" s="1" customFormat="1" ht="16.899999999999999" customHeight="1" x14ac:dyDescent="0.2">
      <c r="B1634" s="32"/>
      <c r="C1634" s="218" t="s">
        <v>1</v>
      </c>
      <c r="D1634" s="218" t="s">
        <v>515</v>
      </c>
      <c r="E1634" s="17" t="s">
        <v>1</v>
      </c>
      <c r="F1634" s="219">
        <v>0</v>
      </c>
      <c r="H1634" s="32"/>
    </row>
    <row r="1635" spans="2:8" s="1" customFormat="1" ht="16.899999999999999" customHeight="1" x14ac:dyDescent="0.2">
      <c r="B1635" s="32"/>
      <c r="C1635" s="218" t="s">
        <v>1</v>
      </c>
      <c r="D1635" s="218" t="s">
        <v>4139</v>
      </c>
      <c r="E1635" s="17" t="s">
        <v>1</v>
      </c>
      <c r="F1635" s="219">
        <v>183.46</v>
      </c>
      <c r="H1635" s="32"/>
    </row>
    <row r="1636" spans="2:8" s="1" customFormat="1" ht="16.899999999999999" customHeight="1" x14ac:dyDescent="0.2">
      <c r="B1636" s="32"/>
      <c r="C1636" s="218" t="s">
        <v>3995</v>
      </c>
      <c r="D1636" s="218" t="s">
        <v>383</v>
      </c>
      <c r="E1636" s="17" t="s">
        <v>1</v>
      </c>
      <c r="F1636" s="219">
        <v>183.46</v>
      </c>
      <c r="H1636" s="32"/>
    </row>
    <row r="1637" spans="2:8" s="1" customFormat="1" ht="16.899999999999999" customHeight="1" x14ac:dyDescent="0.2">
      <c r="B1637" s="32"/>
      <c r="C1637" s="220" t="s">
        <v>5387</v>
      </c>
      <c r="H1637" s="32"/>
    </row>
    <row r="1638" spans="2:8" s="1" customFormat="1" ht="16.899999999999999" customHeight="1" x14ac:dyDescent="0.2">
      <c r="B1638" s="32"/>
      <c r="C1638" s="218" t="s">
        <v>4136</v>
      </c>
      <c r="D1638" s="218" t="s">
        <v>4137</v>
      </c>
      <c r="E1638" s="17" t="s">
        <v>376</v>
      </c>
      <c r="F1638" s="219">
        <v>183.46</v>
      </c>
      <c r="H1638" s="32"/>
    </row>
    <row r="1639" spans="2:8" s="1" customFormat="1" ht="16.899999999999999" customHeight="1" x14ac:dyDescent="0.2">
      <c r="B1639" s="32"/>
      <c r="C1639" s="218" t="s">
        <v>4130</v>
      </c>
      <c r="D1639" s="218" t="s">
        <v>4131</v>
      </c>
      <c r="E1639" s="17" t="s">
        <v>376</v>
      </c>
      <c r="F1639" s="219">
        <v>183.46</v>
      </c>
      <c r="H1639" s="32"/>
    </row>
    <row r="1640" spans="2:8" s="1" customFormat="1" ht="16.899999999999999" customHeight="1" x14ac:dyDescent="0.2">
      <c r="B1640" s="32"/>
      <c r="C1640" s="218" t="s">
        <v>4133</v>
      </c>
      <c r="D1640" s="218" t="s">
        <v>4134</v>
      </c>
      <c r="E1640" s="17" t="s">
        <v>376</v>
      </c>
      <c r="F1640" s="219">
        <v>183.46</v>
      </c>
      <c r="H1640" s="32"/>
    </row>
    <row r="1641" spans="2:8" s="1" customFormat="1" ht="16.899999999999999" customHeight="1" x14ac:dyDescent="0.2">
      <c r="B1641" s="32"/>
      <c r="C1641" s="218" t="s">
        <v>5007</v>
      </c>
      <c r="D1641" s="218" t="s">
        <v>5008</v>
      </c>
      <c r="E1641" s="17" t="s">
        <v>376</v>
      </c>
      <c r="F1641" s="219">
        <v>4045.45</v>
      </c>
      <c r="H1641" s="32"/>
    </row>
    <row r="1642" spans="2:8" s="1" customFormat="1" ht="22.5" x14ac:dyDescent="0.2">
      <c r="B1642" s="32"/>
      <c r="C1642" s="218" t="s">
        <v>5010</v>
      </c>
      <c r="D1642" s="218" t="s">
        <v>5011</v>
      </c>
      <c r="E1642" s="17" t="s">
        <v>376</v>
      </c>
      <c r="F1642" s="219">
        <v>14265.999</v>
      </c>
      <c r="H1642" s="32"/>
    </row>
    <row r="1643" spans="2:8" s="1" customFormat="1" ht="16.899999999999999" customHeight="1" x14ac:dyDescent="0.2">
      <c r="B1643" s="32"/>
      <c r="C1643" s="214" t="s">
        <v>4370</v>
      </c>
      <c r="D1643" s="215" t="s">
        <v>1</v>
      </c>
      <c r="E1643" s="216" t="s">
        <v>1</v>
      </c>
      <c r="F1643" s="217">
        <v>77.778999999999996</v>
      </c>
      <c r="H1643" s="32"/>
    </row>
    <row r="1644" spans="2:8" s="1" customFormat="1" ht="16.899999999999999" customHeight="1" x14ac:dyDescent="0.2">
      <c r="B1644" s="32"/>
      <c r="C1644" s="218" t="s">
        <v>1</v>
      </c>
      <c r="D1644" s="218" t="s">
        <v>4056</v>
      </c>
      <c r="E1644" s="17" t="s">
        <v>1</v>
      </c>
      <c r="F1644" s="219">
        <v>0</v>
      </c>
      <c r="H1644" s="32"/>
    </row>
    <row r="1645" spans="2:8" s="1" customFormat="1" ht="16.899999999999999" customHeight="1" x14ac:dyDescent="0.2">
      <c r="B1645" s="32"/>
      <c r="C1645" s="218" t="s">
        <v>1</v>
      </c>
      <c r="D1645" s="218" t="s">
        <v>4365</v>
      </c>
      <c r="E1645" s="17" t="s">
        <v>1</v>
      </c>
      <c r="F1645" s="219">
        <v>0</v>
      </c>
      <c r="H1645" s="32"/>
    </row>
    <row r="1646" spans="2:8" s="1" customFormat="1" ht="16.899999999999999" customHeight="1" x14ac:dyDescent="0.2">
      <c r="B1646" s="32"/>
      <c r="C1646" s="218" t="s">
        <v>1</v>
      </c>
      <c r="D1646" s="218" t="s">
        <v>556</v>
      </c>
      <c r="E1646" s="17" t="s">
        <v>1</v>
      </c>
      <c r="F1646" s="219">
        <v>0</v>
      </c>
      <c r="H1646" s="32"/>
    </row>
    <row r="1647" spans="2:8" s="1" customFormat="1" ht="16.899999999999999" customHeight="1" x14ac:dyDescent="0.2">
      <c r="B1647" s="32"/>
      <c r="C1647" s="218" t="s">
        <v>1</v>
      </c>
      <c r="D1647" s="218" t="s">
        <v>4366</v>
      </c>
      <c r="E1647" s="17" t="s">
        <v>1</v>
      </c>
      <c r="F1647" s="219">
        <v>13.44</v>
      </c>
      <c r="H1647" s="32"/>
    </row>
    <row r="1648" spans="2:8" s="1" customFormat="1" ht="16.899999999999999" customHeight="1" x14ac:dyDescent="0.2">
      <c r="B1648" s="32"/>
      <c r="C1648" s="218" t="s">
        <v>1</v>
      </c>
      <c r="D1648" s="218" t="s">
        <v>4367</v>
      </c>
      <c r="E1648" s="17" t="s">
        <v>1</v>
      </c>
      <c r="F1648" s="219">
        <v>13.79</v>
      </c>
      <c r="H1648" s="32"/>
    </row>
    <row r="1649" spans="2:8" s="1" customFormat="1" ht="16.899999999999999" customHeight="1" x14ac:dyDescent="0.2">
      <c r="B1649" s="32"/>
      <c r="C1649" s="218" t="s">
        <v>1</v>
      </c>
      <c r="D1649" s="218" t="s">
        <v>1</v>
      </c>
      <c r="E1649" s="17" t="s">
        <v>1</v>
      </c>
      <c r="F1649" s="219">
        <v>0</v>
      </c>
      <c r="H1649" s="32"/>
    </row>
    <row r="1650" spans="2:8" s="1" customFormat="1" ht="16.899999999999999" customHeight="1" x14ac:dyDescent="0.2">
      <c r="B1650" s="32"/>
      <c r="C1650" s="218" t="s">
        <v>1</v>
      </c>
      <c r="D1650" s="218" t="s">
        <v>503</v>
      </c>
      <c r="E1650" s="17" t="s">
        <v>1</v>
      </c>
      <c r="F1650" s="219">
        <v>0</v>
      </c>
      <c r="H1650" s="32"/>
    </row>
    <row r="1651" spans="2:8" s="1" customFormat="1" ht="16.899999999999999" customHeight="1" x14ac:dyDescent="0.2">
      <c r="B1651" s="32"/>
      <c r="C1651" s="218" t="s">
        <v>1</v>
      </c>
      <c r="D1651" s="218" t="s">
        <v>4368</v>
      </c>
      <c r="E1651" s="17" t="s">
        <v>1</v>
      </c>
      <c r="F1651" s="219">
        <v>30.413</v>
      </c>
      <c r="H1651" s="32"/>
    </row>
    <row r="1652" spans="2:8" s="1" customFormat="1" ht="16.899999999999999" customHeight="1" x14ac:dyDescent="0.2">
      <c r="B1652" s="32"/>
      <c r="C1652" s="218" t="s">
        <v>1</v>
      </c>
      <c r="D1652" s="218" t="s">
        <v>1</v>
      </c>
      <c r="E1652" s="17" t="s">
        <v>1</v>
      </c>
      <c r="F1652" s="219">
        <v>0</v>
      </c>
      <c r="H1652" s="32"/>
    </row>
    <row r="1653" spans="2:8" s="1" customFormat="1" ht="16.899999999999999" customHeight="1" x14ac:dyDescent="0.2">
      <c r="B1653" s="32"/>
      <c r="C1653" s="218" t="s">
        <v>1</v>
      </c>
      <c r="D1653" s="218" t="s">
        <v>4105</v>
      </c>
      <c r="E1653" s="17" t="s">
        <v>1</v>
      </c>
      <c r="F1653" s="219">
        <v>0</v>
      </c>
      <c r="H1653" s="32"/>
    </row>
    <row r="1654" spans="2:8" s="1" customFormat="1" ht="16.899999999999999" customHeight="1" x14ac:dyDescent="0.2">
      <c r="B1654" s="32"/>
      <c r="C1654" s="218" t="s">
        <v>1</v>
      </c>
      <c r="D1654" s="218" t="s">
        <v>4369</v>
      </c>
      <c r="E1654" s="17" t="s">
        <v>1</v>
      </c>
      <c r="F1654" s="219">
        <v>20.135999999999999</v>
      </c>
      <c r="H1654" s="32"/>
    </row>
    <row r="1655" spans="2:8" s="1" customFormat="1" ht="16.899999999999999" customHeight="1" x14ac:dyDescent="0.2">
      <c r="B1655" s="32"/>
      <c r="C1655" s="218" t="s">
        <v>1</v>
      </c>
      <c r="D1655" s="218" t="s">
        <v>1</v>
      </c>
      <c r="E1655" s="17" t="s">
        <v>1</v>
      </c>
      <c r="F1655" s="219">
        <v>0</v>
      </c>
      <c r="H1655" s="32"/>
    </row>
    <row r="1656" spans="2:8" s="1" customFormat="1" ht="16.899999999999999" customHeight="1" x14ac:dyDescent="0.2">
      <c r="B1656" s="32"/>
      <c r="C1656" s="218" t="s">
        <v>4370</v>
      </c>
      <c r="D1656" s="218" t="s">
        <v>385</v>
      </c>
      <c r="E1656" s="17" t="s">
        <v>1</v>
      </c>
      <c r="F1656" s="219">
        <v>77.778999999999996</v>
      </c>
      <c r="H1656" s="32"/>
    </row>
    <row r="1657" spans="2:8" s="1" customFormat="1" ht="16.899999999999999" customHeight="1" x14ac:dyDescent="0.2">
      <c r="B1657" s="32"/>
      <c r="C1657" s="214" t="s">
        <v>4393</v>
      </c>
      <c r="D1657" s="215" t="s">
        <v>1</v>
      </c>
      <c r="E1657" s="216" t="s">
        <v>1</v>
      </c>
      <c r="F1657" s="217">
        <v>707.798</v>
      </c>
      <c r="H1657" s="32"/>
    </row>
    <row r="1658" spans="2:8" s="1" customFormat="1" ht="16.899999999999999" customHeight="1" x14ac:dyDescent="0.2">
      <c r="B1658" s="32"/>
      <c r="C1658" s="218" t="s">
        <v>1</v>
      </c>
      <c r="D1658" s="218" t="s">
        <v>4056</v>
      </c>
      <c r="E1658" s="17" t="s">
        <v>1</v>
      </c>
      <c r="F1658" s="219">
        <v>0</v>
      </c>
      <c r="H1658" s="32"/>
    </row>
    <row r="1659" spans="2:8" s="1" customFormat="1" ht="16.899999999999999" customHeight="1" x14ac:dyDescent="0.2">
      <c r="B1659" s="32"/>
      <c r="C1659" s="218" t="s">
        <v>1</v>
      </c>
      <c r="D1659" s="218" t="s">
        <v>4374</v>
      </c>
      <c r="E1659" s="17" t="s">
        <v>1</v>
      </c>
      <c r="F1659" s="219">
        <v>0</v>
      </c>
      <c r="H1659" s="32"/>
    </row>
    <row r="1660" spans="2:8" s="1" customFormat="1" ht="16.899999999999999" customHeight="1" x14ac:dyDescent="0.2">
      <c r="B1660" s="32"/>
      <c r="C1660" s="218" t="s">
        <v>1</v>
      </c>
      <c r="D1660" s="218" t="s">
        <v>556</v>
      </c>
      <c r="E1660" s="17" t="s">
        <v>1</v>
      </c>
      <c r="F1660" s="219">
        <v>0</v>
      </c>
      <c r="H1660" s="32"/>
    </row>
    <row r="1661" spans="2:8" s="1" customFormat="1" ht="22.5" x14ac:dyDescent="0.2">
      <c r="B1661" s="32"/>
      <c r="C1661" s="218" t="s">
        <v>1</v>
      </c>
      <c r="D1661" s="218" t="s">
        <v>4375</v>
      </c>
      <c r="E1661" s="17" t="s">
        <v>1</v>
      </c>
      <c r="F1661" s="219">
        <v>176.26599999999999</v>
      </c>
      <c r="H1661" s="32"/>
    </row>
    <row r="1662" spans="2:8" s="1" customFormat="1" ht="16.899999999999999" customHeight="1" x14ac:dyDescent="0.2">
      <c r="B1662" s="32"/>
      <c r="C1662" s="218" t="s">
        <v>1</v>
      </c>
      <c r="D1662" s="218" t="s">
        <v>4376</v>
      </c>
      <c r="E1662" s="17" t="s">
        <v>1</v>
      </c>
      <c r="F1662" s="219">
        <v>-24.173999999999999</v>
      </c>
      <c r="H1662" s="32"/>
    </row>
    <row r="1663" spans="2:8" s="1" customFormat="1" ht="16.899999999999999" customHeight="1" x14ac:dyDescent="0.2">
      <c r="B1663" s="32"/>
      <c r="C1663" s="218" t="s">
        <v>1</v>
      </c>
      <c r="D1663" s="218" t="s">
        <v>4377</v>
      </c>
      <c r="E1663" s="17" t="s">
        <v>1</v>
      </c>
      <c r="F1663" s="219">
        <v>-9.4499999999999993</v>
      </c>
      <c r="H1663" s="32"/>
    </row>
    <row r="1664" spans="2:8" s="1" customFormat="1" ht="16.899999999999999" customHeight="1" x14ac:dyDescent="0.2">
      <c r="B1664" s="32"/>
      <c r="C1664" s="218" t="s">
        <v>1</v>
      </c>
      <c r="D1664" s="218" t="s">
        <v>4378</v>
      </c>
      <c r="E1664" s="17" t="s">
        <v>1</v>
      </c>
      <c r="F1664" s="219">
        <v>61.79</v>
      </c>
      <c r="H1664" s="32"/>
    </row>
    <row r="1665" spans="2:8" s="1" customFormat="1" ht="16.899999999999999" customHeight="1" x14ac:dyDescent="0.2">
      <c r="B1665" s="32"/>
      <c r="C1665" s="218" t="s">
        <v>1</v>
      </c>
      <c r="D1665" s="218" t="s">
        <v>4379</v>
      </c>
      <c r="E1665" s="17" t="s">
        <v>1</v>
      </c>
      <c r="F1665" s="219">
        <v>-9.6</v>
      </c>
      <c r="H1665" s="32"/>
    </row>
    <row r="1666" spans="2:8" s="1" customFormat="1" ht="16.899999999999999" customHeight="1" x14ac:dyDescent="0.2">
      <c r="B1666" s="32"/>
      <c r="C1666" s="218" t="s">
        <v>1</v>
      </c>
      <c r="D1666" s="218" t="s">
        <v>503</v>
      </c>
      <c r="E1666" s="17" t="s">
        <v>1</v>
      </c>
      <c r="F1666" s="219">
        <v>0</v>
      </c>
      <c r="H1666" s="32"/>
    </row>
    <row r="1667" spans="2:8" s="1" customFormat="1" ht="22.5" x14ac:dyDescent="0.2">
      <c r="B1667" s="32"/>
      <c r="C1667" s="218" t="s">
        <v>1</v>
      </c>
      <c r="D1667" s="218" t="s">
        <v>4380</v>
      </c>
      <c r="E1667" s="17" t="s">
        <v>1</v>
      </c>
      <c r="F1667" s="219">
        <v>119.88500000000001</v>
      </c>
      <c r="H1667" s="32"/>
    </row>
    <row r="1668" spans="2:8" s="1" customFormat="1" ht="16.899999999999999" customHeight="1" x14ac:dyDescent="0.2">
      <c r="B1668" s="32"/>
      <c r="C1668" s="218" t="s">
        <v>1</v>
      </c>
      <c r="D1668" s="218" t="s">
        <v>4381</v>
      </c>
      <c r="E1668" s="17" t="s">
        <v>1</v>
      </c>
      <c r="F1668" s="219">
        <v>-17</v>
      </c>
      <c r="H1668" s="32"/>
    </row>
    <row r="1669" spans="2:8" s="1" customFormat="1" ht="16.899999999999999" customHeight="1" x14ac:dyDescent="0.2">
      <c r="B1669" s="32"/>
      <c r="C1669" s="218" t="s">
        <v>1</v>
      </c>
      <c r="D1669" s="218" t="s">
        <v>4382</v>
      </c>
      <c r="E1669" s="17" t="s">
        <v>1</v>
      </c>
      <c r="F1669" s="219">
        <v>-3.0710000000000002</v>
      </c>
      <c r="H1669" s="32"/>
    </row>
    <row r="1670" spans="2:8" s="1" customFormat="1" ht="16.899999999999999" customHeight="1" x14ac:dyDescent="0.2">
      <c r="B1670" s="32"/>
      <c r="C1670" s="218" t="s">
        <v>1</v>
      </c>
      <c r="D1670" s="218" t="s">
        <v>4383</v>
      </c>
      <c r="E1670" s="17" t="s">
        <v>1</v>
      </c>
      <c r="F1670" s="219">
        <v>99.438999999999993</v>
      </c>
      <c r="H1670" s="32"/>
    </row>
    <row r="1671" spans="2:8" s="1" customFormat="1" ht="16.899999999999999" customHeight="1" x14ac:dyDescent="0.2">
      <c r="B1671" s="32"/>
      <c r="C1671" s="218" t="s">
        <v>1</v>
      </c>
      <c r="D1671" s="218" t="s">
        <v>4384</v>
      </c>
      <c r="E1671" s="17" t="s">
        <v>1</v>
      </c>
      <c r="F1671" s="219">
        <v>-8.4</v>
      </c>
      <c r="H1671" s="32"/>
    </row>
    <row r="1672" spans="2:8" s="1" customFormat="1" ht="16.899999999999999" customHeight="1" x14ac:dyDescent="0.2">
      <c r="B1672" s="32"/>
      <c r="C1672" s="218" t="s">
        <v>1</v>
      </c>
      <c r="D1672" s="218" t="s">
        <v>4385</v>
      </c>
      <c r="E1672" s="17" t="s">
        <v>1</v>
      </c>
      <c r="F1672" s="219">
        <v>115.151</v>
      </c>
      <c r="H1672" s="32"/>
    </row>
    <row r="1673" spans="2:8" s="1" customFormat="1" ht="16.899999999999999" customHeight="1" x14ac:dyDescent="0.2">
      <c r="B1673" s="32"/>
      <c r="C1673" s="218" t="s">
        <v>1</v>
      </c>
      <c r="D1673" s="218" t="s">
        <v>4386</v>
      </c>
      <c r="E1673" s="17" t="s">
        <v>1</v>
      </c>
      <c r="F1673" s="219">
        <v>-18</v>
      </c>
      <c r="H1673" s="32"/>
    </row>
    <row r="1674" spans="2:8" s="1" customFormat="1" ht="16.899999999999999" customHeight="1" x14ac:dyDescent="0.2">
      <c r="B1674" s="32"/>
      <c r="C1674" s="218" t="s">
        <v>1</v>
      </c>
      <c r="D1674" s="218" t="s">
        <v>4387</v>
      </c>
      <c r="E1674" s="17" t="s">
        <v>1</v>
      </c>
      <c r="F1674" s="219">
        <v>103.37</v>
      </c>
      <c r="H1674" s="32"/>
    </row>
    <row r="1675" spans="2:8" s="1" customFormat="1" ht="16.899999999999999" customHeight="1" x14ac:dyDescent="0.2">
      <c r="B1675" s="32"/>
      <c r="C1675" s="218" t="s">
        <v>1</v>
      </c>
      <c r="D1675" s="218" t="s">
        <v>4388</v>
      </c>
      <c r="E1675" s="17" t="s">
        <v>1</v>
      </c>
      <c r="F1675" s="219">
        <v>-6.4</v>
      </c>
      <c r="H1675" s="32"/>
    </row>
    <row r="1676" spans="2:8" s="1" customFormat="1" ht="16.899999999999999" customHeight="1" x14ac:dyDescent="0.2">
      <c r="B1676" s="32"/>
      <c r="C1676" s="218" t="s">
        <v>1</v>
      </c>
      <c r="D1676" s="218" t="s">
        <v>4389</v>
      </c>
      <c r="E1676" s="17" t="s">
        <v>1</v>
      </c>
      <c r="F1676" s="219">
        <v>42.283000000000001</v>
      </c>
      <c r="H1676" s="32"/>
    </row>
    <row r="1677" spans="2:8" s="1" customFormat="1" ht="16.899999999999999" customHeight="1" x14ac:dyDescent="0.2">
      <c r="B1677" s="32"/>
      <c r="C1677" s="218" t="s">
        <v>1</v>
      </c>
      <c r="D1677" s="218" t="s">
        <v>4390</v>
      </c>
      <c r="E1677" s="17" t="s">
        <v>1</v>
      </c>
      <c r="F1677" s="219">
        <v>-3.2029999999999998</v>
      </c>
      <c r="H1677" s="32"/>
    </row>
    <row r="1678" spans="2:8" s="1" customFormat="1" ht="16.899999999999999" customHeight="1" x14ac:dyDescent="0.2">
      <c r="B1678" s="32"/>
      <c r="C1678" s="218" t="s">
        <v>1</v>
      </c>
      <c r="D1678" s="218" t="s">
        <v>4105</v>
      </c>
      <c r="E1678" s="17" t="s">
        <v>1</v>
      </c>
      <c r="F1678" s="219">
        <v>0</v>
      </c>
      <c r="H1678" s="32"/>
    </row>
    <row r="1679" spans="2:8" s="1" customFormat="1" ht="16.899999999999999" customHeight="1" x14ac:dyDescent="0.2">
      <c r="B1679" s="32"/>
      <c r="C1679" s="218" t="s">
        <v>1</v>
      </c>
      <c r="D1679" s="218" t="s">
        <v>4391</v>
      </c>
      <c r="E1679" s="17" t="s">
        <v>1</v>
      </c>
      <c r="F1679" s="219">
        <v>110.712</v>
      </c>
      <c r="H1679" s="32"/>
    </row>
    <row r="1680" spans="2:8" s="1" customFormat="1" ht="16.899999999999999" customHeight="1" x14ac:dyDescent="0.2">
      <c r="B1680" s="32"/>
      <c r="C1680" s="218" t="s">
        <v>1</v>
      </c>
      <c r="D1680" s="218" t="s">
        <v>4392</v>
      </c>
      <c r="E1680" s="17" t="s">
        <v>1</v>
      </c>
      <c r="F1680" s="219">
        <v>-21.8</v>
      </c>
      <c r="H1680" s="32"/>
    </row>
    <row r="1681" spans="2:8" s="1" customFormat="1" ht="16.899999999999999" customHeight="1" x14ac:dyDescent="0.2">
      <c r="B1681" s="32"/>
      <c r="C1681" s="218" t="s">
        <v>4393</v>
      </c>
      <c r="D1681" s="218" t="s">
        <v>385</v>
      </c>
      <c r="E1681" s="17" t="s">
        <v>1</v>
      </c>
      <c r="F1681" s="219">
        <v>707.798</v>
      </c>
      <c r="H1681" s="32"/>
    </row>
    <row r="1682" spans="2:8" s="1" customFormat="1" ht="16.899999999999999" customHeight="1" x14ac:dyDescent="0.2">
      <c r="B1682" s="32"/>
      <c r="C1682" s="214" t="s">
        <v>198</v>
      </c>
      <c r="D1682" s="215" t="s">
        <v>1</v>
      </c>
      <c r="E1682" s="216" t="s">
        <v>1</v>
      </c>
      <c r="F1682" s="217">
        <v>3594.9670000000001</v>
      </c>
      <c r="H1682" s="32"/>
    </row>
    <row r="1683" spans="2:8" s="1" customFormat="1" ht="16.899999999999999" customHeight="1" x14ac:dyDescent="0.2">
      <c r="B1683" s="32"/>
      <c r="C1683" s="214" t="s">
        <v>1199</v>
      </c>
      <c r="D1683" s="215" t="s">
        <v>1</v>
      </c>
      <c r="E1683" s="216" t="s">
        <v>1</v>
      </c>
      <c r="F1683" s="217">
        <v>183.43</v>
      </c>
      <c r="H1683" s="32"/>
    </row>
    <row r="1684" spans="2:8" s="1" customFormat="1" ht="16.899999999999999" customHeight="1" x14ac:dyDescent="0.2">
      <c r="B1684" s="32"/>
      <c r="C1684" s="214" t="s">
        <v>200</v>
      </c>
      <c r="D1684" s="215" t="s">
        <v>1</v>
      </c>
      <c r="E1684" s="216" t="s">
        <v>1</v>
      </c>
      <c r="F1684" s="217">
        <v>109.32</v>
      </c>
      <c r="H1684" s="32"/>
    </row>
    <row r="1685" spans="2:8" s="1" customFormat="1" ht="16.899999999999999" customHeight="1" x14ac:dyDescent="0.2">
      <c r="B1685" s="32"/>
      <c r="C1685" s="214" t="s">
        <v>202</v>
      </c>
      <c r="D1685" s="215" t="s">
        <v>1</v>
      </c>
      <c r="E1685" s="216" t="s">
        <v>1</v>
      </c>
      <c r="F1685" s="217">
        <v>75.67</v>
      </c>
      <c r="H1685" s="32"/>
    </row>
    <row r="1686" spans="2:8" s="1" customFormat="1" ht="16.899999999999999" customHeight="1" x14ac:dyDescent="0.2">
      <c r="B1686" s="32"/>
      <c r="C1686" s="214" t="s">
        <v>204</v>
      </c>
      <c r="D1686" s="215" t="s">
        <v>1</v>
      </c>
      <c r="E1686" s="216" t="s">
        <v>1</v>
      </c>
      <c r="F1686" s="217">
        <v>66.837999999999994</v>
      </c>
      <c r="H1686" s="32"/>
    </row>
    <row r="1687" spans="2:8" s="1" customFormat="1" ht="16.899999999999999" customHeight="1" x14ac:dyDescent="0.2">
      <c r="B1687" s="32"/>
      <c r="C1687" s="214" t="s">
        <v>205</v>
      </c>
      <c r="D1687" s="215" t="s">
        <v>1</v>
      </c>
      <c r="E1687" s="216" t="s">
        <v>1</v>
      </c>
      <c r="F1687" s="217">
        <v>1.9</v>
      </c>
      <c r="H1687" s="32"/>
    </row>
    <row r="1688" spans="2:8" s="1" customFormat="1" ht="16.899999999999999" customHeight="1" x14ac:dyDescent="0.2">
      <c r="B1688" s="32"/>
      <c r="C1688" s="214" t="s">
        <v>207</v>
      </c>
      <c r="D1688" s="215" t="s">
        <v>1</v>
      </c>
      <c r="E1688" s="216" t="s">
        <v>1</v>
      </c>
      <c r="F1688" s="217">
        <v>80.64</v>
      </c>
      <c r="H1688" s="32"/>
    </row>
    <row r="1689" spans="2:8" s="1" customFormat="1" ht="16.899999999999999" customHeight="1" x14ac:dyDescent="0.2">
      <c r="B1689" s="32"/>
      <c r="C1689" s="214" t="s">
        <v>209</v>
      </c>
      <c r="D1689" s="215" t="s">
        <v>1</v>
      </c>
      <c r="E1689" s="216" t="s">
        <v>1</v>
      </c>
      <c r="F1689" s="217">
        <v>11.917999999999999</v>
      </c>
      <c r="H1689" s="32"/>
    </row>
    <row r="1690" spans="2:8" s="1" customFormat="1" ht="16.899999999999999" customHeight="1" x14ac:dyDescent="0.2">
      <c r="B1690" s="32"/>
      <c r="C1690" s="214" t="s">
        <v>211</v>
      </c>
      <c r="D1690" s="215" t="s">
        <v>1</v>
      </c>
      <c r="E1690" s="216" t="s">
        <v>1</v>
      </c>
      <c r="F1690" s="217">
        <v>0</v>
      </c>
      <c r="H1690" s="32"/>
    </row>
    <row r="1691" spans="2:8" s="1" customFormat="1" ht="16.899999999999999" customHeight="1" x14ac:dyDescent="0.2">
      <c r="B1691" s="32"/>
      <c r="C1691" s="214" t="s">
        <v>213</v>
      </c>
      <c r="D1691" s="215" t="s">
        <v>1</v>
      </c>
      <c r="E1691" s="216" t="s">
        <v>1</v>
      </c>
      <c r="F1691" s="217">
        <v>0</v>
      </c>
      <c r="H1691" s="32"/>
    </row>
    <row r="1692" spans="2:8" s="1" customFormat="1" ht="16.899999999999999" customHeight="1" x14ac:dyDescent="0.2">
      <c r="B1692" s="32"/>
      <c r="C1692" s="220" t="s">
        <v>5387</v>
      </c>
      <c r="H1692" s="32"/>
    </row>
    <row r="1693" spans="2:8" s="1" customFormat="1" ht="22.5" x14ac:dyDescent="0.2">
      <c r="B1693" s="32"/>
      <c r="C1693" s="218" t="s">
        <v>607</v>
      </c>
      <c r="D1693" s="218" t="s">
        <v>608</v>
      </c>
      <c r="E1693" s="17" t="s">
        <v>489</v>
      </c>
      <c r="F1693" s="219">
        <v>0</v>
      </c>
      <c r="H1693" s="32"/>
    </row>
    <row r="1694" spans="2:8" s="1" customFormat="1" ht="16.899999999999999" customHeight="1" x14ac:dyDescent="0.2">
      <c r="B1694" s="32"/>
      <c r="C1694" s="214" t="s">
        <v>215</v>
      </c>
      <c r="D1694" s="215" t="s">
        <v>1</v>
      </c>
      <c r="E1694" s="216" t="s">
        <v>1</v>
      </c>
      <c r="F1694" s="217">
        <v>9587.2240000000002</v>
      </c>
      <c r="H1694" s="32"/>
    </row>
    <row r="1695" spans="2:8" s="1" customFormat="1" ht="16.899999999999999" customHeight="1" x14ac:dyDescent="0.2">
      <c r="B1695" s="32"/>
      <c r="C1695" s="218" t="s">
        <v>1</v>
      </c>
      <c r="D1695" s="218" t="s">
        <v>556</v>
      </c>
      <c r="E1695" s="17" t="s">
        <v>1</v>
      </c>
      <c r="F1695" s="219">
        <v>0</v>
      </c>
      <c r="H1695" s="32"/>
    </row>
    <row r="1696" spans="2:8" s="1" customFormat="1" ht="22.5" x14ac:dyDescent="0.2">
      <c r="B1696" s="32"/>
      <c r="C1696" s="218" t="s">
        <v>1</v>
      </c>
      <c r="D1696" s="218" t="s">
        <v>4143</v>
      </c>
      <c r="E1696" s="17" t="s">
        <v>1</v>
      </c>
      <c r="F1696" s="219">
        <v>397.22300000000001</v>
      </c>
      <c r="H1696" s="32"/>
    </row>
    <row r="1697" spans="2:8" s="1" customFormat="1" ht="22.5" x14ac:dyDescent="0.2">
      <c r="B1697" s="32"/>
      <c r="C1697" s="218" t="s">
        <v>1</v>
      </c>
      <c r="D1697" s="218" t="s">
        <v>4144</v>
      </c>
      <c r="E1697" s="17" t="s">
        <v>1</v>
      </c>
      <c r="F1697" s="219">
        <v>495.262</v>
      </c>
      <c r="H1697" s="32"/>
    </row>
    <row r="1698" spans="2:8" s="1" customFormat="1" ht="22.5" x14ac:dyDescent="0.2">
      <c r="B1698" s="32"/>
      <c r="C1698" s="218" t="s">
        <v>1</v>
      </c>
      <c r="D1698" s="218" t="s">
        <v>4145</v>
      </c>
      <c r="E1698" s="17" t="s">
        <v>1</v>
      </c>
      <c r="F1698" s="219">
        <v>387.86500000000001</v>
      </c>
      <c r="H1698" s="32"/>
    </row>
    <row r="1699" spans="2:8" s="1" customFormat="1" ht="22.5" x14ac:dyDescent="0.2">
      <c r="B1699" s="32"/>
      <c r="C1699" s="218" t="s">
        <v>1</v>
      </c>
      <c r="D1699" s="218" t="s">
        <v>4146</v>
      </c>
      <c r="E1699" s="17" t="s">
        <v>1</v>
      </c>
      <c r="F1699" s="219">
        <v>1845.394</v>
      </c>
      <c r="H1699" s="32"/>
    </row>
    <row r="1700" spans="2:8" s="1" customFormat="1" ht="22.5" x14ac:dyDescent="0.2">
      <c r="B1700" s="32"/>
      <c r="C1700" s="218" t="s">
        <v>1</v>
      </c>
      <c r="D1700" s="218" t="s">
        <v>4147</v>
      </c>
      <c r="E1700" s="17" t="s">
        <v>1</v>
      </c>
      <c r="F1700" s="219">
        <v>911.09699999999998</v>
      </c>
      <c r="H1700" s="32"/>
    </row>
    <row r="1701" spans="2:8" s="1" customFormat="1" ht="22.5" x14ac:dyDescent="0.2">
      <c r="B1701" s="32"/>
      <c r="C1701" s="218" t="s">
        <v>1</v>
      </c>
      <c r="D1701" s="218" t="s">
        <v>4148</v>
      </c>
      <c r="E1701" s="17" t="s">
        <v>1</v>
      </c>
      <c r="F1701" s="219">
        <v>1832.8510000000001</v>
      </c>
      <c r="H1701" s="32"/>
    </row>
    <row r="1702" spans="2:8" s="1" customFormat="1" ht="22.5" x14ac:dyDescent="0.2">
      <c r="B1702" s="32"/>
      <c r="C1702" s="218" t="s">
        <v>1</v>
      </c>
      <c r="D1702" s="218" t="s">
        <v>4149</v>
      </c>
      <c r="E1702" s="17" t="s">
        <v>1</v>
      </c>
      <c r="F1702" s="219">
        <v>675.48599999999999</v>
      </c>
      <c r="H1702" s="32"/>
    </row>
    <row r="1703" spans="2:8" s="1" customFormat="1" ht="22.5" x14ac:dyDescent="0.2">
      <c r="B1703" s="32"/>
      <c r="C1703" s="218" t="s">
        <v>1</v>
      </c>
      <c r="D1703" s="218" t="s">
        <v>4150</v>
      </c>
      <c r="E1703" s="17" t="s">
        <v>1</v>
      </c>
      <c r="F1703" s="219">
        <v>490.589</v>
      </c>
      <c r="H1703" s="32"/>
    </row>
    <row r="1704" spans="2:8" s="1" customFormat="1" ht="22.5" x14ac:dyDescent="0.2">
      <c r="B1704" s="32"/>
      <c r="C1704" s="218" t="s">
        <v>1</v>
      </c>
      <c r="D1704" s="218" t="s">
        <v>4151</v>
      </c>
      <c r="E1704" s="17" t="s">
        <v>1</v>
      </c>
      <c r="F1704" s="219">
        <v>481.06900000000002</v>
      </c>
      <c r="H1704" s="32"/>
    </row>
    <row r="1705" spans="2:8" s="1" customFormat="1" ht="16.899999999999999" customHeight="1" x14ac:dyDescent="0.2">
      <c r="B1705" s="32"/>
      <c r="C1705" s="218" t="s">
        <v>1</v>
      </c>
      <c r="D1705" s="218" t="s">
        <v>503</v>
      </c>
      <c r="E1705" s="17" t="s">
        <v>1</v>
      </c>
      <c r="F1705" s="219">
        <v>0</v>
      </c>
      <c r="H1705" s="32"/>
    </row>
    <row r="1706" spans="2:8" s="1" customFormat="1" ht="22.5" x14ac:dyDescent="0.2">
      <c r="B1706" s="32"/>
      <c r="C1706" s="218" t="s">
        <v>1</v>
      </c>
      <c r="D1706" s="218" t="s">
        <v>4152</v>
      </c>
      <c r="E1706" s="17" t="s">
        <v>1</v>
      </c>
      <c r="F1706" s="219">
        <v>384.94200000000001</v>
      </c>
      <c r="H1706" s="32"/>
    </row>
    <row r="1707" spans="2:8" s="1" customFormat="1" ht="22.5" x14ac:dyDescent="0.2">
      <c r="B1707" s="32"/>
      <c r="C1707" s="218" t="s">
        <v>1</v>
      </c>
      <c r="D1707" s="218" t="s">
        <v>4153</v>
      </c>
      <c r="E1707" s="17" t="s">
        <v>1</v>
      </c>
      <c r="F1707" s="219">
        <v>437.93200000000002</v>
      </c>
      <c r="H1707" s="32"/>
    </row>
    <row r="1708" spans="2:8" s="1" customFormat="1" ht="22.5" x14ac:dyDescent="0.2">
      <c r="B1708" s="32"/>
      <c r="C1708" s="218" t="s">
        <v>1</v>
      </c>
      <c r="D1708" s="218" t="s">
        <v>4154</v>
      </c>
      <c r="E1708" s="17" t="s">
        <v>1</v>
      </c>
      <c r="F1708" s="219">
        <v>429.005</v>
      </c>
      <c r="H1708" s="32"/>
    </row>
    <row r="1709" spans="2:8" s="1" customFormat="1" ht="22.5" x14ac:dyDescent="0.2">
      <c r="B1709" s="32"/>
      <c r="C1709" s="218" t="s">
        <v>1</v>
      </c>
      <c r="D1709" s="218" t="s">
        <v>4155</v>
      </c>
      <c r="E1709" s="17" t="s">
        <v>1</v>
      </c>
      <c r="F1709" s="219">
        <v>579.01300000000003</v>
      </c>
      <c r="H1709" s="32"/>
    </row>
    <row r="1710" spans="2:8" s="1" customFormat="1" ht="22.5" x14ac:dyDescent="0.2">
      <c r="B1710" s="32"/>
      <c r="C1710" s="218" t="s">
        <v>1</v>
      </c>
      <c r="D1710" s="218" t="s">
        <v>4156</v>
      </c>
      <c r="E1710" s="17" t="s">
        <v>1</v>
      </c>
      <c r="F1710" s="219">
        <v>373.21899999999999</v>
      </c>
      <c r="H1710" s="32"/>
    </row>
    <row r="1711" spans="2:8" s="1" customFormat="1" ht="22.5" x14ac:dyDescent="0.2">
      <c r="B1711" s="32"/>
      <c r="C1711" s="218" t="s">
        <v>1</v>
      </c>
      <c r="D1711" s="218" t="s">
        <v>4157</v>
      </c>
      <c r="E1711" s="17" t="s">
        <v>1</v>
      </c>
      <c r="F1711" s="219">
        <v>332.20800000000003</v>
      </c>
      <c r="H1711" s="32"/>
    </row>
    <row r="1712" spans="2:8" s="1" customFormat="1" ht="22.5" x14ac:dyDescent="0.2">
      <c r="B1712" s="32"/>
      <c r="C1712" s="218" t="s">
        <v>1</v>
      </c>
      <c r="D1712" s="218" t="s">
        <v>4158</v>
      </c>
      <c r="E1712" s="17" t="s">
        <v>1</v>
      </c>
      <c r="F1712" s="219">
        <v>347.80700000000002</v>
      </c>
      <c r="H1712" s="32"/>
    </row>
    <row r="1713" spans="2:8" s="1" customFormat="1" ht="16.899999999999999" customHeight="1" x14ac:dyDescent="0.2">
      <c r="B1713" s="32"/>
      <c r="C1713" s="218" t="s">
        <v>1</v>
      </c>
      <c r="D1713" s="218" t="s">
        <v>4159</v>
      </c>
      <c r="E1713" s="17" t="s">
        <v>1</v>
      </c>
      <c r="F1713" s="219">
        <v>36.606999999999999</v>
      </c>
      <c r="H1713" s="32"/>
    </row>
    <row r="1714" spans="2:8" s="1" customFormat="1" ht="16.899999999999999" customHeight="1" x14ac:dyDescent="0.2">
      <c r="B1714" s="32"/>
      <c r="C1714" s="218" t="s">
        <v>1</v>
      </c>
      <c r="D1714" s="218" t="s">
        <v>4105</v>
      </c>
      <c r="E1714" s="17" t="s">
        <v>1</v>
      </c>
      <c r="F1714" s="219">
        <v>0</v>
      </c>
      <c r="H1714" s="32"/>
    </row>
    <row r="1715" spans="2:8" s="1" customFormat="1" ht="22.5" x14ac:dyDescent="0.2">
      <c r="B1715" s="32"/>
      <c r="C1715" s="218" t="s">
        <v>1</v>
      </c>
      <c r="D1715" s="218" t="s">
        <v>4160</v>
      </c>
      <c r="E1715" s="17" t="s">
        <v>1</v>
      </c>
      <c r="F1715" s="219">
        <v>453.96699999999998</v>
      </c>
      <c r="H1715" s="32"/>
    </row>
    <row r="1716" spans="2:8" s="1" customFormat="1" ht="22.5" x14ac:dyDescent="0.2">
      <c r="B1716" s="32"/>
      <c r="C1716" s="218" t="s">
        <v>1</v>
      </c>
      <c r="D1716" s="218" t="s">
        <v>4161</v>
      </c>
      <c r="E1716" s="17" t="s">
        <v>1</v>
      </c>
      <c r="F1716" s="219">
        <v>347.11500000000001</v>
      </c>
      <c r="H1716" s="32"/>
    </row>
    <row r="1717" spans="2:8" s="1" customFormat="1" ht="22.5" x14ac:dyDescent="0.2">
      <c r="B1717" s="32"/>
      <c r="C1717" s="218" t="s">
        <v>1</v>
      </c>
      <c r="D1717" s="218" t="s">
        <v>4162</v>
      </c>
      <c r="E1717" s="17" t="s">
        <v>1</v>
      </c>
      <c r="F1717" s="219">
        <v>392.101</v>
      </c>
      <c r="H1717" s="32"/>
    </row>
    <row r="1718" spans="2:8" s="1" customFormat="1" ht="16.899999999999999" customHeight="1" x14ac:dyDescent="0.2">
      <c r="B1718" s="32"/>
      <c r="C1718" s="218" t="s">
        <v>1</v>
      </c>
      <c r="D1718" s="218" t="s">
        <v>1</v>
      </c>
      <c r="E1718" s="17" t="s">
        <v>1</v>
      </c>
      <c r="F1718" s="219">
        <v>0</v>
      </c>
      <c r="H1718" s="32"/>
    </row>
    <row r="1719" spans="2:8" s="1" customFormat="1" ht="16.899999999999999" customHeight="1" x14ac:dyDescent="0.2">
      <c r="B1719" s="32"/>
      <c r="C1719" s="218" t="s">
        <v>1</v>
      </c>
      <c r="D1719" s="218" t="s">
        <v>4163</v>
      </c>
      <c r="E1719" s="17" t="s">
        <v>1</v>
      </c>
      <c r="F1719" s="219">
        <v>0</v>
      </c>
      <c r="H1719" s="32"/>
    </row>
    <row r="1720" spans="2:8" s="1" customFormat="1" ht="16.899999999999999" customHeight="1" x14ac:dyDescent="0.2">
      <c r="B1720" s="32"/>
      <c r="C1720" s="218" t="s">
        <v>1</v>
      </c>
      <c r="D1720" s="218" t="s">
        <v>1255</v>
      </c>
      <c r="E1720" s="17" t="s">
        <v>1</v>
      </c>
      <c r="F1720" s="219">
        <v>-725.15099999999995</v>
      </c>
      <c r="H1720" s="32"/>
    </row>
    <row r="1721" spans="2:8" s="1" customFormat="1" ht="16.899999999999999" customHeight="1" x14ac:dyDescent="0.2">
      <c r="B1721" s="32"/>
      <c r="C1721" s="218" t="s">
        <v>1</v>
      </c>
      <c r="D1721" s="218" t="s">
        <v>4164</v>
      </c>
      <c r="E1721" s="17" t="s">
        <v>1</v>
      </c>
      <c r="F1721" s="219">
        <v>0</v>
      </c>
      <c r="H1721" s="32"/>
    </row>
    <row r="1722" spans="2:8" s="1" customFormat="1" ht="16.899999999999999" customHeight="1" x14ac:dyDescent="0.2">
      <c r="B1722" s="32"/>
      <c r="C1722" s="218" t="s">
        <v>1</v>
      </c>
      <c r="D1722" s="218" t="s">
        <v>4165</v>
      </c>
      <c r="E1722" s="17" t="s">
        <v>1</v>
      </c>
      <c r="F1722" s="219">
        <v>-532.79999999999995</v>
      </c>
      <c r="H1722" s="32"/>
    </row>
    <row r="1723" spans="2:8" s="1" customFormat="1" ht="16.899999999999999" customHeight="1" x14ac:dyDescent="0.2">
      <c r="B1723" s="32"/>
      <c r="C1723" s="218" t="s">
        <v>1</v>
      </c>
      <c r="D1723" s="218" t="s">
        <v>4166</v>
      </c>
      <c r="E1723" s="17" t="s">
        <v>1</v>
      </c>
      <c r="F1723" s="219">
        <v>0</v>
      </c>
      <c r="H1723" s="32"/>
    </row>
    <row r="1724" spans="2:8" s="1" customFormat="1" ht="16.899999999999999" customHeight="1" x14ac:dyDescent="0.2">
      <c r="B1724" s="32"/>
      <c r="C1724" s="218" t="s">
        <v>1</v>
      </c>
      <c r="D1724" s="218" t="s">
        <v>4167</v>
      </c>
      <c r="E1724" s="17" t="s">
        <v>1</v>
      </c>
      <c r="F1724" s="219">
        <v>-785.577</v>
      </c>
      <c r="H1724" s="32"/>
    </row>
    <row r="1725" spans="2:8" s="1" customFormat="1" ht="16.899999999999999" customHeight="1" x14ac:dyDescent="0.2">
      <c r="B1725" s="32"/>
      <c r="C1725" s="218" t="s">
        <v>1</v>
      </c>
      <c r="D1725" s="218" t="s">
        <v>4168</v>
      </c>
      <c r="E1725" s="17" t="s">
        <v>1</v>
      </c>
      <c r="F1725" s="219">
        <v>0</v>
      </c>
      <c r="H1725" s="32"/>
    </row>
    <row r="1726" spans="2:8" s="1" customFormat="1" ht="16.899999999999999" customHeight="1" x14ac:dyDescent="0.2">
      <c r="B1726" s="32"/>
      <c r="C1726" s="218" t="s">
        <v>1</v>
      </c>
      <c r="D1726" s="218" t="s">
        <v>4169</v>
      </c>
      <c r="E1726" s="17" t="s">
        <v>1</v>
      </c>
      <c r="F1726" s="219">
        <v>0</v>
      </c>
      <c r="H1726" s="32"/>
    </row>
    <row r="1727" spans="2:8" s="1" customFormat="1" ht="16.899999999999999" customHeight="1" x14ac:dyDescent="0.2">
      <c r="B1727" s="32"/>
      <c r="C1727" s="218" t="s">
        <v>215</v>
      </c>
      <c r="D1727" s="218" t="s">
        <v>385</v>
      </c>
      <c r="E1727" s="17" t="s">
        <v>1</v>
      </c>
      <c r="F1727" s="219">
        <v>9587.2240000000002</v>
      </c>
      <c r="H1727" s="32"/>
    </row>
    <row r="1728" spans="2:8" s="1" customFormat="1" ht="16.899999999999999" customHeight="1" x14ac:dyDescent="0.2">
      <c r="B1728" s="32"/>
      <c r="C1728" s="220" t="s">
        <v>5387</v>
      </c>
      <c r="H1728" s="32"/>
    </row>
    <row r="1729" spans="2:8" s="1" customFormat="1" ht="22.5" x14ac:dyDescent="0.2">
      <c r="B1729" s="32"/>
      <c r="C1729" s="218" t="s">
        <v>4140</v>
      </c>
      <c r="D1729" s="218" t="s">
        <v>4141</v>
      </c>
      <c r="E1729" s="17" t="s">
        <v>376</v>
      </c>
      <c r="F1729" s="219">
        <v>9587.2240000000002</v>
      </c>
      <c r="H1729" s="32"/>
    </row>
    <row r="1730" spans="2:8" s="1" customFormat="1" ht="16.899999999999999" customHeight="1" x14ac:dyDescent="0.2">
      <c r="B1730" s="32"/>
      <c r="C1730" s="218" t="s">
        <v>678</v>
      </c>
      <c r="D1730" s="218" t="s">
        <v>679</v>
      </c>
      <c r="E1730" s="17" t="s">
        <v>376</v>
      </c>
      <c r="F1730" s="219">
        <v>1438.0840000000001</v>
      </c>
      <c r="H1730" s="32"/>
    </row>
    <row r="1731" spans="2:8" s="1" customFormat="1" ht="16.899999999999999" customHeight="1" x14ac:dyDescent="0.2">
      <c r="B1731" s="32"/>
      <c r="C1731" s="218" t="s">
        <v>4177</v>
      </c>
      <c r="D1731" s="218" t="s">
        <v>4178</v>
      </c>
      <c r="E1731" s="17" t="s">
        <v>376</v>
      </c>
      <c r="F1731" s="219">
        <v>1438.0840000000001</v>
      </c>
      <c r="H1731" s="32"/>
    </row>
    <row r="1732" spans="2:8" s="1" customFormat="1" ht="16.899999999999999" customHeight="1" x14ac:dyDescent="0.2">
      <c r="B1732" s="32"/>
      <c r="C1732" s="218" t="s">
        <v>724</v>
      </c>
      <c r="D1732" s="218" t="s">
        <v>725</v>
      </c>
      <c r="E1732" s="17" t="s">
        <v>376</v>
      </c>
      <c r="F1732" s="219">
        <v>1438.0840000000001</v>
      </c>
      <c r="H1732" s="32"/>
    </row>
    <row r="1733" spans="2:8" s="1" customFormat="1" ht="22.5" x14ac:dyDescent="0.2">
      <c r="B1733" s="32"/>
      <c r="C1733" s="218" t="s">
        <v>5010</v>
      </c>
      <c r="D1733" s="218" t="s">
        <v>5011</v>
      </c>
      <c r="E1733" s="17" t="s">
        <v>376</v>
      </c>
      <c r="F1733" s="219">
        <v>14265.999</v>
      </c>
      <c r="H1733" s="32"/>
    </row>
    <row r="1734" spans="2:8" s="1" customFormat="1" ht="22.5" x14ac:dyDescent="0.2">
      <c r="B1734" s="32"/>
      <c r="C1734" s="218" t="s">
        <v>4359</v>
      </c>
      <c r="D1734" s="218" t="s">
        <v>4360</v>
      </c>
      <c r="E1734" s="17" t="s">
        <v>376</v>
      </c>
      <c r="F1734" s="219">
        <v>9587.2240000000002</v>
      </c>
      <c r="H1734" s="32"/>
    </row>
    <row r="1735" spans="2:8" s="1" customFormat="1" ht="16.899999999999999" customHeight="1" x14ac:dyDescent="0.2">
      <c r="B1735" s="32"/>
      <c r="C1735" s="214" t="s">
        <v>217</v>
      </c>
      <c r="D1735" s="215" t="s">
        <v>1</v>
      </c>
      <c r="E1735" s="216" t="s">
        <v>1</v>
      </c>
      <c r="F1735" s="217">
        <v>0</v>
      </c>
      <c r="H1735" s="32"/>
    </row>
    <row r="1736" spans="2:8" s="1" customFormat="1" ht="16.899999999999999" customHeight="1" x14ac:dyDescent="0.2">
      <c r="B1736" s="32"/>
      <c r="C1736" s="214" t="s">
        <v>219</v>
      </c>
      <c r="D1736" s="215" t="s">
        <v>1</v>
      </c>
      <c r="E1736" s="216" t="s">
        <v>1</v>
      </c>
      <c r="F1736" s="217">
        <v>0</v>
      </c>
      <c r="H1736" s="32"/>
    </row>
    <row r="1737" spans="2:8" s="1" customFormat="1" ht="16.899999999999999" customHeight="1" x14ac:dyDescent="0.2">
      <c r="B1737" s="32"/>
      <c r="C1737" s="220" t="s">
        <v>5387</v>
      </c>
      <c r="H1737" s="32"/>
    </row>
    <row r="1738" spans="2:8" s="1" customFormat="1" ht="22.5" x14ac:dyDescent="0.2">
      <c r="B1738" s="32"/>
      <c r="C1738" s="218" t="s">
        <v>4140</v>
      </c>
      <c r="D1738" s="218" t="s">
        <v>4141</v>
      </c>
      <c r="E1738" s="17" t="s">
        <v>376</v>
      </c>
      <c r="F1738" s="219">
        <v>9587.2240000000002</v>
      </c>
      <c r="H1738" s="32"/>
    </row>
    <row r="1739" spans="2:8" s="1" customFormat="1" ht="16.899999999999999" customHeight="1" x14ac:dyDescent="0.2">
      <c r="B1739" s="32"/>
      <c r="C1739" s="218" t="s">
        <v>4170</v>
      </c>
      <c r="D1739" s="218" t="s">
        <v>4171</v>
      </c>
      <c r="E1739" s="17" t="s">
        <v>376</v>
      </c>
      <c r="F1739" s="219">
        <v>0</v>
      </c>
      <c r="H1739" s="32"/>
    </row>
    <row r="1740" spans="2:8" s="1" customFormat="1" ht="16.899999999999999" customHeight="1" x14ac:dyDescent="0.2">
      <c r="B1740" s="32"/>
      <c r="C1740" s="218" t="s">
        <v>4185</v>
      </c>
      <c r="D1740" s="218" t="s">
        <v>4186</v>
      </c>
      <c r="E1740" s="17" t="s">
        <v>489</v>
      </c>
      <c r="F1740" s="219">
        <v>0</v>
      </c>
      <c r="H1740" s="32"/>
    </row>
    <row r="1741" spans="2:8" s="1" customFormat="1" ht="16.899999999999999" customHeight="1" x14ac:dyDescent="0.2">
      <c r="B1741" s="32"/>
      <c r="C1741" s="214" t="s">
        <v>2739</v>
      </c>
      <c r="D1741" s="215" t="s">
        <v>1</v>
      </c>
      <c r="E1741" s="216" t="s">
        <v>1</v>
      </c>
      <c r="F1741" s="217">
        <v>2218.23</v>
      </c>
      <c r="H1741" s="32"/>
    </row>
    <row r="1742" spans="2:8" s="1" customFormat="1" ht="16.899999999999999" customHeight="1" x14ac:dyDescent="0.2">
      <c r="B1742" s="32"/>
      <c r="C1742" s="214" t="s">
        <v>3998</v>
      </c>
      <c r="D1742" s="215" t="s">
        <v>1</v>
      </c>
      <c r="E1742" s="216" t="s">
        <v>1</v>
      </c>
      <c r="F1742" s="217">
        <v>9.2669999999999995</v>
      </c>
      <c r="H1742" s="32"/>
    </row>
    <row r="1743" spans="2:8" s="1" customFormat="1" ht="16.899999999999999" customHeight="1" x14ac:dyDescent="0.2">
      <c r="B1743" s="32"/>
      <c r="C1743" s="218" t="s">
        <v>1</v>
      </c>
      <c r="D1743" s="218" t="s">
        <v>4094</v>
      </c>
      <c r="E1743" s="17" t="s">
        <v>1</v>
      </c>
      <c r="F1743" s="219">
        <v>0</v>
      </c>
      <c r="H1743" s="32"/>
    </row>
    <row r="1744" spans="2:8" s="1" customFormat="1" ht="16.899999999999999" customHeight="1" x14ac:dyDescent="0.2">
      <c r="B1744" s="32"/>
      <c r="C1744" s="218" t="s">
        <v>1</v>
      </c>
      <c r="D1744" s="218" t="s">
        <v>4095</v>
      </c>
      <c r="E1744" s="17" t="s">
        <v>1</v>
      </c>
      <c r="F1744" s="219">
        <v>9.2669999999999995</v>
      </c>
      <c r="H1744" s="32"/>
    </row>
    <row r="1745" spans="2:8" s="1" customFormat="1" ht="16.899999999999999" customHeight="1" x14ac:dyDescent="0.2">
      <c r="B1745" s="32"/>
      <c r="C1745" s="218" t="s">
        <v>3998</v>
      </c>
      <c r="D1745" s="218" t="s">
        <v>383</v>
      </c>
      <c r="E1745" s="17" t="s">
        <v>1</v>
      </c>
      <c r="F1745" s="219">
        <v>9.2669999999999995</v>
      </c>
      <c r="H1745" s="32"/>
    </row>
    <row r="1746" spans="2:8" s="1" customFormat="1" ht="16.899999999999999" customHeight="1" x14ac:dyDescent="0.2">
      <c r="B1746" s="32"/>
      <c r="C1746" s="220" t="s">
        <v>5387</v>
      </c>
      <c r="H1746" s="32"/>
    </row>
    <row r="1747" spans="2:8" s="1" customFormat="1" ht="16.899999999999999" customHeight="1" x14ac:dyDescent="0.2">
      <c r="B1747" s="32"/>
      <c r="C1747" s="218" t="s">
        <v>4091</v>
      </c>
      <c r="D1747" s="218" t="s">
        <v>4092</v>
      </c>
      <c r="E1747" s="17" t="s">
        <v>376</v>
      </c>
      <c r="F1747" s="219">
        <v>9.2669999999999995</v>
      </c>
      <c r="H1747" s="32"/>
    </row>
    <row r="1748" spans="2:8" s="1" customFormat="1" ht="16.899999999999999" customHeight="1" x14ac:dyDescent="0.2">
      <c r="B1748" s="32"/>
      <c r="C1748" s="218" t="s">
        <v>4197</v>
      </c>
      <c r="D1748" s="218" t="s">
        <v>4198</v>
      </c>
      <c r="E1748" s="17" t="s">
        <v>376</v>
      </c>
      <c r="F1748" s="219">
        <v>11.186999999999999</v>
      </c>
      <c r="H1748" s="32"/>
    </row>
    <row r="1749" spans="2:8" s="1" customFormat="1" ht="16.899999999999999" customHeight="1" x14ac:dyDescent="0.2">
      <c r="B1749" s="32"/>
      <c r="C1749" s="218" t="s">
        <v>1504</v>
      </c>
      <c r="D1749" s="218" t="s">
        <v>1505</v>
      </c>
      <c r="E1749" s="17" t="s">
        <v>376</v>
      </c>
      <c r="F1749" s="219">
        <v>10.657</v>
      </c>
      <c r="H1749" s="32"/>
    </row>
    <row r="1750" spans="2:8" s="1" customFormat="1" ht="16.899999999999999" customHeight="1" x14ac:dyDescent="0.2">
      <c r="B1750" s="32"/>
      <c r="C1750" s="214" t="s">
        <v>221</v>
      </c>
      <c r="D1750" s="215" t="s">
        <v>1</v>
      </c>
      <c r="E1750" s="216" t="s">
        <v>1</v>
      </c>
      <c r="F1750" s="217">
        <v>29.884</v>
      </c>
      <c r="H1750" s="32"/>
    </row>
    <row r="1751" spans="2:8" s="1" customFormat="1" ht="16.899999999999999" customHeight="1" x14ac:dyDescent="0.2">
      <c r="B1751" s="32"/>
      <c r="C1751" s="218" t="s">
        <v>1</v>
      </c>
      <c r="D1751" s="218" t="s">
        <v>4056</v>
      </c>
      <c r="E1751" s="17" t="s">
        <v>1</v>
      </c>
      <c r="F1751" s="219">
        <v>0</v>
      </c>
      <c r="H1751" s="32"/>
    </row>
    <row r="1752" spans="2:8" s="1" customFormat="1" ht="16.899999999999999" customHeight="1" x14ac:dyDescent="0.2">
      <c r="B1752" s="32"/>
      <c r="C1752" s="218" t="s">
        <v>1</v>
      </c>
      <c r="D1752" s="218" t="s">
        <v>4112</v>
      </c>
      <c r="E1752" s="17" t="s">
        <v>1</v>
      </c>
      <c r="F1752" s="219">
        <v>0</v>
      </c>
      <c r="H1752" s="32"/>
    </row>
    <row r="1753" spans="2:8" s="1" customFormat="1" ht="16.899999999999999" customHeight="1" x14ac:dyDescent="0.2">
      <c r="B1753" s="32"/>
      <c r="C1753" s="218" t="s">
        <v>1</v>
      </c>
      <c r="D1753" s="218" t="s">
        <v>4113</v>
      </c>
      <c r="E1753" s="17" t="s">
        <v>1</v>
      </c>
      <c r="F1753" s="219">
        <v>0</v>
      </c>
      <c r="H1753" s="32"/>
    </row>
    <row r="1754" spans="2:8" s="1" customFormat="1" ht="16.899999999999999" customHeight="1" x14ac:dyDescent="0.2">
      <c r="B1754" s="32"/>
      <c r="C1754" s="218" t="s">
        <v>1</v>
      </c>
      <c r="D1754" s="218" t="s">
        <v>4114</v>
      </c>
      <c r="E1754" s="17" t="s">
        <v>1</v>
      </c>
      <c r="F1754" s="219">
        <v>18.344999999999999</v>
      </c>
      <c r="H1754" s="32"/>
    </row>
    <row r="1755" spans="2:8" s="1" customFormat="1" ht="16.899999999999999" customHeight="1" x14ac:dyDescent="0.2">
      <c r="B1755" s="32"/>
      <c r="C1755" s="218" t="s">
        <v>1</v>
      </c>
      <c r="D1755" s="218" t="s">
        <v>4115</v>
      </c>
      <c r="E1755" s="17" t="s">
        <v>1</v>
      </c>
      <c r="F1755" s="219">
        <v>2.089</v>
      </c>
      <c r="H1755" s="32"/>
    </row>
    <row r="1756" spans="2:8" s="1" customFormat="1" ht="16.899999999999999" customHeight="1" x14ac:dyDescent="0.2">
      <c r="B1756" s="32"/>
      <c r="C1756" s="218" t="s">
        <v>1</v>
      </c>
      <c r="D1756" s="218" t="s">
        <v>4116</v>
      </c>
      <c r="E1756" s="17" t="s">
        <v>1</v>
      </c>
      <c r="F1756" s="219">
        <v>0</v>
      </c>
      <c r="H1756" s="32"/>
    </row>
    <row r="1757" spans="2:8" s="1" customFormat="1" ht="16.899999999999999" customHeight="1" x14ac:dyDescent="0.2">
      <c r="B1757" s="32"/>
      <c r="C1757" s="218" t="s">
        <v>1</v>
      </c>
      <c r="D1757" s="218" t="s">
        <v>4117</v>
      </c>
      <c r="E1757" s="17" t="s">
        <v>1</v>
      </c>
      <c r="F1757" s="219">
        <v>9.4499999999999993</v>
      </c>
      <c r="H1757" s="32"/>
    </row>
    <row r="1758" spans="2:8" s="1" customFormat="1" ht="16.899999999999999" customHeight="1" x14ac:dyDescent="0.2">
      <c r="B1758" s="32"/>
      <c r="C1758" s="218" t="s">
        <v>221</v>
      </c>
      <c r="D1758" s="218" t="s">
        <v>385</v>
      </c>
      <c r="E1758" s="17" t="s">
        <v>1</v>
      </c>
      <c r="F1758" s="219">
        <v>29.884</v>
      </c>
      <c r="H1758" s="32"/>
    </row>
    <row r="1759" spans="2:8" s="1" customFormat="1" ht="16.899999999999999" customHeight="1" x14ac:dyDescent="0.2">
      <c r="B1759" s="32"/>
      <c r="C1759" s="214" t="s">
        <v>223</v>
      </c>
      <c r="D1759" s="215" t="s">
        <v>1</v>
      </c>
      <c r="E1759" s="216" t="s">
        <v>1</v>
      </c>
      <c r="F1759" s="217">
        <v>1.8220000000000001</v>
      </c>
      <c r="H1759" s="32"/>
    </row>
    <row r="1760" spans="2:8" s="1" customFormat="1" ht="16.899999999999999" customHeight="1" x14ac:dyDescent="0.2">
      <c r="B1760" s="32"/>
      <c r="C1760" s="214" t="s">
        <v>225</v>
      </c>
      <c r="D1760" s="215" t="s">
        <v>1</v>
      </c>
      <c r="E1760" s="216" t="s">
        <v>1</v>
      </c>
      <c r="F1760" s="217">
        <v>130.48400000000001</v>
      </c>
      <c r="H1760" s="32"/>
    </row>
    <row r="1761" spans="2:8" s="1" customFormat="1" ht="16.899999999999999" customHeight="1" x14ac:dyDescent="0.2">
      <c r="B1761" s="32"/>
      <c r="C1761" s="214" t="s">
        <v>227</v>
      </c>
      <c r="D1761" s="215" t="s">
        <v>1</v>
      </c>
      <c r="E1761" s="216" t="s">
        <v>1</v>
      </c>
      <c r="F1761" s="217">
        <v>7246.2179999999998</v>
      </c>
      <c r="H1761" s="32"/>
    </row>
    <row r="1762" spans="2:8" s="1" customFormat="1" ht="16.899999999999999" customHeight="1" x14ac:dyDescent="0.2">
      <c r="B1762" s="32"/>
      <c r="C1762" s="214" t="s">
        <v>4000</v>
      </c>
      <c r="D1762" s="215" t="s">
        <v>1</v>
      </c>
      <c r="E1762" s="216" t="s">
        <v>1</v>
      </c>
      <c r="F1762" s="217">
        <v>307.77</v>
      </c>
      <c r="H1762" s="32"/>
    </row>
    <row r="1763" spans="2:8" s="1" customFormat="1" ht="16.899999999999999" customHeight="1" x14ac:dyDescent="0.2">
      <c r="B1763" s="32"/>
      <c r="C1763" s="218" t="s">
        <v>1</v>
      </c>
      <c r="D1763" s="218" t="s">
        <v>556</v>
      </c>
      <c r="E1763" s="17" t="s">
        <v>1</v>
      </c>
      <c r="F1763" s="219">
        <v>0</v>
      </c>
      <c r="H1763" s="32"/>
    </row>
    <row r="1764" spans="2:8" s="1" customFormat="1" ht="16.899999999999999" customHeight="1" x14ac:dyDescent="0.2">
      <c r="B1764" s="32"/>
      <c r="C1764" s="218" t="s">
        <v>1</v>
      </c>
      <c r="D1764" s="218" t="s">
        <v>4962</v>
      </c>
      <c r="E1764" s="17" t="s">
        <v>1</v>
      </c>
      <c r="F1764" s="219">
        <v>48</v>
      </c>
      <c r="H1764" s="32"/>
    </row>
    <row r="1765" spans="2:8" s="1" customFormat="1" ht="16.899999999999999" customHeight="1" x14ac:dyDescent="0.2">
      <c r="B1765" s="32"/>
      <c r="C1765" s="218" t="s">
        <v>1</v>
      </c>
      <c r="D1765" s="218" t="s">
        <v>4963</v>
      </c>
      <c r="E1765" s="17" t="s">
        <v>1</v>
      </c>
      <c r="F1765" s="219">
        <v>16.8</v>
      </c>
      <c r="H1765" s="32"/>
    </row>
    <row r="1766" spans="2:8" s="1" customFormat="1" ht="16.899999999999999" customHeight="1" x14ac:dyDescent="0.2">
      <c r="B1766" s="32"/>
      <c r="C1766" s="218" t="s">
        <v>1</v>
      </c>
      <c r="D1766" s="218" t="s">
        <v>503</v>
      </c>
      <c r="E1766" s="17" t="s">
        <v>1</v>
      </c>
      <c r="F1766" s="219">
        <v>0</v>
      </c>
      <c r="H1766" s="32"/>
    </row>
    <row r="1767" spans="2:8" s="1" customFormat="1" ht="16.899999999999999" customHeight="1" x14ac:dyDescent="0.2">
      <c r="B1767" s="32"/>
      <c r="C1767" s="218" t="s">
        <v>1</v>
      </c>
      <c r="D1767" s="218" t="s">
        <v>4964</v>
      </c>
      <c r="E1767" s="17" t="s">
        <v>1</v>
      </c>
      <c r="F1767" s="219">
        <v>57.6</v>
      </c>
      <c r="H1767" s="32"/>
    </row>
    <row r="1768" spans="2:8" s="1" customFormat="1" ht="16.899999999999999" customHeight="1" x14ac:dyDescent="0.2">
      <c r="B1768" s="32"/>
      <c r="C1768" s="218" t="s">
        <v>1</v>
      </c>
      <c r="D1768" s="218" t="s">
        <v>4965</v>
      </c>
      <c r="E1768" s="17" t="s">
        <v>1</v>
      </c>
      <c r="F1768" s="219">
        <v>46.2</v>
      </c>
      <c r="H1768" s="32"/>
    </row>
    <row r="1769" spans="2:8" s="1" customFormat="1" ht="16.899999999999999" customHeight="1" x14ac:dyDescent="0.2">
      <c r="B1769" s="32"/>
      <c r="C1769" s="218" t="s">
        <v>1</v>
      </c>
      <c r="D1769" s="218" t="s">
        <v>4966</v>
      </c>
      <c r="E1769" s="17" t="s">
        <v>1</v>
      </c>
      <c r="F1769" s="219">
        <v>6.92</v>
      </c>
      <c r="H1769" s="32"/>
    </row>
    <row r="1770" spans="2:8" s="1" customFormat="1" ht="16.899999999999999" customHeight="1" x14ac:dyDescent="0.2">
      <c r="B1770" s="32"/>
      <c r="C1770" s="218" t="s">
        <v>1</v>
      </c>
      <c r="D1770" s="218" t="s">
        <v>4105</v>
      </c>
      <c r="E1770" s="17" t="s">
        <v>1</v>
      </c>
      <c r="F1770" s="219">
        <v>0</v>
      </c>
      <c r="H1770" s="32"/>
    </row>
    <row r="1771" spans="2:8" s="1" customFormat="1" ht="16.899999999999999" customHeight="1" x14ac:dyDescent="0.2">
      <c r="B1771" s="32"/>
      <c r="C1771" s="218" t="s">
        <v>1</v>
      </c>
      <c r="D1771" s="218" t="s">
        <v>4967</v>
      </c>
      <c r="E1771" s="17" t="s">
        <v>1</v>
      </c>
      <c r="F1771" s="219">
        <v>22.4</v>
      </c>
      <c r="H1771" s="32"/>
    </row>
    <row r="1772" spans="2:8" s="1" customFormat="1" ht="16.899999999999999" customHeight="1" x14ac:dyDescent="0.2">
      <c r="B1772" s="32"/>
      <c r="C1772" s="218" t="s">
        <v>1</v>
      </c>
      <c r="D1772" s="218" t="s">
        <v>4968</v>
      </c>
      <c r="E1772" s="17" t="s">
        <v>1</v>
      </c>
      <c r="F1772" s="219">
        <v>12.6</v>
      </c>
      <c r="H1772" s="32"/>
    </row>
    <row r="1773" spans="2:8" s="1" customFormat="1" ht="16.899999999999999" customHeight="1" x14ac:dyDescent="0.2">
      <c r="B1773" s="32"/>
      <c r="C1773" s="218" t="s">
        <v>1</v>
      </c>
      <c r="D1773" s="218" t="s">
        <v>1</v>
      </c>
      <c r="E1773" s="17" t="s">
        <v>1</v>
      </c>
      <c r="F1773" s="219">
        <v>0</v>
      </c>
      <c r="H1773" s="32"/>
    </row>
    <row r="1774" spans="2:8" s="1" customFormat="1" ht="16.899999999999999" customHeight="1" x14ac:dyDescent="0.2">
      <c r="B1774" s="32"/>
      <c r="C1774" s="218" t="s">
        <v>1</v>
      </c>
      <c r="D1774" s="218" t="s">
        <v>4969</v>
      </c>
      <c r="E1774" s="17" t="s">
        <v>1</v>
      </c>
      <c r="F1774" s="219">
        <v>97.25</v>
      </c>
      <c r="H1774" s="32"/>
    </row>
    <row r="1775" spans="2:8" s="1" customFormat="1" ht="16.899999999999999" customHeight="1" x14ac:dyDescent="0.2">
      <c r="B1775" s="32"/>
      <c r="C1775" s="218" t="s">
        <v>4000</v>
      </c>
      <c r="D1775" s="218" t="s">
        <v>385</v>
      </c>
      <c r="E1775" s="17" t="s">
        <v>1</v>
      </c>
      <c r="F1775" s="219">
        <v>307.77</v>
      </c>
      <c r="H1775" s="32"/>
    </row>
    <row r="1776" spans="2:8" s="1" customFormat="1" ht="16.899999999999999" customHeight="1" x14ac:dyDescent="0.2">
      <c r="B1776" s="32"/>
      <c r="C1776" s="220" t="s">
        <v>5387</v>
      </c>
      <c r="H1776" s="32"/>
    </row>
    <row r="1777" spans="2:8" s="1" customFormat="1" ht="16.899999999999999" customHeight="1" x14ac:dyDescent="0.2">
      <c r="B1777" s="32"/>
      <c r="C1777" s="218" t="s">
        <v>4959</v>
      </c>
      <c r="D1777" s="218" t="s">
        <v>4960</v>
      </c>
      <c r="E1777" s="17" t="s">
        <v>489</v>
      </c>
      <c r="F1777" s="219">
        <v>307.77</v>
      </c>
      <c r="H1777" s="32"/>
    </row>
    <row r="1778" spans="2:8" s="1" customFormat="1" ht="16.899999999999999" customHeight="1" x14ac:dyDescent="0.2">
      <c r="B1778" s="32"/>
      <c r="C1778" s="218" t="s">
        <v>4970</v>
      </c>
      <c r="D1778" s="218" t="s">
        <v>4971</v>
      </c>
      <c r="E1778" s="17" t="s">
        <v>489</v>
      </c>
      <c r="F1778" s="219">
        <v>338.54700000000003</v>
      </c>
      <c r="H1778" s="32"/>
    </row>
    <row r="1779" spans="2:8" s="1" customFormat="1" ht="16.899999999999999" customHeight="1" x14ac:dyDescent="0.2">
      <c r="B1779" s="32"/>
      <c r="C1779" s="214" t="s">
        <v>229</v>
      </c>
      <c r="D1779" s="215" t="s">
        <v>1</v>
      </c>
      <c r="E1779" s="216" t="s">
        <v>1</v>
      </c>
      <c r="F1779" s="217">
        <v>3.1579999999999999</v>
      </c>
      <c r="H1779" s="32"/>
    </row>
    <row r="1780" spans="2:8" s="1" customFormat="1" ht="16.899999999999999" customHeight="1" x14ac:dyDescent="0.2">
      <c r="B1780" s="32"/>
      <c r="C1780" s="218" t="s">
        <v>1</v>
      </c>
      <c r="D1780" s="218" t="s">
        <v>1</v>
      </c>
      <c r="E1780" s="17" t="s">
        <v>1</v>
      </c>
      <c r="F1780" s="219">
        <v>0</v>
      </c>
      <c r="H1780" s="32"/>
    </row>
    <row r="1781" spans="2:8" s="1" customFormat="1" ht="16.899999999999999" customHeight="1" x14ac:dyDescent="0.2">
      <c r="B1781" s="32"/>
      <c r="C1781" s="218" t="s">
        <v>1</v>
      </c>
      <c r="D1781" s="218" t="s">
        <v>4056</v>
      </c>
      <c r="E1781" s="17" t="s">
        <v>1</v>
      </c>
      <c r="F1781" s="219">
        <v>0</v>
      </c>
      <c r="H1781" s="32"/>
    </row>
    <row r="1782" spans="2:8" s="1" customFormat="1" ht="16.899999999999999" customHeight="1" x14ac:dyDescent="0.2">
      <c r="B1782" s="32"/>
      <c r="C1782" s="218" t="s">
        <v>1</v>
      </c>
      <c r="D1782" s="218" t="s">
        <v>4060</v>
      </c>
      <c r="E1782" s="17" t="s">
        <v>1</v>
      </c>
      <c r="F1782" s="219">
        <v>0</v>
      </c>
      <c r="H1782" s="32"/>
    </row>
    <row r="1783" spans="2:8" s="1" customFormat="1" ht="16.899999999999999" customHeight="1" x14ac:dyDescent="0.2">
      <c r="B1783" s="32"/>
      <c r="C1783" s="218" t="s">
        <v>1</v>
      </c>
      <c r="D1783" s="218" t="s">
        <v>4061</v>
      </c>
      <c r="E1783" s="17" t="s">
        <v>1</v>
      </c>
      <c r="F1783" s="219">
        <v>2.5099999999999998</v>
      </c>
      <c r="H1783" s="32"/>
    </row>
    <row r="1784" spans="2:8" s="1" customFormat="1" ht="16.899999999999999" customHeight="1" x14ac:dyDescent="0.2">
      <c r="B1784" s="32"/>
      <c r="C1784" s="218" t="s">
        <v>1</v>
      </c>
      <c r="D1784" s="218" t="s">
        <v>4062</v>
      </c>
      <c r="E1784" s="17" t="s">
        <v>1</v>
      </c>
      <c r="F1784" s="219">
        <v>0</v>
      </c>
      <c r="H1784" s="32"/>
    </row>
    <row r="1785" spans="2:8" s="1" customFormat="1" ht="16.899999999999999" customHeight="1" x14ac:dyDescent="0.2">
      <c r="B1785" s="32"/>
      <c r="C1785" s="218" t="s">
        <v>1</v>
      </c>
      <c r="D1785" s="218" t="s">
        <v>4063</v>
      </c>
      <c r="E1785" s="17" t="s">
        <v>1</v>
      </c>
      <c r="F1785" s="219">
        <v>0.64800000000000002</v>
      </c>
      <c r="H1785" s="32"/>
    </row>
    <row r="1786" spans="2:8" s="1" customFormat="1" ht="16.899999999999999" customHeight="1" x14ac:dyDescent="0.2">
      <c r="B1786" s="32"/>
      <c r="C1786" s="218" t="s">
        <v>1</v>
      </c>
      <c r="D1786" s="218" t="s">
        <v>1</v>
      </c>
      <c r="E1786" s="17" t="s">
        <v>1</v>
      </c>
      <c r="F1786" s="219">
        <v>0</v>
      </c>
      <c r="H1786" s="32"/>
    </row>
    <row r="1787" spans="2:8" s="1" customFormat="1" ht="16.899999999999999" customHeight="1" x14ac:dyDescent="0.2">
      <c r="B1787" s="32"/>
      <c r="C1787" s="218" t="s">
        <v>229</v>
      </c>
      <c r="D1787" s="218" t="s">
        <v>383</v>
      </c>
      <c r="E1787" s="17" t="s">
        <v>1</v>
      </c>
      <c r="F1787" s="219">
        <v>3.1579999999999999</v>
      </c>
      <c r="H1787" s="32"/>
    </row>
    <row r="1788" spans="2:8" s="1" customFormat="1" ht="16.899999999999999" customHeight="1" x14ac:dyDescent="0.2">
      <c r="B1788" s="32"/>
      <c r="C1788" s="220" t="s">
        <v>5387</v>
      </c>
      <c r="H1788" s="32"/>
    </row>
    <row r="1789" spans="2:8" s="1" customFormat="1" ht="16.899999999999999" customHeight="1" x14ac:dyDescent="0.2">
      <c r="B1789" s="32"/>
      <c r="C1789" s="218" t="s">
        <v>394</v>
      </c>
      <c r="D1789" s="218" t="s">
        <v>395</v>
      </c>
      <c r="E1789" s="17" t="s">
        <v>391</v>
      </c>
      <c r="F1789" s="219">
        <v>3.1579999999999999</v>
      </c>
      <c r="H1789" s="32"/>
    </row>
    <row r="1790" spans="2:8" s="1" customFormat="1" ht="22.5" x14ac:dyDescent="0.2">
      <c r="B1790" s="32"/>
      <c r="C1790" s="218" t="s">
        <v>389</v>
      </c>
      <c r="D1790" s="218" t="s">
        <v>390</v>
      </c>
      <c r="E1790" s="17" t="s">
        <v>391</v>
      </c>
      <c r="F1790" s="219">
        <v>1.895</v>
      </c>
      <c r="H1790" s="32"/>
    </row>
    <row r="1791" spans="2:8" s="1" customFormat="1" ht="22.5" x14ac:dyDescent="0.2">
      <c r="B1791" s="32"/>
      <c r="C1791" s="218" t="s">
        <v>418</v>
      </c>
      <c r="D1791" s="218" t="s">
        <v>419</v>
      </c>
      <c r="E1791" s="17" t="s">
        <v>391</v>
      </c>
      <c r="F1791" s="219">
        <v>3.1579999999999999</v>
      </c>
      <c r="H1791" s="32"/>
    </row>
    <row r="1792" spans="2:8" s="1" customFormat="1" ht="22.5" x14ac:dyDescent="0.2">
      <c r="B1792" s="32"/>
      <c r="C1792" s="218" t="s">
        <v>424</v>
      </c>
      <c r="D1792" s="218" t="s">
        <v>425</v>
      </c>
      <c r="E1792" s="17" t="s">
        <v>391</v>
      </c>
      <c r="F1792" s="219">
        <v>3.1579999999999999</v>
      </c>
      <c r="H1792" s="32"/>
    </row>
    <row r="1793" spans="2:8" s="1" customFormat="1" ht="16.899999999999999" customHeight="1" x14ac:dyDescent="0.2">
      <c r="B1793" s="32"/>
      <c r="C1793" s="218" t="s">
        <v>438</v>
      </c>
      <c r="D1793" s="218" t="s">
        <v>439</v>
      </c>
      <c r="E1793" s="17" t="s">
        <v>391</v>
      </c>
      <c r="F1793" s="219">
        <v>3.1579999999999999</v>
      </c>
      <c r="H1793" s="32"/>
    </row>
    <row r="1794" spans="2:8" s="1" customFormat="1" ht="16.899999999999999" customHeight="1" x14ac:dyDescent="0.2">
      <c r="B1794" s="32"/>
      <c r="C1794" s="214" t="s">
        <v>231</v>
      </c>
      <c r="D1794" s="215" t="s">
        <v>1</v>
      </c>
      <c r="E1794" s="216" t="s">
        <v>1</v>
      </c>
      <c r="F1794" s="217">
        <v>0</v>
      </c>
      <c r="H1794" s="32"/>
    </row>
    <row r="1795" spans="2:8" s="1" customFormat="1" ht="16.899999999999999" customHeight="1" x14ac:dyDescent="0.2">
      <c r="B1795" s="32"/>
      <c r="C1795" s="220" t="s">
        <v>5387</v>
      </c>
      <c r="H1795" s="32"/>
    </row>
    <row r="1796" spans="2:8" s="1" customFormat="1" ht="16.899999999999999" customHeight="1" x14ac:dyDescent="0.2">
      <c r="B1796" s="32"/>
      <c r="C1796" s="218" t="s">
        <v>438</v>
      </c>
      <c r="D1796" s="218" t="s">
        <v>439</v>
      </c>
      <c r="E1796" s="17" t="s">
        <v>391</v>
      </c>
      <c r="F1796" s="219">
        <v>3.1579999999999999</v>
      </c>
      <c r="H1796" s="32"/>
    </row>
    <row r="1797" spans="2:8" s="1" customFormat="1" ht="16.899999999999999" customHeight="1" x14ac:dyDescent="0.2">
      <c r="B1797" s="32"/>
      <c r="C1797" s="214" t="s">
        <v>4003</v>
      </c>
      <c r="D1797" s="215" t="s">
        <v>1</v>
      </c>
      <c r="E1797" s="216" t="s">
        <v>1</v>
      </c>
      <c r="F1797" s="217">
        <v>7.32</v>
      </c>
      <c r="H1797" s="32"/>
    </row>
    <row r="1798" spans="2:8" s="1" customFormat="1" ht="16.899999999999999" customHeight="1" x14ac:dyDescent="0.2">
      <c r="B1798" s="32"/>
      <c r="C1798" s="218" t="s">
        <v>1</v>
      </c>
      <c r="D1798" s="218" t="s">
        <v>515</v>
      </c>
      <c r="E1798" s="17" t="s">
        <v>1</v>
      </c>
      <c r="F1798" s="219">
        <v>0</v>
      </c>
      <c r="H1798" s="32"/>
    </row>
    <row r="1799" spans="2:8" s="1" customFormat="1" ht="16.899999999999999" customHeight="1" x14ac:dyDescent="0.2">
      <c r="B1799" s="32"/>
      <c r="C1799" s="218" t="s">
        <v>1</v>
      </c>
      <c r="D1799" s="218" t="s">
        <v>4004</v>
      </c>
      <c r="E1799" s="17" t="s">
        <v>1</v>
      </c>
      <c r="F1799" s="219">
        <v>7.32</v>
      </c>
      <c r="H1799" s="32"/>
    </row>
    <row r="1800" spans="2:8" s="1" customFormat="1" ht="16.899999999999999" customHeight="1" x14ac:dyDescent="0.2">
      <c r="B1800" s="32"/>
      <c r="C1800" s="218" t="s">
        <v>4003</v>
      </c>
      <c r="D1800" s="218" t="s">
        <v>383</v>
      </c>
      <c r="E1800" s="17" t="s">
        <v>1</v>
      </c>
      <c r="F1800" s="219">
        <v>7.32</v>
      </c>
      <c r="H1800" s="32"/>
    </row>
    <row r="1801" spans="2:8" s="1" customFormat="1" ht="16.899999999999999" customHeight="1" x14ac:dyDescent="0.2">
      <c r="B1801" s="32"/>
      <c r="C1801" s="220" t="s">
        <v>5387</v>
      </c>
      <c r="H1801" s="32"/>
    </row>
    <row r="1802" spans="2:8" s="1" customFormat="1" ht="22.5" x14ac:dyDescent="0.2">
      <c r="B1802" s="32"/>
      <c r="C1802" s="218" t="s">
        <v>4487</v>
      </c>
      <c r="D1802" s="218" t="s">
        <v>4488</v>
      </c>
      <c r="E1802" s="17" t="s">
        <v>376</v>
      </c>
      <c r="F1802" s="219">
        <v>7.32</v>
      </c>
      <c r="H1802" s="32"/>
    </row>
    <row r="1803" spans="2:8" s="1" customFormat="1" ht="16.899999999999999" customHeight="1" x14ac:dyDescent="0.2">
      <c r="B1803" s="32"/>
      <c r="C1803" s="218" t="s">
        <v>4420</v>
      </c>
      <c r="D1803" s="218" t="s">
        <v>4421</v>
      </c>
      <c r="E1803" s="17" t="s">
        <v>376</v>
      </c>
      <c r="F1803" s="219">
        <v>7.32</v>
      </c>
      <c r="H1803" s="32"/>
    </row>
    <row r="1804" spans="2:8" s="1" customFormat="1" ht="16.899999999999999" customHeight="1" x14ac:dyDescent="0.2">
      <c r="B1804" s="32"/>
      <c r="C1804" s="218" t="s">
        <v>5007</v>
      </c>
      <c r="D1804" s="218" t="s">
        <v>5008</v>
      </c>
      <c r="E1804" s="17" t="s">
        <v>376</v>
      </c>
      <c r="F1804" s="219">
        <v>4045.45</v>
      </c>
      <c r="H1804" s="32"/>
    </row>
    <row r="1805" spans="2:8" s="1" customFormat="1" ht="22.5" x14ac:dyDescent="0.2">
      <c r="B1805" s="32"/>
      <c r="C1805" s="218" t="s">
        <v>5010</v>
      </c>
      <c r="D1805" s="218" t="s">
        <v>5011</v>
      </c>
      <c r="E1805" s="17" t="s">
        <v>376</v>
      </c>
      <c r="F1805" s="219">
        <v>14265.999</v>
      </c>
      <c r="H1805" s="32"/>
    </row>
    <row r="1806" spans="2:8" s="1" customFormat="1" ht="16.899999999999999" customHeight="1" x14ac:dyDescent="0.2">
      <c r="B1806" s="32"/>
      <c r="C1806" s="218" t="s">
        <v>4424</v>
      </c>
      <c r="D1806" s="218" t="s">
        <v>4425</v>
      </c>
      <c r="E1806" s="17" t="s">
        <v>376</v>
      </c>
      <c r="F1806" s="219">
        <v>7.4660000000000002</v>
      </c>
      <c r="H1806" s="32"/>
    </row>
    <row r="1807" spans="2:8" s="1" customFormat="1" ht="16.899999999999999" customHeight="1" x14ac:dyDescent="0.2">
      <c r="B1807" s="32"/>
      <c r="C1807" s="214" t="s">
        <v>4482</v>
      </c>
      <c r="D1807" s="215" t="s">
        <v>1</v>
      </c>
      <c r="E1807" s="216" t="s">
        <v>1</v>
      </c>
      <c r="F1807" s="217">
        <v>14.44</v>
      </c>
      <c r="H1807" s="32"/>
    </row>
    <row r="1808" spans="2:8" s="1" customFormat="1" ht="16.899999999999999" customHeight="1" x14ac:dyDescent="0.2">
      <c r="B1808" s="32"/>
      <c r="C1808" s="218" t="s">
        <v>1</v>
      </c>
      <c r="D1808" s="218" t="s">
        <v>4480</v>
      </c>
      <c r="E1808" s="17" t="s">
        <v>1</v>
      </c>
      <c r="F1808" s="219">
        <v>0</v>
      </c>
      <c r="H1808" s="32"/>
    </row>
    <row r="1809" spans="2:8" s="1" customFormat="1" ht="16.899999999999999" customHeight="1" x14ac:dyDescent="0.2">
      <c r="B1809" s="32"/>
      <c r="C1809" s="218" t="s">
        <v>1</v>
      </c>
      <c r="D1809" s="218" t="s">
        <v>4481</v>
      </c>
      <c r="E1809" s="17" t="s">
        <v>1</v>
      </c>
      <c r="F1809" s="219">
        <v>14.44</v>
      </c>
      <c r="H1809" s="32"/>
    </row>
    <row r="1810" spans="2:8" s="1" customFormat="1" ht="16.899999999999999" customHeight="1" x14ac:dyDescent="0.2">
      <c r="B1810" s="32"/>
      <c r="C1810" s="218" t="s">
        <v>4482</v>
      </c>
      <c r="D1810" s="218" t="s">
        <v>383</v>
      </c>
      <c r="E1810" s="17" t="s">
        <v>1</v>
      </c>
      <c r="F1810" s="219">
        <v>14.44</v>
      </c>
      <c r="H1810" s="32"/>
    </row>
    <row r="1811" spans="2:8" s="1" customFormat="1" ht="16.899999999999999" customHeight="1" x14ac:dyDescent="0.2">
      <c r="B1811" s="32"/>
      <c r="C1811" s="214" t="s">
        <v>4005</v>
      </c>
      <c r="D1811" s="215" t="s">
        <v>1</v>
      </c>
      <c r="E1811" s="216" t="s">
        <v>1</v>
      </c>
      <c r="F1811" s="217">
        <v>13.54</v>
      </c>
      <c r="H1811" s="32"/>
    </row>
    <row r="1812" spans="2:8" s="1" customFormat="1" ht="16.899999999999999" customHeight="1" x14ac:dyDescent="0.2">
      <c r="B1812" s="32"/>
      <c r="C1812" s="218" t="s">
        <v>1</v>
      </c>
      <c r="D1812" s="218" t="s">
        <v>4499</v>
      </c>
      <c r="E1812" s="17" t="s">
        <v>1</v>
      </c>
      <c r="F1812" s="219">
        <v>0</v>
      </c>
      <c r="H1812" s="32"/>
    </row>
    <row r="1813" spans="2:8" s="1" customFormat="1" ht="16.899999999999999" customHeight="1" x14ac:dyDescent="0.2">
      <c r="B1813" s="32"/>
      <c r="C1813" s="218" t="s">
        <v>1</v>
      </c>
      <c r="D1813" s="218" t="s">
        <v>4006</v>
      </c>
      <c r="E1813" s="17" t="s">
        <v>1</v>
      </c>
      <c r="F1813" s="219">
        <v>13.54</v>
      </c>
      <c r="H1813" s="32"/>
    </row>
    <row r="1814" spans="2:8" s="1" customFormat="1" ht="16.899999999999999" customHeight="1" x14ac:dyDescent="0.2">
      <c r="B1814" s="32"/>
      <c r="C1814" s="218" t="s">
        <v>4005</v>
      </c>
      <c r="D1814" s="218" t="s">
        <v>383</v>
      </c>
      <c r="E1814" s="17" t="s">
        <v>1</v>
      </c>
      <c r="F1814" s="219">
        <v>13.54</v>
      </c>
      <c r="H1814" s="32"/>
    </row>
    <row r="1815" spans="2:8" s="1" customFormat="1" ht="16.899999999999999" customHeight="1" x14ac:dyDescent="0.2">
      <c r="B1815" s="32"/>
      <c r="C1815" s="220" t="s">
        <v>5387</v>
      </c>
      <c r="H1815" s="32"/>
    </row>
    <row r="1816" spans="2:8" s="1" customFormat="1" ht="22.5" x14ac:dyDescent="0.2">
      <c r="B1816" s="32"/>
      <c r="C1816" s="218" t="s">
        <v>4496</v>
      </c>
      <c r="D1816" s="218" t="s">
        <v>4497</v>
      </c>
      <c r="E1816" s="17" t="s">
        <v>376</v>
      </c>
      <c r="F1816" s="219">
        <v>13.54</v>
      </c>
      <c r="H1816" s="32"/>
    </row>
    <row r="1817" spans="2:8" s="1" customFormat="1" ht="22.5" x14ac:dyDescent="0.2">
      <c r="B1817" s="32"/>
      <c r="C1817" s="218" t="s">
        <v>4121</v>
      </c>
      <c r="D1817" s="218" t="s">
        <v>4122</v>
      </c>
      <c r="E1817" s="17" t="s">
        <v>376</v>
      </c>
      <c r="F1817" s="219">
        <v>3256.94</v>
      </c>
      <c r="H1817" s="32"/>
    </row>
    <row r="1818" spans="2:8" s="1" customFormat="1" ht="16.899999999999999" customHeight="1" x14ac:dyDescent="0.2">
      <c r="B1818" s="32"/>
      <c r="C1818" s="218" t="s">
        <v>5007</v>
      </c>
      <c r="D1818" s="218" t="s">
        <v>5008</v>
      </c>
      <c r="E1818" s="17" t="s">
        <v>376</v>
      </c>
      <c r="F1818" s="219">
        <v>4045.45</v>
      </c>
      <c r="H1818" s="32"/>
    </row>
    <row r="1819" spans="2:8" s="1" customFormat="1" ht="22.5" x14ac:dyDescent="0.2">
      <c r="B1819" s="32"/>
      <c r="C1819" s="218" t="s">
        <v>5010</v>
      </c>
      <c r="D1819" s="218" t="s">
        <v>5011</v>
      </c>
      <c r="E1819" s="17" t="s">
        <v>376</v>
      </c>
      <c r="F1819" s="219">
        <v>14265.999</v>
      </c>
      <c r="H1819" s="32"/>
    </row>
    <row r="1820" spans="2:8" s="1" customFormat="1" ht="16.899999999999999" customHeight="1" x14ac:dyDescent="0.2">
      <c r="B1820" s="32"/>
      <c r="C1820" s="214" t="s">
        <v>4007</v>
      </c>
      <c r="D1820" s="215" t="s">
        <v>1</v>
      </c>
      <c r="E1820" s="216" t="s">
        <v>1</v>
      </c>
      <c r="F1820" s="217">
        <v>191.61</v>
      </c>
      <c r="H1820" s="32"/>
    </row>
    <row r="1821" spans="2:8" s="1" customFormat="1" ht="16.899999999999999" customHeight="1" x14ac:dyDescent="0.2">
      <c r="B1821" s="32"/>
      <c r="C1821" s="218" t="s">
        <v>1</v>
      </c>
      <c r="D1821" s="218" t="s">
        <v>4406</v>
      </c>
      <c r="E1821" s="17" t="s">
        <v>1</v>
      </c>
      <c r="F1821" s="219">
        <v>0</v>
      </c>
      <c r="H1821" s="32"/>
    </row>
    <row r="1822" spans="2:8" s="1" customFormat="1" ht="16.899999999999999" customHeight="1" x14ac:dyDescent="0.2">
      <c r="B1822" s="32"/>
      <c r="C1822" s="218" t="s">
        <v>1</v>
      </c>
      <c r="D1822" s="218" t="s">
        <v>556</v>
      </c>
      <c r="E1822" s="17" t="s">
        <v>1</v>
      </c>
      <c r="F1822" s="219">
        <v>0</v>
      </c>
      <c r="H1822" s="32"/>
    </row>
    <row r="1823" spans="2:8" s="1" customFormat="1" ht="16.899999999999999" customHeight="1" x14ac:dyDescent="0.2">
      <c r="B1823" s="32"/>
      <c r="C1823" s="218" t="s">
        <v>1</v>
      </c>
      <c r="D1823" s="218" t="s">
        <v>4407</v>
      </c>
      <c r="E1823" s="17" t="s">
        <v>1</v>
      </c>
      <c r="F1823" s="219">
        <v>58.74</v>
      </c>
      <c r="H1823" s="32"/>
    </row>
    <row r="1824" spans="2:8" s="1" customFormat="1" ht="16.899999999999999" customHeight="1" x14ac:dyDescent="0.2">
      <c r="B1824" s="32"/>
      <c r="C1824" s="218" t="s">
        <v>1</v>
      </c>
      <c r="D1824" s="218" t="s">
        <v>503</v>
      </c>
      <c r="E1824" s="17" t="s">
        <v>1</v>
      </c>
      <c r="F1824" s="219">
        <v>0</v>
      </c>
      <c r="H1824" s="32"/>
    </row>
    <row r="1825" spans="2:8" s="1" customFormat="1" ht="16.899999999999999" customHeight="1" x14ac:dyDescent="0.2">
      <c r="B1825" s="32"/>
      <c r="C1825" s="218" t="s">
        <v>1</v>
      </c>
      <c r="D1825" s="218" t="s">
        <v>4408</v>
      </c>
      <c r="E1825" s="17" t="s">
        <v>1</v>
      </c>
      <c r="F1825" s="219">
        <v>117.06</v>
      </c>
      <c r="H1825" s="32"/>
    </row>
    <row r="1826" spans="2:8" s="1" customFormat="1" ht="16.899999999999999" customHeight="1" x14ac:dyDescent="0.2">
      <c r="B1826" s="32"/>
      <c r="C1826" s="218" t="s">
        <v>1</v>
      </c>
      <c r="D1826" s="218" t="s">
        <v>4105</v>
      </c>
      <c r="E1826" s="17" t="s">
        <v>1</v>
      </c>
      <c r="F1826" s="219">
        <v>0</v>
      </c>
      <c r="H1826" s="32"/>
    </row>
    <row r="1827" spans="2:8" s="1" customFormat="1" ht="16.899999999999999" customHeight="1" x14ac:dyDescent="0.2">
      <c r="B1827" s="32"/>
      <c r="C1827" s="218" t="s">
        <v>1</v>
      </c>
      <c r="D1827" s="218" t="s">
        <v>4282</v>
      </c>
      <c r="E1827" s="17" t="s">
        <v>1</v>
      </c>
      <c r="F1827" s="219">
        <v>15.81</v>
      </c>
      <c r="H1827" s="32"/>
    </row>
    <row r="1828" spans="2:8" s="1" customFormat="1" ht="16.899999999999999" customHeight="1" x14ac:dyDescent="0.2">
      <c r="B1828" s="32"/>
      <c r="C1828" s="218" t="s">
        <v>4007</v>
      </c>
      <c r="D1828" s="218" t="s">
        <v>383</v>
      </c>
      <c r="E1828" s="17" t="s">
        <v>1</v>
      </c>
      <c r="F1828" s="219">
        <v>191.61</v>
      </c>
      <c r="H1828" s="32"/>
    </row>
    <row r="1829" spans="2:8" s="1" customFormat="1" ht="16.899999999999999" customHeight="1" x14ac:dyDescent="0.2">
      <c r="B1829" s="32"/>
      <c r="C1829" s="220" t="s">
        <v>5387</v>
      </c>
      <c r="H1829" s="32"/>
    </row>
    <row r="1830" spans="2:8" s="1" customFormat="1" ht="16.899999999999999" customHeight="1" x14ac:dyDescent="0.2">
      <c r="B1830" s="32"/>
      <c r="C1830" s="218" t="s">
        <v>4403</v>
      </c>
      <c r="D1830" s="218" t="s">
        <v>4404</v>
      </c>
      <c r="E1830" s="17" t="s">
        <v>376</v>
      </c>
      <c r="F1830" s="219">
        <v>191.61</v>
      </c>
      <c r="H1830" s="32"/>
    </row>
    <row r="1831" spans="2:8" s="1" customFormat="1" ht="16.899999999999999" customHeight="1" x14ac:dyDescent="0.2">
      <c r="B1831" s="32"/>
      <c r="C1831" s="218" t="s">
        <v>4409</v>
      </c>
      <c r="D1831" s="218" t="s">
        <v>4410</v>
      </c>
      <c r="E1831" s="17" t="s">
        <v>376</v>
      </c>
      <c r="F1831" s="219">
        <v>61.713000000000001</v>
      </c>
      <c r="H1831" s="32"/>
    </row>
    <row r="1832" spans="2:8" s="1" customFormat="1" ht="22.5" x14ac:dyDescent="0.2">
      <c r="B1832" s="32"/>
      <c r="C1832" s="218" t="s">
        <v>4415</v>
      </c>
      <c r="D1832" s="218" t="s">
        <v>4416</v>
      </c>
      <c r="E1832" s="17" t="s">
        <v>489</v>
      </c>
      <c r="F1832" s="219">
        <v>295.48099999999999</v>
      </c>
      <c r="H1832" s="32"/>
    </row>
    <row r="1833" spans="2:8" s="1" customFormat="1" ht="16.899999999999999" customHeight="1" x14ac:dyDescent="0.2">
      <c r="B1833" s="32"/>
      <c r="C1833" s="214" t="s">
        <v>4414</v>
      </c>
      <c r="D1833" s="215" t="s">
        <v>1</v>
      </c>
      <c r="E1833" s="216" t="s">
        <v>1</v>
      </c>
      <c r="F1833" s="217">
        <v>61.713000000000001</v>
      </c>
      <c r="H1833" s="32"/>
    </row>
    <row r="1834" spans="2:8" s="1" customFormat="1" ht="16.899999999999999" customHeight="1" x14ac:dyDescent="0.2">
      <c r="B1834" s="32"/>
      <c r="C1834" s="218" t="s">
        <v>1</v>
      </c>
      <c r="D1834" s="218" t="s">
        <v>4412</v>
      </c>
      <c r="E1834" s="17" t="s">
        <v>1</v>
      </c>
      <c r="F1834" s="219">
        <v>37.143000000000001</v>
      </c>
      <c r="H1834" s="32"/>
    </row>
    <row r="1835" spans="2:8" s="1" customFormat="1" ht="16.899999999999999" customHeight="1" x14ac:dyDescent="0.2">
      <c r="B1835" s="32"/>
      <c r="C1835" s="218" t="s">
        <v>1</v>
      </c>
      <c r="D1835" s="218" t="s">
        <v>4413</v>
      </c>
      <c r="E1835" s="17" t="s">
        <v>1</v>
      </c>
      <c r="F1835" s="219">
        <v>24.57</v>
      </c>
      <c r="H1835" s="32"/>
    </row>
    <row r="1836" spans="2:8" s="1" customFormat="1" ht="16.899999999999999" customHeight="1" x14ac:dyDescent="0.2">
      <c r="B1836" s="32"/>
      <c r="C1836" s="218" t="s">
        <v>4414</v>
      </c>
      <c r="D1836" s="218" t="s">
        <v>383</v>
      </c>
      <c r="E1836" s="17" t="s">
        <v>1</v>
      </c>
      <c r="F1836" s="219">
        <v>61.713000000000001</v>
      </c>
      <c r="H1836" s="32"/>
    </row>
    <row r="1837" spans="2:8" s="1" customFormat="1" ht="16.899999999999999" customHeight="1" x14ac:dyDescent="0.2">
      <c r="B1837" s="32"/>
      <c r="C1837" s="214" t="s">
        <v>233</v>
      </c>
      <c r="D1837" s="215" t="s">
        <v>1</v>
      </c>
      <c r="E1837" s="216" t="s">
        <v>1</v>
      </c>
      <c r="F1837" s="217">
        <v>378.226</v>
      </c>
      <c r="H1837" s="32"/>
    </row>
    <row r="1838" spans="2:8" s="1" customFormat="1" ht="16.899999999999999" customHeight="1" x14ac:dyDescent="0.2">
      <c r="B1838" s="32"/>
      <c r="C1838" s="214" t="s">
        <v>235</v>
      </c>
      <c r="D1838" s="215" t="s">
        <v>1</v>
      </c>
      <c r="E1838" s="216" t="s">
        <v>1</v>
      </c>
      <c r="F1838" s="217">
        <v>737.58399999999995</v>
      </c>
      <c r="H1838" s="32"/>
    </row>
    <row r="1839" spans="2:8" s="1" customFormat="1" ht="16.899999999999999" customHeight="1" x14ac:dyDescent="0.2">
      <c r="B1839" s="32"/>
      <c r="C1839" s="214" t="s">
        <v>237</v>
      </c>
      <c r="D1839" s="215" t="s">
        <v>1</v>
      </c>
      <c r="E1839" s="216" t="s">
        <v>1</v>
      </c>
      <c r="F1839" s="217">
        <v>115.749</v>
      </c>
      <c r="H1839" s="32"/>
    </row>
    <row r="1840" spans="2:8" s="1" customFormat="1" ht="16.899999999999999" customHeight="1" x14ac:dyDescent="0.2">
      <c r="B1840" s="32"/>
      <c r="C1840" s="214" t="s">
        <v>239</v>
      </c>
      <c r="D1840" s="215" t="s">
        <v>1</v>
      </c>
      <c r="E1840" s="216" t="s">
        <v>1</v>
      </c>
      <c r="F1840" s="217">
        <v>479.16800000000001</v>
      </c>
      <c r="H1840" s="32"/>
    </row>
    <row r="1841" spans="2:8" s="1" customFormat="1" ht="16.899999999999999" customHeight="1" x14ac:dyDescent="0.2">
      <c r="B1841" s="32"/>
      <c r="C1841" s="214" t="s">
        <v>241</v>
      </c>
      <c r="D1841" s="215" t="s">
        <v>1</v>
      </c>
      <c r="E1841" s="216" t="s">
        <v>1</v>
      </c>
      <c r="F1841" s="217">
        <v>51.433999999999997</v>
      </c>
      <c r="H1841" s="32"/>
    </row>
    <row r="1842" spans="2:8" s="1" customFormat="1" ht="16.899999999999999" customHeight="1" x14ac:dyDescent="0.2">
      <c r="B1842" s="32"/>
      <c r="C1842" s="214" t="s">
        <v>243</v>
      </c>
      <c r="D1842" s="215" t="s">
        <v>1</v>
      </c>
      <c r="E1842" s="216" t="s">
        <v>1</v>
      </c>
      <c r="F1842" s="217">
        <v>2046.518</v>
      </c>
      <c r="H1842" s="32"/>
    </row>
    <row r="1843" spans="2:8" s="1" customFormat="1" ht="16.899999999999999" customHeight="1" x14ac:dyDescent="0.2">
      <c r="B1843" s="32"/>
      <c r="C1843" s="214" t="s">
        <v>245</v>
      </c>
      <c r="D1843" s="215" t="s">
        <v>1</v>
      </c>
      <c r="E1843" s="216" t="s">
        <v>1</v>
      </c>
      <c r="F1843" s="217">
        <v>579.524</v>
      </c>
      <c r="H1843" s="32"/>
    </row>
    <row r="1844" spans="2:8" s="1" customFormat="1" ht="16.899999999999999" customHeight="1" x14ac:dyDescent="0.2">
      <c r="B1844" s="32"/>
      <c r="C1844" s="214" t="s">
        <v>247</v>
      </c>
      <c r="D1844" s="215" t="s">
        <v>1</v>
      </c>
      <c r="E1844" s="216" t="s">
        <v>1</v>
      </c>
      <c r="F1844" s="217">
        <v>73.557000000000002</v>
      </c>
      <c r="H1844" s="32"/>
    </row>
    <row r="1845" spans="2:8" s="1" customFormat="1" ht="16.899999999999999" customHeight="1" x14ac:dyDescent="0.2">
      <c r="B1845" s="32"/>
      <c r="C1845" s="214" t="s">
        <v>249</v>
      </c>
      <c r="D1845" s="215" t="s">
        <v>1</v>
      </c>
      <c r="E1845" s="216" t="s">
        <v>1</v>
      </c>
      <c r="F1845" s="217">
        <v>53.118000000000002</v>
      </c>
      <c r="H1845" s="32"/>
    </row>
    <row r="1846" spans="2:8" s="1" customFormat="1" ht="16.899999999999999" customHeight="1" x14ac:dyDescent="0.2">
      <c r="B1846" s="32"/>
      <c r="C1846" s="214" t="s">
        <v>251</v>
      </c>
      <c r="D1846" s="215" t="s">
        <v>1</v>
      </c>
      <c r="E1846" s="216" t="s">
        <v>1</v>
      </c>
      <c r="F1846" s="217">
        <v>14.186999999999999</v>
      </c>
      <c r="H1846" s="32"/>
    </row>
    <row r="1847" spans="2:8" s="1" customFormat="1" ht="16.899999999999999" customHeight="1" x14ac:dyDescent="0.2">
      <c r="B1847" s="32"/>
      <c r="C1847" s="214" t="s">
        <v>253</v>
      </c>
      <c r="D1847" s="215" t="s">
        <v>1</v>
      </c>
      <c r="E1847" s="216" t="s">
        <v>1</v>
      </c>
      <c r="F1847" s="217">
        <v>20.428000000000001</v>
      </c>
      <c r="H1847" s="32"/>
    </row>
    <row r="1848" spans="2:8" s="1" customFormat="1" ht="16.899999999999999" customHeight="1" x14ac:dyDescent="0.2">
      <c r="B1848" s="32"/>
      <c r="C1848" s="214" t="s">
        <v>255</v>
      </c>
      <c r="D1848" s="215" t="s">
        <v>1</v>
      </c>
      <c r="E1848" s="216" t="s">
        <v>1</v>
      </c>
      <c r="F1848" s="217">
        <v>3.6419999999999999</v>
      </c>
      <c r="H1848" s="32"/>
    </row>
    <row r="1849" spans="2:8" s="1" customFormat="1" ht="16.899999999999999" customHeight="1" x14ac:dyDescent="0.2">
      <c r="B1849" s="32"/>
      <c r="C1849" s="214" t="s">
        <v>257</v>
      </c>
      <c r="D1849" s="215" t="s">
        <v>1</v>
      </c>
      <c r="E1849" s="216" t="s">
        <v>1</v>
      </c>
      <c r="F1849" s="217">
        <v>7.1020000000000003</v>
      </c>
      <c r="H1849" s="32"/>
    </row>
    <row r="1850" spans="2:8" s="1" customFormat="1" ht="16.899999999999999" customHeight="1" x14ac:dyDescent="0.2">
      <c r="B1850" s="32"/>
      <c r="C1850" s="214" t="s">
        <v>259</v>
      </c>
      <c r="D1850" s="215" t="s">
        <v>1</v>
      </c>
      <c r="E1850" s="216" t="s">
        <v>1</v>
      </c>
      <c r="F1850" s="217">
        <v>5.4210000000000003</v>
      </c>
      <c r="H1850" s="32"/>
    </row>
    <row r="1851" spans="2:8" s="1" customFormat="1" ht="16.899999999999999" customHeight="1" x14ac:dyDescent="0.2">
      <c r="B1851" s="32"/>
      <c r="C1851" s="214" t="s">
        <v>261</v>
      </c>
      <c r="D1851" s="215" t="s">
        <v>1</v>
      </c>
      <c r="E1851" s="216" t="s">
        <v>1</v>
      </c>
      <c r="F1851" s="217">
        <v>1.21</v>
      </c>
      <c r="H1851" s="32"/>
    </row>
    <row r="1852" spans="2:8" s="1" customFormat="1" ht="16.899999999999999" customHeight="1" x14ac:dyDescent="0.2">
      <c r="B1852" s="32"/>
      <c r="C1852" s="214" t="s">
        <v>263</v>
      </c>
      <c r="D1852" s="215" t="s">
        <v>1</v>
      </c>
      <c r="E1852" s="216" t="s">
        <v>1</v>
      </c>
      <c r="F1852" s="217">
        <v>66.783000000000001</v>
      </c>
      <c r="H1852" s="32"/>
    </row>
    <row r="1853" spans="2:8" s="1" customFormat="1" ht="16.899999999999999" customHeight="1" x14ac:dyDescent="0.2">
      <c r="B1853" s="32"/>
      <c r="C1853" s="214" t="s">
        <v>265</v>
      </c>
      <c r="D1853" s="215" t="s">
        <v>1</v>
      </c>
      <c r="E1853" s="216" t="s">
        <v>1</v>
      </c>
      <c r="F1853" s="217">
        <v>7.12</v>
      </c>
      <c r="H1853" s="32"/>
    </row>
    <row r="1854" spans="2:8" s="1" customFormat="1" ht="16.899999999999999" customHeight="1" x14ac:dyDescent="0.2">
      <c r="B1854" s="32"/>
      <c r="C1854" s="214" t="s">
        <v>4009</v>
      </c>
      <c r="D1854" s="215" t="s">
        <v>1</v>
      </c>
      <c r="E1854" s="216" t="s">
        <v>1</v>
      </c>
      <c r="F1854" s="217">
        <v>257.06900000000002</v>
      </c>
      <c r="H1854" s="32"/>
    </row>
    <row r="1855" spans="2:8" s="1" customFormat="1" ht="16.899999999999999" customHeight="1" x14ac:dyDescent="0.2">
      <c r="B1855" s="32"/>
      <c r="C1855" s="218" t="s">
        <v>1</v>
      </c>
      <c r="D1855" s="218" t="s">
        <v>4013</v>
      </c>
      <c r="E1855" s="17" t="s">
        <v>1</v>
      </c>
      <c r="F1855" s="219">
        <v>224.62299999999999</v>
      </c>
      <c r="H1855" s="32"/>
    </row>
    <row r="1856" spans="2:8" s="1" customFormat="1" ht="16.899999999999999" customHeight="1" x14ac:dyDescent="0.2">
      <c r="B1856" s="32"/>
      <c r="C1856" s="218" t="s">
        <v>1</v>
      </c>
      <c r="D1856" s="218" t="s">
        <v>4019</v>
      </c>
      <c r="E1856" s="17" t="s">
        <v>1</v>
      </c>
      <c r="F1856" s="219">
        <v>32.445999999999998</v>
      </c>
      <c r="H1856" s="32"/>
    </row>
    <row r="1857" spans="2:8" s="1" customFormat="1" ht="16.899999999999999" customHeight="1" x14ac:dyDescent="0.2">
      <c r="B1857" s="32"/>
      <c r="C1857" s="218" t="s">
        <v>4009</v>
      </c>
      <c r="D1857" s="218" t="s">
        <v>383</v>
      </c>
      <c r="E1857" s="17" t="s">
        <v>1</v>
      </c>
      <c r="F1857" s="219">
        <v>257.06900000000002</v>
      </c>
      <c r="H1857" s="32"/>
    </row>
    <row r="1858" spans="2:8" s="1" customFormat="1" ht="16.899999999999999" customHeight="1" x14ac:dyDescent="0.2">
      <c r="B1858" s="32"/>
      <c r="C1858" s="220" t="s">
        <v>5387</v>
      </c>
      <c r="H1858" s="32"/>
    </row>
    <row r="1859" spans="2:8" s="1" customFormat="1" ht="16.899999999999999" customHeight="1" x14ac:dyDescent="0.2">
      <c r="B1859" s="32"/>
      <c r="C1859" s="218" t="s">
        <v>4866</v>
      </c>
      <c r="D1859" s="218" t="s">
        <v>4867</v>
      </c>
      <c r="E1859" s="17" t="s">
        <v>489</v>
      </c>
      <c r="F1859" s="219">
        <v>257.06900000000002</v>
      </c>
      <c r="H1859" s="32"/>
    </row>
    <row r="1860" spans="2:8" s="1" customFormat="1" ht="16.899999999999999" customHeight="1" x14ac:dyDescent="0.2">
      <c r="B1860" s="32"/>
      <c r="C1860" s="218" t="s">
        <v>4869</v>
      </c>
      <c r="D1860" s="218" t="s">
        <v>4870</v>
      </c>
      <c r="E1860" s="17" t="s">
        <v>489</v>
      </c>
      <c r="F1860" s="219">
        <v>262.20999999999998</v>
      </c>
      <c r="H1860" s="32"/>
    </row>
    <row r="1861" spans="2:8" s="1" customFormat="1" ht="16.899999999999999" customHeight="1" x14ac:dyDescent="0.2">
      <c r="B1861" s="32"/>
      <c r="C1861" s="214" t="s">
        <v>267</v>
      </c>
      <c r="D1861" s="215" t="s">
        <v>1</v>
      </c>
      <c r="E1861" s="216" t="s">
        <v>1</v>
      </c>
      <c r="F1861" s="217">
        <v>1.78</v>
      </c>
      <c r="H1861" s="32"/>
    </row>
    <row r="1862" spans="2:8" s="1" customFormat="1" ht="16.899999999999999" customHeight="1" x14ac:dyDescent="0.2">
      <c r="B1862" s="32"/>
      <c r="C1862" s="214" t="s">
        <v>4011</v>
      </c>
      <c r="D1862" s="215" t="s">
        <v>1</v>
      </c>
      <c r="E1862" s="216" t="s">
        <v>1</v>
      </c>
      <c r="F1862" s="217">
        <v>149.10900000000001</v>
      </c>
      <c r="H1862" s="32"/>
    </row>
    <row r="1863" spans="2:8" s="1" customFormat="1" ht="16.899999999999999" customHeight="1" x14ac:dyDescent="0.2">
      <c r="B1863" s="32"/>
      <c r="C1863" s="218" t="s">
        <v>1</v>
      </c>
      <c r="D1863" s="218" t="s">
        <v>4823</v>
      </c>
      <c r="E1863" s="17" t="s">
        <v>1</v>
      </c>
      <c r="F1863" s="219">
        <v>0</v>
      </c>
      <c r="H1863" s="32"/>
    </row>
    <row r="1864" spans="2:8" s="1" customFormat="1" ht="16.899999999999999" customHeight="1" x14ac:dyDescent="0.2">
      <c r="B1864" s="32"/>
      <c r="C1864" s="218" t="s">
        <v>1</v>
      </c>
      <c r="D1864" s="218" t="s">
        <v>4824</v>
      </c>
      <c r="E1864" s="17" t="s">
        <v>1</v>
      </c>
      <c r="F1864" s="219">
        <v>149.10900000000001</v>
      </c>
      <c r="H1864" s="32"/>
    </row>
    <row r="1865" spans="2:8" s="1" customFormat="1" ht="16.899999999999999" customHeight="1" x14ac:dyDescent="0.2">
      <c r="B1865" s="32"/>
      <c r="C1865" s="218" t="s">
        <v>4011</v>
      </c>
      <c r="D1865" s="218" t="s">
        <v>383</v>
      </c>
      <c r="E1865" s="17" t="s">
        <v>1</v>
      </c>
      <c r="F1865" s="219">
        <v>149.10900000000001</v>
      </c>
      <c r="H1865" s="32"/>
    </row>
    <row r="1866" spans="2:8" s="1" customFormat="1" ht="16.899999999999999" customHeight="1" x14ac:dyDescent="0.2">
      <c r="B1866" s="32"/>
      <c r="C1866" s="220" t="s">
        <v>5387</v>
      </c>
      <c r="H1866" s="32"/>
    </row>
    <row r="1867" spans="2:8" s="1" customFormat="1" ht="16.899999999999999" customHeight="1" x14ac:dyDescent="0.2">
      <c r="B1867" s="32"/>
      <c r="C1867" s="218" t="s">
        <v>4820</v>
      </c>
      <c r="D1867" s="218" t="s">
        <v>4821</v>
      </c>
      <c r="E1867" s="17" t="s">
        <v>489</v>
      </c>
      <c r="F1867" s="219">
        <v>149.10900000000001</v>
      </c>
      <c r="H1867" s="32"/>
    </row>
    <row r="1868" spans="2:8" s="1" customFormat="1" ht="16.899999999999999" customHeight="1" x14ac:dyDescent="0.2">
      <c r="B1868" s="32"/>
      <c r="C1868" s="218" t="s">
        <v>4841</v>
      </c>
      <c r="D1868" s="218" t="s">
        <v>4842</v>
      </c>
      <c r="E1868" s="17" t="s">
        <v>376</v>
      </c>
      <c r="F1868" s="219">
        <v>315.29300000000001</v>
      </c>
      <c r="H1868" s="32"/>
    </row>
    <row r="1869" spans="2:8" s="1" customFormat="1" ht="16.899999999999999" customHeight="1" x14ac:dyDescent="0.2">
      <c r="B1869" s="32"/>
      <c r="C1869" s="214" t="s">
        <v>4013</v>
      </c>
      <c r="D1869" s="215" t="s">
        <v>1</v>
      </c>
      <c r="E1869" s="216" t="s">
        <v>1</v>
      </c>
      <c r="F1869" s="217">
        <v>224.62299999999999</v>
      </c>
      <c r="H1869" s="32"/>
    </row>
    <row r="1870" spans="2:8" s="1" customFormat="1" ht="16.899999999999999" customHeight="1" x14ac:dyDescent="0.2">
      <c r="B1870" s="32"/>
      <c r="C1870" s="218" t="s">
        <v>1</v>
      </c>
      <c r="D1870" s="218" t="s">
        <v>4864</v>
      </c>
      <c r="E1870" s="17" t="s">
        <v>1</v>
      </c>
      <c r="F1870" s="219">
        <v>224.62299999999999</v>
      </c>
      <c r="H1870" s="32"/>
    </row>
    <row r="1871" spans="2:8" s="1" customFormat="1" ht="16.899999999999999" customHeight="1" x14ac:dyDescent="0.2">
      <c r="B1871" s="32"/>
      <c r="C1871" s="218" t="s">
        <v>4013</v>
      </c>
      <c r="D1871" s="218" t="s">
        <v>383</v>
      </c>
      <c r="E1871" s="17" t="s">
        <v>1</v>
      </c>
      <c r="F1871" s="219">
        <v>224.62299999999999</v>
      </c>
      <c r="H1871" s="32"/>
    </row>
    <row r="1872" spans="2:8" s="1" customFormat="1" ht="16.899999999999999" customHeight="1" x14ac:dyDescent="0.2">
      <c r="B1872" s="32"/>
      <c r="C1872" s="220" t="s">
        <v>5387</v>
      </c>
      <c r="H1872" s="32"/>
    </row>
    <row r="1873" spans="2:8" s="1" customFormat="1" ht="16.899999999999999" customHeight="1" x14ac:dyDescent="0.2">
      <c r="B1873" s="32"/>
      <c r="C1873" s="218" t="s">
        <v>4861</v>
      </c>
      <c r="D1873" s="218" t="s">
        <v>4862</v>
      </c>
      <c r="E1873" s="17" t="s">
        <v>489</v>
      </c>
      <c r="F1873" s="219">
        <v>257.06900000000002</v>
      </c>
      <c r="H1873" s="32"/>
    </row>
    <row r="1874" spans="2:8" s="1" customFormat="1" ht="16.899999999999999" customHeight="1" x14ac:dyDescent="0.2">
      <c r="B1874" s="32"/>
      <c r="C1874" s="218" t="s">
        <v>4866</v>
      </c>
      <c r="D1874" s="218" t="s">
        <v>4867</v>
      </c>
      <c r="E1874" s="17" t="s">
        <v>489</v>
      </c>
      <c r="F1874" s="219">
        <v>257.06900000000002</v>
      </c>
      <c r="H1874" s="32"/>
    </row>
    <row r="1875" spans="2:8" s="1" customFormat="1" ht="16.899999999999999" customHeight="1" x14ac:dyDescent="0.2">
      <c r="B1875" s="32"/>
      <c r="C1875" s="214" t="s">
        <v>4015</v>
      </c>
      <c r="D1875" s="215" t="s">
        <v>1</v>
      </c>
      <c r="E1875" s="216" t="s">
        <v>1</v>
      </c>
      <c r="F1875" s="217">
        <v>411.37</v>
      </c>
      <c r="H1875" s="32"/>
    </row>
    <row r="1876" spans="2:8" s="1" customFormat="1" ht="16.899999999999999" customHeight="1" x14ac:dyDescent="0.2">
      <c r="B1876" s="32"/>
      <c r="C1876" s="218" t="s">
        <v>1</v>
      </c>
      <c r="D1876" s="218" t="s">
        <v>4828</v>
      </c>
      <c r="E1876" s="17" t="s">
        <v>1</v>
      </c>
      <c r="F1876" s="219">
        <v>411.37</v>
      </c>
      <c r="H1876" s="32"/>
    </row>
    <row r="1877" spans="2:8" s="1" customFormat="1" ht="16.899999999999999" customHeight="1" x14ac:dyDescent="0.2">
      <c r="B1877" s="32"/>
      <c r="C1877" s="218" t="s">
        <v>4015</v>
      </c>
      <c r="D1877" s="218" t="s">
        <v>383</v>
      </c>
      <c r="E1877" s="17" t="s">
        <v>1</v>
      </c>
      <c r="F1877" s="219">
        <v>411.37</v>
      </c>
      <c r="H1877" s="32"/>
    </row>
    <row r="1878" spans="2:8" s="1" customFormat="1" ht="16.899999999999999" customHeight="1" x14ac:dyDescent="0.2">
      <c r="B1878" s="32"/>
      <c r="C1878" s="220" t="s">
        <v>5387</v>
      </c>
      <c r="H1878" s="32"/>
    </row>
    <row r="1879" spans="2:8" s="1" customFormat="1" ht="16.899999999999999" customHeight="1" x14ac:dyDescent="0.2">
      <c r="B1879" s="32"/>
      <c r="C1879" s="218" t="s">
        <v>4825</v>
      </c>
      <c r="D1879" s="218" t="s">
        <v>4826</v>
      </c>
      <c r="E1879" s="17" t="s">
        <v>489</v>
      </c>
      <c r="F1879" s="219">
        <v>411.37</v>
      </c>
      <c r="H1879" s="32"/>
    </row>
    <row r="1880" spans="2:8" s="1" customFormat="1" ht="16.899999999999999" customHeight="1" x14ac:dyDescent="0.2">
      <c r="B1880" s="32"/>
      <c r="C1880" s="218" t="s">
        <v>4833</v>
      </c>
      <c r="D1880" s="218" t="s">
        <v>4834</v>
      </c>
      <c r="E1880" s="17" t="s">
        <v>376</v>
      </c>
      <c r="F1880" s="219">
        <v>448.03899999999999</v>
      </c>
      <c r="H1880" s="32"/>
    </row>
    <row r="1881" spans="2:8" s="1" customFormat="1" ht="16.899999999999999" customHeight="1" x14ac:dyDescent="0.2">
      <c r="B1881" s="32"/>
      <c r="C1881" s="214" t="s">
        <v>4017</v>
      </c>
      <c r="D1881" s="215" t="s">
        <v>1</v>
      </c>
      <c r="E1881" s="216" t="s">
        <v>1</v>
      </c>
      <c r="F1881" s="217">
        <v>1420.6569999999999</v>
      </c>
      <c r="H1881" s="32"/>
    </row>
    <row r="1882" spans="2:8" s="1" customFormat="1" ht="16.899999999999999" customHeight="1" x14ac:dyDescent="0.2">
      <c r="B1882" s="32"/>
      <c r="C1882" s="218" t="s">
        <v>1</v>
      </c>
      <c r="D1882" s="218" t="s">
        <v>4909</v>
      </c>
      <c r="E1882" s="17" t="s">
        <v>1</v>
      </c>
      <c r="F1882" s="219">
        <v>1420.6569999999999</v>
      </c>
      <c r="H1882" s="32"/>
    </row>
    <row r="1883" spans="2:8" s="1" customFormat="1" ht="16.899999999999999" customHeight="1" x14ac:dyDescent="0.2">
      <c r="B1883" s="32"/>
      <c r="C1883" s="218" t="s">
        <v>4017</v>
      </c>
      <c r="D1883" s="218" t="s">
        <v>383</v>
      </c>
      <c r="E1883" s="17" t="s">
        <v>1</v>
      </c>
      <c r="F1883" s="219">
        <v>1420.6569999999999</v>
      </c>
      <c r="H1883" s="32"/>
    </row>
    <row r="1884" spans="2:8" s="1" customFormat="1" ht="16.899999999999999" customHeight="1" x14ac:dyDescent="0.2">
      <c r="B1884" s="32"/>
      <c r="C1884" s="220" t="s">
        <v>5387</v>
      </c>
      <c r="H1884" s="32"/>
    </row>
    <row r="1885" spans="2:8" s="1" customFormat="1" ht="16.899999999999999" customHeight="1" x14ac:dyDescent="0.2">
      <c r="B1885" s="32"/>
      <c r="C1885" s="218" t="s">
        <v>4906</v>
      </c>
      <c r="D1885" s="218" t="s">
        <v>4907</v>
      </c>
      <c r="E1885" s="17" t="s">
        <v>489</v>
      </c>
      <c r="F1885" s="219">
        <v>1420.6569999999999</v>
      </c>
      <c r="H1885" s="32"/>
    </row>
    <row r="1886" spans="2:8" s="1" customFormat="1" ht="16.899999999999999" customHeight="1" x14ac:dyDescent="0.2">
      <c r="B1886" s="32"/>
      <c r="C1886" s="218" t="s">
        <v>4910</v>
      </c>
      <c r="D1886" s="218" t="s">
        <v>4911</v>
      </c>
      <c r="E1886" s="17" t="s">
        <v>489</v>
      </c>
      <c r="F1886" s="219">
        <v>1420.6569999999999</v>
      </c>
      <c r="H1886" s="32"/>
    </row>
    <row r="1887" spans="2:8" s="1" customFormat="1" ht="16.899999999999999" customHeight="1" x14ac:dyDescent="0.2">
      <c r="B1887" s="32"/>
      <c r="C1887" s="218" t="s">
        <v>4913</v>
      </c>
      <c r="D1887" s="218" t="s">
        <v>4914</v>
      </c>
      <c r="E1887" s="17" t="s">
        <v>489</v>
      </c>
      <c r="F1887" s="219">
        <v>1449.07</v>
      </c>
      <c r="H1887" s="32"/>
    </row>
    <row r="1888" spans="2:8" s="1" customFormat="1" ht="16.899999999999999" customHeight="1" x14ac:dyDescent="0.2">
      <c r="B1888" s="32"/>
      <c r="C1888" s="214" t="s">
        <v>4019</v>
      </c>
      <c r="D1888" s="215" t="s">
        <v>1</v>
      </c>
      <c r="E1888" s="216" t="s">
        <v>1</v>
      </c>
      <c r="F1888" s="217">
        <v>32.445999999999998</v>
      </c>
      <c r="H1888" s="32"/>
    </row>
    <row r="1889" spans="2:8" s="1" customFormat="1" ht="16.899999999999999" customHeight="1" x14ac:dyDescent="0.2">
      <c r="B1889" s="32"/>
      <c r="C1889" s="218" t="s">
        <v>1</v>
      </c>
      <c r="D1889" s="218" t="s">
        <v>4865</v>
      </c>
      <c r="E1889" s="17" t="s">
        <v>1</v>
      </c>
      <c r="F1889" s="219">
        <v>32.445999999999998</v>
      </c>
      <c r="H1889" s="32"/>
    </row>
    <row r="1890" spans="2:8" s="1" customFormat="1" ht="16.899999999999999" customHeight="1" x14ac:dyDescent="0.2">
      <c r="B1890" s="32"/>
      <c r="C1890" s="218" t="s">
        <v>4019</v>
      </c>
      <c r="D1890" s="218" t="s">
        <v>383</v>
      </c>
      <c r="E1890" s="17" t="s">
        <v>1</v>
      </c>
      <c r="F1890" s="219">
        <v>32.445999999999998</v>
      </c>
      <c r="H1890" s="32"/>
    </row>
    <row r="1891" spans="2:8" s="1" customFormat="1" ht="16.899999999999999" customHeight="1" x14ac:dyDescent="0.2">
      <c r="B1891" s="32"/>
      <c r="C1891" s="220" t="s">
        <v>5387</v>
      </c>
      <c r="H1891" s="32"/>
    </row>
    <row r="1892" spans="2:8" s="1" customFormat="1" ht="16.899999999999999" customHeight="1" x14ac:dyDescent="0.2">
      <c r="B1892" s="32"/>
      <c r="C1892" s="218" t="s">
        <v>4861</v>
      </c>
      <c r="D1892" s="218" t="s">
        <v>4862</v>
      </c>
      <c r="E1892" s="17" t="s">
        <v>489</v>
      </c>
      <c r="F1892" s="219">
        <v>257.06900000000002</v>
      </c>
      <c r="H1892" s="32"/>
    </row>
    <row r="1893" spans="2:8" s="1" customFormat="1" ht="16.899999999999999" customHeight="1" x14ac:dyDescent="0.2">
      <c r="B1893" s="32"/>
      <c r="C1893" s="218" t="s">
        <v>4866</v>
      </c>
      <c r="D1893" s="218" t="s">
        <v>4867</v>
      </c>
      <c r="E1893" s="17" t="s">
        <v>489</v>
      </c>
      <c r="F1893" s="219">
        <v>257.06900000000002</v>
      </c>
      <c r="H1893" s="32"/>
    </row>
    <row r="1894" spans="2:8" s="1" customFormat="1" ht="16.899999999999999" customHeight="1" x14ac:dyDescent="0.2">
      <c r="B1894" s="32"/>
      <c r="C1894" s="214" t="s">
        <v>269</v>
      </c>
      <c r="D1894" s="215" t="s">
        <v>1</v>
      </c>
      <c r="E1894" s="216" t="s">
        <v>1</v>
      </c>
      <c r="F1894" s="217">
        <v>378.226</v>
      </c>
      <c r="H1894" s="32"/>
    </row>
    <row r="1895" spans="2:8" s="1" customFormat="1" ht="16.899999999999999" customHeight="1" x14ac:dyDescent="0.2">
      <c r="B1895" s="32"/>
      <c r="C1895" s="214" t="s">
        <v>270</v>
      </c>
      <c r="D1895" s="215" t="s">
        <v>1</v>
      </c>
      <c r="E1895" s="216" t="s">
        <v>1</v>
      </c>
      <c r="F1895" s="217">
        <v>737.58399999999995</v>
      </c>
      <c r="H1895" s="32"/>
    </row>
    <row r="1896" spans="2:8" s="1" customFormat="1" ht="16.899999999999999" customHeight="1" x14ac:dyDescent="0.2">
      <c r="B1896" s="32"/>
      <c r="C1896" s="214" t="s">
        <v>271</v>
      </c>
      <c r="D1896" s="215" t="s">
        <v>1</v>
      </c>
      <c r="E1896" s="216" t="s">
        <v>1</v>
      </c>
      <c r="F1896" s="217">
        <v>92.599000000000004</v>
      </c>
      <c r="H1896" s="32"/>
    </row>
    <row r="1897" spans="2:8" s="1" customFormat="1" ht="16.899999999999999" customHeight="1" x14ac:dyDescent="0.2">
      <c r="B1897" s="32"/>
      <c r="C1897" s="214" t="s">
        <v>273</v>
      </c>
      <c r="D1897" s="215" t="s">
        <v>1</v>
      </c>
      <c r="E1897" s="216" t="s">
        <v>1</v>
      </c>
      <c r="F1897" s="217">
        <v>479.16800000000001</v>
      </c>
      <c r="H1897" s="32"/>
    </row>
    <row r="1898" spans="2:8" s="1" customFormat="1" ht="16.899999999999999" customHeight="1" x14ac:dyDescent="0.2">
      <c r="B1898" s="32"/>
      <c r="C1898" s="214" t="s">
        <v>275</v>
      </c>
      <c r="D1898" s="215" t="s">
        <v>1</v>
      </c>
      <c r="E1898" s="216" t="s">
        <v>1</v>
      </c>
      <c r="F1898" s="217">
        <v>51.433999999999997</v>
      </c>
      <c r="H1898" s="32"/>
    </row>
    <row r="1899" spans="2:8" s="1" customFormat="1" ht="16.899999999999999" customHeight="1" x14ac:dyDescent="0.2">
      <c r="B1899" s="32"/>
      <c r="C1899" s="214" t="s">
        <v>276</v>
      </c>
      <c r="D1899" s="215" t="s">
        <v>1</v>
      </c>
      <c r="E1899" s="216" t="s">
        <v>1</v>
      </c>
      <c r="F1899" s="217">
        <v>1753.634</v>
      </c>
      <c r="H1899" s="32"/>
    </row>
    <row r="1900" spans="2:8" s="1" customFormat="1" ht="16.899999999999999" customHeight="1" x14ac:dyDescent="0.2">
      <c r="B1900" s="32"/>
      <c r="C1900" s="214" t="s">
        <v>1442</v>
      </c>
      <c r="D1900" s="215" t="s">
        <v>1</v>
      </c>
      <c r="E1900" s="216" t="s">
        <v>1</v>
      </c>
      <c r="F1900" s="217">
        <v>75.912000000000006</v>
      </c>
      <c r="H1900" s="32"/>
    </row>
    <row r="1901" spans="2:8" s="1" customFormat="1" ht="16.899999999999999" customHeight="1" x14ac:dyDescent="0.2">
      <c r="B1901" s="32"/>
      <c r="C1901" s="214" t="s">
        <v>278</v>
      </c>
      <c r="D1901" s="215" t="s">
        <v>1</v>
      </c>
      <c r="E1901" s="216" t="s">
        <v>1</v>
      </c>
      <c r="F1901" s="217">
        <v>579.524</v>
      </c>
      <c r="H1901" s="32"/>
    </row>
    <row r="1902" spans="2:8" s="1" customFormat="1" ht="16.899999999999999" customHeight="1" x14ac:dyDescent="0.2">
      <c r="B1902" s="32"/>
      <c r="C1902" s="214" t="s">
        <v>279</v>
      </c>
      <c r="D1902" s="215" t="s">
        <v>1</v>
      </c>
      <c r="E1902" s="216" t="s">
        <v>1</v>
      </c>
      <c r="F1902" s="217">
        <v>73.557000000000002</v>
      </c>
      <c r="H1902" s="32"/>
    </row>
    <row r="1903" spans="2:8" s="1" customFormat="1" ht="16.899999999999999" customHeight="1" x14ac:dyDescent="0.2">
      <c r="B1903" s="32"/>
      <c r="C1903" s="214" t="s">
        <v>280</v>
      </c>
      <c r="D1903" s="215" t="s">
        <v>1</v>
      </c>
      <c r="E1903" s="216" t="s">
        <v>1</v>
      </c>
      <c r="F1903" s="217">
        <v>55.026000000000003</v>
      </c>
      <c r="H1903" s="32"/>
    </row>
    <row r="1904" spans="2:8" s="1" customFormat="1" ht="16.899999999999999" customHeight="1" x14ac:dyDescent="0.2">
      <c r="B1904" s="32"/>
      <c r="C1904" s="214" t="s">
        <v>282</v>
      </c>
      <c r="D1904" s="215" t="s">
        <v>1</v>
      </c>
      <c r="E1904" s="216" t="s">
        <v>1</v>
      </c>
      <c r="F1904" s="217">
        <v>14.186999999999999</v>
      </c>
      <c r="H1904" s="32"/>
    </row>
    <row r="1905" spans="2:8" s="1" customFormat="1" ht="16.899999999999999" customHeight="1" x14ac:dyDescent="0.2">
      <c r="B1905" s="32"/>
      <c r="C1905" s="214" t="s">
        <v>283</v>
      </c>
      <c r="D1905" s="215" t="s">
        <v>1</v>
      </c>
      <c r="E1905" s="216" t="s">
        <v>1</v>
      </c>
      <c r="F1905" s="217">
        <v>20.428000000000001</v>
      </c>
      <c r="H1905" s="32"/>
    </row>
    <row r="1906" spans="2:8" s="1" customFormat="1" ht="16.899999999999999" customHeight="1" x14ac:dyDescent="0.2">
      <c r="B1906" s="32"/>
      <c r="C1906" s="214" t="s">
        <v>284</v>
      </c>
      <c r="D1906" s="215" t="s">
        <v>1</v>
      </c>
      <c r="E1906" s="216" t="s">
        <v>1</v>
      </c>
      <c r="F1906" s="217">
        <v>5.4210000000000003</v>
      </c>
      <c r="H1906" s="32"/>
    </row>
    <row r="1907" spans="2:8" s="1" customFormat="1" ht="16.899999999999999" customHeight="1" x14ac:dyDescent="0.2">
      <c r="B1907" s="32"/>
      <c r="C1907" s="214" t="s">
        <v>2327</v>
      </c>
      <c r="D1907" s="215" t="s">
        <v>1</v>
      </c>
      <c r="E1907" s="216" t="s">
        <v>1</v>
      </c>
      <c r="F1907" s="217">
        <v>2.8380000000000001</v>
      </c>
      <c r="H1907" s="32"/>
    </row>
    <row r="1908" spans="2:8" s="1" customFormat="1" ht="16.899999999999999" customHeight="1" x14ac:dyDescent="0.2">
      <c r="B1908" s="32"/>
      <c r="C1908" s="214" t="s">
        <v>285</v>
      </c>
      <c r="D1908" s="215" t="s">
        <v>1</v>
      </c>
      <c r="E1908" s="216" t="s">
        <v>1</v>
      </c>
      <c r="F1908" s="217">
        <v>66.783000000000001</v>
      </c>
      <c r="H1908" s="32"/>
    </row>
    <row r="1909" spans="2:8" s="1" customFormat="1" ht="16.899999999999999" customHeight="1" x14ac:dyDescent="0.2">
      <c r="B1909" s="32"/>
      <c r="C1909" s="214" t="s">
        <v>286</v>
      </c>
      <c r="D1909" s="215" t="s">
        <v>1</v>
      </c>
      <c r="E1909" s="216" t="s">
        <v>1</v>
      </c>
      <c r="F1909" s="217">
        <v>7.1180000000000003</v>
      </c>
      <c r="H1909" s="32"/>
    </row>
    <row r="1910" spans="2:8" s="1" customFormat="1" ht="16.899999999999999" customHeight="1" x14ac:dyDescent="0.2">
      <c r="B1910" s="32"/>
      <c r="C1910" s="214" t="s">
        <v>4021</v>
      </c>
      <c r="D1910" s="215" t="s">
        <v>1</v>
      </c>
      <c r="E1910" s="216" t="s">
        <v>1</v>
      </c>
      <c r="F1910" s="217">
        <v>3256.94</v>
      </c>
      <c r="H1910" s="32"/>
    </row>
    <row r="1911" spans="2:8" s="1" customFormat="1" ht="16.899999999999999" customHeight="1" x14ac:dyDescent="0.2">
      <c r="B1911" s="32"/>
      <c r="C1911" s="218" t="s">
        <v>1</v>
      </c>
      <c r="D1911" s="218" t="s">
        <v>556</v>
      </c>
      <c r="E1911" s="17" t="s">
        <v>1</v>
      </c>
      <c r="F1911" s="219">
        <v>0</v>
      </c>
      <c r="H1911" s="32"/>
    </row>
    <row r="1912" spans="2:8" s="1" customFormat="1" ht="16.899999999999999" customHeight="1" x14ac:dyDescent="0.2">
      <c r="B1912" s="32"/>
      <c r="C1912" s="218" t="s">
        <v>1</v>
      </c>
      <c r="D1912" s="218" t="s">
        <v>4124</v>
      </c>
      <c r="E1912" s="17" t="s">
        <v>1</v>
      </c>
      <c r="F1912" s="219">
        <v>1965.98</v>
      </c>
      <c r="H1912" s="32"/>
    </row>
    <row r="1913" spans="2:8" s="1" customFormat="1" ht="16.899999999999999" customHeight="1" x14ac:dyDescent="0.2">
      <c r="B1913" s="32"/>
      <c r="C1913" s="218" t="s">
        <v>1</v>
      </c>
      <c r="D1913" s="218" t="s">
        <v>503</v>
      </c>
      <c r="E1913" s="17" t="s">
        <v>1</v>
      </c>
      <c r="F1913" s="219">
        <v>0</v>
      </c>
      <c r="H1913" s="32"/>
    </row>
    <row r="1914" spans="2:8" s="1" customFormat="1" ht="16.899999999999999" customHeight="1" x14ac:dyDescent="0.2">
      <c r="B1914" s="32"/>
      <c r="C1914" s="218" t="s">
        <v>1</v>
      </c>
      <c r="D1914" s="218" t="s">
        <v>4125</v>
      </c>
      <c r="E1914" s="17" t="s">
        <v>1</v>
      </c>
      <c r="F1914" s="219">
        <v>1290.1600000000001</v>
      </c>
      <c r="H1914" s="32"/>
    </row>
    <row r="1915" spans="2:8" s="1" customFormat="1" ht="16.899999999999999" customHeight="1" x14ac:dyDescent="0.2">
      <c r="B1915" s="32"/>
      <c r="C1915" s="218" t="s">
        <v>1</v>
      </c>
      <c r="D1915" s="218" t="s">
        <v>4105</v>
      </c>
      <c r="E1915" s="17" t="s">
        <v>1</v>
      </c>
      <c r="F1915" s="219">
        <v>0</v>
      </c>
      <c r="H1915" s="32"/>
    </row>
    <row r="1916" spans="2:8" s="1" customFormat="1" ht="16.899999999999999" customHeight="1" x14ac:dyDescent="0.2">
      <c r="B1916" s="32"/>
      <c r="C1916" s="218" t="s">
        <v>1</v>
      </c>
      <c r="D1916" s="218" t="s">
        <v>4126</v>
      </c>
      <c r="E1916" s="17" t="s">
        <v>1</v>
      </c>
      <c r="F1916" s="219">
        <v>598.53</v>
      </c>
      <c r="H1916" s="32"/>
    </row>
    <row r="1917" spans="2:8" s="1" customFormat="1" ht="16.899999999999999" customHeight="1" x14ac:dyDescent="0.2">
      <c r="B1917" s="32"/>
      <c r="C1917" s="218" t="s">
        <v>1</v>
      </c>
      <c r="D1917" s="218" t="s">
        <v>1</v>
      </c>
      <c r="E1917" s="17" t="s">
        <v>1</v>
      </c>
      <c r="F1917" s="219">
        <v>0</v>
      </c>
      <c r="H1917" s="32"/>
    </row>
    <row r="1918" spans="2:8" s="1" customFormat="1" ht="16.899999999999999" customHeight="1" x14ac:dyDescent="0.2">
      <c r="B1918" s="32"/>
      <c r="C1918" s="218" t="s">
        <v>1</v>
      </c>
      <c r="D1918" s="218" t="s">
        <v>4127</v>
      </c>
      <c r="E1918" s="17" t="s">
        <v>1</v>
      </c>
      <c r="F1918" s="219">
        <v>0</v>
      </c>
      <c r="H1918" s="32"/>
    </row>
    <row r="1919" spans="2:8" s="1" customFormat="1" ht="16.899999999999999" customHeight="1" x14ac:dyDescent="0.2">
      <c r="B1919" s="32"/>
      <c r="C1919" s="218" t="s">
        <v>1</v>
      </c>
      <c r="D1919" s="218" t="s">
        <v>4128</v>
      </c>
      <c r="E1919" s="17" t="s">
        <v>1</v>
      </c>
      <c r="F1919" s="219">
        <v>-584.19000000000005</v>
      </c>
      <c r="H1919" s="32"/>
    </row>
    <row r="1920" spans="2:8" s="1" customFormat="1" ht="16.899999999999999" customHeight="1" x14ac:dyDescent="0.2">
      <c r="B1920" s="32"/>
      <c r="C1920" s="218" t="s">
        <v>1</v>
      </c>
      <c r="D1920" s="218" t="s">
        <v>4129</v>
      </c>
      <c r="E1920" s="17" t="s">
        <v>1</v>
      </c>
      <c r="F1920" s="219">
        <v>-13.54</v>
      </c>
      <c r="H1920" s="32"/>
    </row>
    <row r="1921" spans="2:8" s="1" customFormat="1" ht="16.899999999999999" customHeight="1" x14ac:dyDescent="0.2">
      <c r="B1921" s="32"/>
      <c r="C1921" s="218" t="s">
        <v>4021</v>
      </c>
      <c r="D1921" s="218" t="s">
        <v>383</v>
      </c>
      <c r="E1921" s="17" t="s">
        <v>1</v>
      </c>
      <c r="F1921" s="219">
        <v>3256.94</v>
      </c>
      <c r="H1921" s="32"/>
    </row>
    <row r="1922" spans="2:8" s="1" customFormat="1" ht="16.899999999999999" customHeight="1" x14ac:dyDescent="0.2">
      <c r="B1922" s="32"/>
      <c r="C1922" s="220" t="s">
        <v>5387</v>
      </c>
      <c r="H1922" s="32"/>
    </row>
    <row r="1923" spans="2:8" s="1" customFormat="1" ht="22.5" x14ac:dyDescent="0.2">
      <c r="B1923" s="32"/>
      <c r="C1923" s="218" t="s">
        <v>4121</v>
      </c>
      <c r="D1923" s="218" t="s">
        <v>4122</v>
      </c>
      <c r="E1923" s="17" t="s">
        <v>376</v>
      </c>
      <c r="F1923" s="219">
        <v>3256.94</v>
      </c>
      <c r="H1923" s="32"/>
    </row>
    <row r="1924" spans="2:8" s="1" customFormat="1" ht="16.899999999999999" customHeight="1" x14ac:dyDescent="0.2">
      <c r="B1924" s="32"/>
      <c r="C1924" s="218" t="s">
        <v>5007</v>
      </c>
      <c r="D1924" s="218" t="s">
        <v>5008</v>
      </c>
      <c r="E1924" s="17" t="s">
        <v>376</v>
      </c>
      <c r="F1924" s="219">
        <v>4045.45</v>
      </c>
      <c r="H1924" s="32"/>
    </row>
    <row r="1925" spans="2:8" s="1" customFormat="1" ht="22.5" x14ac:dyDescent="0.2">
      <c r="B1925" s="32"/>
      <c r="C1925" s="218" t="s">
        <v>5010</v>
      </c>
      <c r="D1925" s="218" t="s">
        <v>5011</v>
      </c>
      <c r="E1925" s="17" t="s">
        <v>376</v>
      </c>
      <c r="F1925" s="219">
        <v>14265.999</v>
      </c>
      <c r="H1925" s="32"/>
    </row>
    <row r="1926" spans="2:8" s="1" customFormat="1" ht="16.899999999999999" customHeight="1" x14ac:dyDescent="0.2">
      <c r="B1926" s="32"/>
      <c r="C1926" s="214" t="s">
        <v>288</v>
      </c>
      <c r="D1926" s="215" t="s">
        <v>1</v>
      </c>
      <c r="E1926" s="216" t="s">
        <v>1</v>
      </c>
      <c r="F1926" s="217">
        <v>32.53</v>
      </c>
      <c r="H1926" s="32"/>
    </row>
    <row r="1927" spans="2:8" s="1" customFormat="1" ht="16.899999999999999" customHeight="1" x14ac:dyDescent="0.2">
      <c r="B1927" s="32"/>
      <c r="C1927" s="214" t="s">
        <v>4023</v>
      </c>
      <c r="D1927" s="215" t="s">
        <v>1</v>
      </c>
      <c r="E1927" s="216" t="s">
        <v>1</v>
      </c>
      <c r="F1927" s="217">
        <v>31.74</v>
      </c>
      <c r="H1927" s="32"/>
    </row>
    <row r="1928" spans="2:8" s="1" customFormat="1" ht="16.899999999999999" customHeight="1" x14ac:dyDescent="0.2">
      <c r="B1928" s="32"/>
      <c r="C1928" s="218" t="s">
        <v>1</v>
      </c>
      <c r="D1928" s="218" t="s">
        <v>4056</v>
      </c>
      <c r="E1928" s="17" t="s">
        <v>1</v>
      </c>
      <c r="F1928" s="219">
        <v>0</v>
      </c>
      <c r="H1928" s="32"/>
    </row>
    <row r="1929" spans="2:8" s="1" customFormat="1" ht="16.899999999999999" customHeight="1" x14ac:dyDescent="0.2">
      <c r="B1929" s="32"/>
      <c r="C1929" s="218" t="s">
        <v>1</v>
      </c>
      <c r="D1929" s="218" t="s">
        <v>556</v>
      </c>
      <c r="E1929" s="17" t="s">
        <v>1</v>
      </c>
      <c r="F1929" s="219">
        <v>0</v>
      </c>
      <c r="H1929" s="32"/>
    </row>
    <row r="1930" spans="2:8" s="1" customFormat="1" ht="16.899999999999999" customHeight="1" x14ac:dyDescent="0.2">
      <c r="B1930" s="32"/>
      <c r="C1930" s="218" t="s">
        <v>1</v>
      </c>
      <c r="D1930" s="218" t="s">
        <v>4024</v>
      </c>
      <c r="E1930" s="17" t="s">
        <v>1</v>
      </c>
      <c r="F1930" s="219">
        <v>31.74</v>
      </c>
      <c r="H1930" s="32"/>
    </row>
    <row r="1931" spans="2:8" s="1" customFormat="1" ht="16.899999999999999" customHeight="1" x14ac:dyDescent="0.2">
      <c r="B1931" s="32"/>
      <c r="C1931" s="218" t="s">
        <v>4023</v>
      </c>
      <c r="D1931" s="218" t="s">
        <v>385</v>
      </c>
      <c r="E1931" s="17" t="s">
        <v>1</v>
      </c>
      <c r="F1931" s="219">
        <v>31.74</v>
      </c>
      <c r="H1931" s="32"/>
    </row>
    <row r="1932" spans="2:8" s="1" customFormat="1" ht="16.899999999999999" customHeight="1" x14ac:dyDescent="0.2">
      <c r="B1932" s="32"/>
      <c r="C1932" s="220" t="s">
        <v>5387</v>
      </c>
      <c r="H1932" s="32"/>
    </row>
    <row r="1933" spans="2:8" s="1" customFormat="1" ht="16.899999999999999" customHeight="1" x14ac:dyDescent="0.2">
      <c r="B1933" s="32"/>
      <c r="C1933" s="218" t="s">
        <v>4272</v>
      </c>
      <c r="D1933" s="218" t="s">
        <v>4273</v>
      </c>
      <c r="E1933" s="17" t="s">
        <v>376</v>
      </c>
      <c r="F1933" s="219">
        <v>31.74</v>
      </c>
      <c r="H1933" s="32"/>
    </row>
    <row r="1934" spans="2:8" s="1" customFormat="1" ht="16.899999999999999" customHeight="1" x14ac:dyDescent="0.2">
      <c r="B1934" s="32"/>
      <c r="C1934" s="218" t="s">
        <v>4194</v>
      </c>
      <c r="D1934" s="218" t="s">
        <v>4195</v>
      </c>
      <c r="E1934" s="17" t="s">
        <v>376</v>
      </c>
      <c r="F1934" s="219">
        <v>2561.9</v>
      </c>
      <c r="H1934" s="32"/>
    </row>
    <row r="1935" spans="2:8" s="1" customFormat="1" ht="16.899999999999999" customHeight="1" x14ac:dyDescent="0.2">
      <c r="B1935" s="32"/>
      <c r="C1935" s="218" t="s">
        <v>4261</v>
      </c>
      <c r="D1935" s="218" t="s">
        <v>4262</v>
      </c>
      <c r="E1935" s="17" t="s">
        <v>376</v>
      </c>
      <c r="F1935" s="219">
        <v>3307.31</v>
      </c>
      <c r="H1935" s="32"/>
    </row>
    <row r="1936" spans="2:8" s="1" customFormat="1" ht="16.899999999999999" customHeight="1" x14ac:dyDescent="0.2">
      <c r="B1936" s="32"/>
      <c r="C1936" s="214" t="s">
        <v>4025</v>
      </c>
      <c r="D1936" s="215" t="s">
        <v>1</v>
      </c>
      <c r="E1936" s="216" t="s">
        <v>1</v>
      </c>
      <c r="F1936" s="217">
        <v>344.05</v>
      </c>
      <c r="H1936" s="32"/>
    </row>
    <row r="1937" spans="2:8" s="1" customFormat="1" ht="16.899999999999999" customHeight="1" x14ac:dyDescent="0.2">
      <c r="B1937" s="32"/>
      <c r="C1937" s="218" t="s">
        <v>1</v>
      </c>
      <c r="D1937" s="218" t="s">
        <v>4056</v>
      </c>
      <c r="E1937" s="17" t="s">
        <v>1</v>
      </c>
      <c r="F1937" s="219">
        <v>0</v>
      </c>
      <c r="H1937" s="32"/>
    </row>
    <row r="1938" spans="2:8" s="1" customFormat="1" ht="16.899999999999999" customHeight="1" x14ac:dyDescent="0.2">
      <c r="B1938" s="32"/>
      <c r="C1938" s="218" t="s">
        <v>1</v>
      </c>
      <c r="D1938" s="218" t="s">
        <v>556</v>
      </c>
      <c r="E1938" s="17" t="s">
        <v>1</v>
      </c>
      <c r="F1938" s="219">
        <v>0</v>
      </c>
      <c r="H1938" s="32"/>
    </row>
    <row r="1939" spans="2:8" s="1" customFormat="1" ht="16.899999999999999" customHeight="1" x14ac:dyDescent="0.2">
      <c r="B1939" s="32"/>
      <c r="C1939" s="218" t="s">
        <v>1</v>
      </c>
      <c r="D1939" s="218" t="s">
        <v>4880</v>
      </c>
      <c r="E1939" s="17" t="s">
        <v>1</v>
      </c>
      <c r="F1939" s="219">
        <v>344.05</v>
      </c>
      <c r="H1939" s="32"/>
    </row>
    <row r="1940" spans="2:8" s="1" customFormat="1" ht="16.899999999999999" customHeight="1" x14ac:dyDescent="0.2">
      <c r="B1940" s="32"/>
      <c r="C1940" s="218" t="s">
        <v>1</v>
      </c>
      <c r="D1940" s="218" t="s">
        <v>1</v>
      </c>
      <c r="E1940" s="17" t="s">
        <v>1</v>
      </c>
      <c r="F1940" s="219">
        <v>0</v>
      </c>
      <c r="H1940" s="32"/>
    </row>
    <row r="1941" spans="2:8" s="1" customFormat="1" ht="16.899999999999999" customHeight="1" x14ac:dyDescent="0.2">
      <c r="B1941" s="32"/>
      <c r="C1941" s="218" t="s">
        <v>4025</v>
      </c>
      <c r="D1941" s="218" t="s">
        <v>385</v>
      </c>
      <c r="E1941" s="17" t="s">
        <v>1</v>
      </c>
      <c r="F1941" s="219">
        <v>344.05</v>
      </c>
      <c r="H1941" s="32"/>
    </row>
    <row r="1942" spans="2:8" s="1" customFormat="1" ht="16.899999999999999" customHeight="1" x14ac:dyDescent="0.2">
      <c r="B1942" s="32"/>
      <c r="C1942" s="220" t="s">
        <v>5387</v>
      </c>
      <c r="H1942" s="32"/>
    </row>
    <row r="1943" spans="2:8" s="1" customFormat="1" ht="22.5" x14ac:dyDescent="0.2">
      <c r="B1943" s="32"/>
      <c r="C1943" s="218" t="s">
        <v>4877</v>
      </c>
      <c r="D1943" s="218" t="s">
        <v>4878</v>
      </c>
      <c r="E1943" s="17" t="s">
        <v>376</v>
      </c>
      <c r="F1943" s="219">
        <v>344.05</v>
      </c>
      <c r="H1943" s="32"/>
    </row>
    <row r="1944" spans="2:8" s="1" customFormat="1" ht="16.899999999999999" customHeight="1" x14ac:dyDescent="0.2">
      <c r="B1944" s="32"/>
      <c r="C1944" s="218" t="s">
        <v>4194</v>
      </c>
      <c r="D1944" s="218" t="s">
        <v>4195</v>
      </c>
      <c r="E1944" s="17" t="s">
        <v>376</v>
      </c>
      <c r="F1944" s="219">
        <v>2561.9</v>
      </c>
      <c r="H1944" s="32"/>
    </row>
    <row r="1945" spans="2:8" s="1" customFormat="1" ht="16.899999999999999" customHeight="1" x14ac:dyDescent="0.2">
      <c r="B1945" s="32"/>
      <c r="C1945" s="218" t="s">
        <v>4861</v>
      </c>
      <c r="D1945" s="218" t="s">
        <v>4862</v>
      </c>
      <c r="E1945" s="17" t="s">
        <v>489</v>
      </c>
      <c r="F1945" s="219">
        <v>257.06900000000002</v>
      </c>
      <c r="H1945" s="32"/>
    </row>
    <row r="1946" spans="2:8" s="1" customFormat="1" ht="16.899999999999999" customHeight="1" x14ac:dyDescent="0.2">
      <c r="B1946" s="32"/>
      <c r="C1946" s="218" t="s">
        <v>4887</v>
      </c>
      <c r="D1946" s="218" t="s">
        <v>4888</v>
      </c>
      <c r="E1946" s="17" t="s">
        <v>376</v>
      </c>
      <c r="F1946" s="219">
        <v>344.05</v>
      </c>
      <c r="H1946" s="32"/>
    </row>
    <row r="1947" spans="2:8" s="1" customFormat="1" ht="16.899999999999999" customHeight="1" x14ac:dyDescent="0.2">
      <c r="B1947" s="32"/>
      <c r="C1947" s="218" t="s">
        <v>4261</v>
      </c>
      <c r="D1947" s="218" t="s">
        <v>4262</v>
      </c>
      <c r="E1947" s="17" t="s">
        <v>376</v>
      </c>
      <c r="F1947" s="219">
        <v>3307.31</v>
      </c>
      <c r="H1947" s="32"/>
    </row>
    <row r="1948" spans="2:8" s="1" customFormat="1" ht="16.899999999999999" customHeight="1" x14ac:dyDescent="0.2">
      <c r="B1948" s="32"/>
      <c r="C1948" s="218" t="s">
        <v>4873</v>
      </c>
      <c r="D1948" s="218" t="s">
        <v>4874</v>
      </c>
      <c r="E1948" s="17" t="s">
        <v>2294</v>
      </c>
      <c r="F1948" s="219">
        <v>266.791</v>
      </c>
      <c r="H1948" s="32"/>
    </row>
    <row r="1949" spans="2:8" s="1" customFormat="1" ht="16.899999999999999" customHeight="1" x14ac:dyDescent="0.2">
      <c r="B1949" s="32"/>
      <c r="C1949" s="218" t="s">
        <v>4890</v>
      </c>
      <c r="D1949" s="218" t="s">
        <v>4891</v>
      </c>
      <c r="E1949" s="17" t="s">
        <v>376</v>
      </c>
      <c r="F1949" s="219">
        <v>350.93099999999998</v>
      </c>
      <c r="H1949" s="32"/>
    </row>
    <row r="1950" spans="2:8" s="1" customFormat="1" ht="16.899999999999999" customHeight="1" x14ac:dyDescent="0.2">
      <c r="B1950" s="32"/>
      <c r="C1950" s="214" t="s">
        <v>290</v>
      </c>
      <c r="D1950" s="215" t="s">
        <v>1</v>
      </c>
      <c r="E1950" s="216" t="s">
        <v>1</v>
      </c>
      <c r="F1950" s="217">
        <v>12.33</v>
      </c>
      <c r="H1950" s="32"/>
    </row>
    <row r="1951" spans="2:8" s="1" customFormat="1" ht="16.899999999999999" customHeight="1" x14ac:dyDescent="0.2">
      <c r="B1951" s="32"/>
      <c r="C1951" s="214" t="s">
        <v>4027</v>
      </c>
      <c r="D1951" s="215" t="s">
        <v>1</v>
      </c>
      <c r="E1951" s="216" t="s">
        <v>1</v>
      </c>
      <c r="F1951" s="217">
        <v>394.89</v>
      </c>
      <c r="H1951" s="32"/>
    </row>
    <row r="1952" spans="2:8" s="1" customFormat="1" ht="16.899999999999999" customHeight="1" x14ac:dyDescent="0.2">
      <c r="B1952" s="32"/>
      <c r="C1952" s="218" t="s">
        <v>1</v>
      </c>
      <c r="D1952" s="218" t="s">
        <v>4056</v>
      </c>
      <c r="E1952" s="17" t="s">
        <v>1</v>
      </c>
      <c r="F1952" s="219">
        <v>0</v>
      </c>
      <c r="H1952" s="32"/>
    </row>
    <row r="1953" spans="2:8" s="1" customFormat="1" ht="16.899999999999999" customHeight="1" x14ac:dyDescent="0.2">
      <c r="B1953" s="32"/>
      <c r="C1953" s="218" t="s">
        <v>1</v>
      </c>
      <c r="D1953" s="218" t="s">
        <v>515</v>
      </c>
      <c r="E1953" s="17" t="s">
        <v>1</v>
      </c>
      <c r="F1953" s="219">
        <v>0</v>
      </c>
      <c r="H1953" s="32"/>
    </row>
    <row r="1954" spans="2:8" s="1" customFormat="1" ht="16.899999999999999" customHeight="1" x14ac:dyDescent="0.2">
      <c r="B1954" s="32"/>
      <c r="C1954" s="218" t="s">
        <v>1</v>
      </c>
      <c r="D1954" s="218" t="s">
        <v>4278</v>
      </c>
      <c r="E1954" s="17" t="s">
        <v>1</v>
      </c>
      <c r="F1954" s="219">
        <v>0</v>
      </c>
      <c r="H1954" s="32"/>
    </row>
    <row r="1955" spans="2:8" s="1" customFormat="1" ht="16.899999999999999" customHeight="1" x14ac:dyDescent="0.2">
      <c r="B1955" s="32"/>
      <c r="C1955" s="218" t="s">
        <v>1</v>
      </c>
      <c r="D1955" s="218" t="s">
        <v>4279</v>
      </c>
      <c r="E1955" s="17" t="s">
        <v>1</v>
      </c>
      <c r="F1955" s="219">
        <v>51.91</v>
      </c>
      <c r="H1955" s="32"/>
    </row>
    <row r="1956" spans="2:8" s="1" customFormat="1" ht="16.899999999999999" customHeight="1" x14ac:dyDescent="0.2">
      <c r="B1956" s="32"/>
      <c r="C1956" s="218" t="s">
        <v>1</v>
      </c>
      <c r="D1956" s="218" t="s">
        <v>556</v>
      </c>
      <c r="E1956" s="17" t="s">
        <v>1</v>
      </c>
      <c r="F1956" s="219">
        <v>0</v>
      </c>
      <c r="H1956" s="32"/>
    </row>
    <row r="1957" spans="2:8" s="1" customFormat="1" ht="16.899999999999999" customHeight="1" x14ac:dyDescent="0.2">
      <c r="B1957" s="32"/>
      <c r="C1957" s="218" t="s">
        <v>1</v>
      </c>
      <c r="D1957" s="218" t="s">
        <v>4280</v>
      </c>
      <c r="E1957" s="17" t="s">
        <v>1</v>
      </c>
      <c r="F1957" s="219">
        <v>167.7</v>
      </c>
      <c r="H1957" s="32"/>
    </row>
    <row r="1958" spans="2:8" s="1" customFormat="1" ht="16.899999999999999" customHeight="1" x14ac:dyDescent="0.2">
      <c r="B1958" s="32"/>
      <c r="C1958" s="218" t="s">
        <v>1</v>
      </c>
      <c r="D1958" s="218" t="s">
        <v>503</v>
      </c>
      <c r="E1958" s="17" t="s">
        <v>1</v>
      </c>
      <c r="F1958" s="219">
        <v>0</v>
      </c>
      <c r="H1958" s="32"/>
    </row>
    <row r="1959" spans="2:8" s="1" customFormat="1" ht="16.899999999999999" customHeight="1" x14ac:dyDescent="0.2">
      <c r="B1959" s="32"/>
      <c r="C1959" s="218" t="s">
        <v>1</v>
      </c>
      <c r="D1959" s="218" t="s">
        <v>4281</v>
      </c>
      <c r="E1959" s="17" t="s">
        <v>1</v>
      </c>
      <c r="F1959" s="219">
        <v>159.47</v>
      </c>
      <c r="H1959" s="32"/>
    </row>
    <row r="1960" spans="2:8" s="1" customFormat="1" ht="16.899999999999999" customHeight="1" x14ac:dyDescent="0.2">
      <c r="B1960" s="32"/>
      <c r="C1960" s="218" t="s">
        <v>1</v>
      </c>
      <c r="D1960" s="218" t="s">
        <v>4105</v>
      </c>
      <c r="E1960" s="17" t="s">
        <v>1</v>
      </c>
      <c r="F1960" s="219">
        <v>0</v>
      </c>
      <c r="H1960" s="32"/>
    </row>
    <row r="1961" spans="2:8" s="1" customFormat="1" ht="16.899999999999999" customHeight="1" x14ac:dyDescent="0.2">
      <c r="B1961" s="32"/>
      <c r="C1961" s="218" t="s">
        <v>1</v>
      </c>
      <c r="D1961" s="218" t="s">
        <v>4282</v>
      </c>
      <c r="E1961" s="17" t="s">
        <v>1</v>
      </c>
      <c r="F1961" s="219">
        <v>15.81</v>
      </c>
      <c r="H1961" s="32"/>
    </row>
    <row r="1962" spans="2:8" s="1" customFormat="1" ht="16.899999999999999" customHeight="1" x14ac:dyDescent="0.2">
      <c r="B1962" s="32"/>
      <c r="C1962" s="218" t="s">
        <v>4027</v>
      </c>
      <c r="D1962" s="218" t="s">
        <v>385</v>
      </c>
      <c r="E1962" s="17" t="s">
        <v>1</v>
      </c>
      <c r="F1962" s="219">
        <v>394.89</v>
      </c>
      <c r="H1962" s="32"/>
    </row>
    <row r="1963" spans="2:8" s="1" customFormat="1" ht="16.899999999999999" customHeight="1" x14ac:dyDescent="0.2">
      <c r="B1963" s="32"/>
      <c r="C1963" s="220" t="s">
        <v>5387</v>
      </c>
      <c r="H1963" s="32"/>
    </row>
    <row r="1964" spans="2:8" s="1" customFormat="1" ht="22.5" x14ac:dyDescent="0.2">
      <c r="B1964" s="32"/>
      <c r="C1964" s="218" t="s">
        <v>4275</v>
      </c>
      <c r="D1964" s="218" t="s">
        <v>4276</v>
      </c>
      <c r="E1964" s="17" t="s">
        <v>376</v>
      </c>
      <c r="F1964" s="219">
        <v>394.89</v>
      </c>
      <c r="H1964" s="32"/>
    </row>
    <row r="1965" spans="2:8" s="1" customFormat="1" ht="16.899999999999999" customHeight="1" x14ac:dyDescent="0.2">
      <c r="B1965" s="32"/>
      <c r="C1965" s="218" t="s">
        <v>4194</v>
      </c>
      <c r="D1965" s="218" t="s">
        <v>4195</v>
      </c>
      <c r="E1965" s="17" t="s">
        <v>376</v>
      </c>
      <c r="F1965" s="219">
        <v>2561.9</v>
      </c>
      <c r="H1965" s="32"/>
    </row>
    <row r="1966" spans="2:8" s="1" customFormat="1" ht="16.899999999999999" customHeight="1" x14ac:dyDescent="0.2">
      <c r="B1966" s="32"/>
      <c r="C1966" s="218" t="s">
        <v>4825</v>
      </c>
      <c r="D1966" s="218" t="s">
        <v>4826</v>
      </c>
      <c r="E1966" s="17" t="s">
        <v>489</v>
      </c>
      <c r="F1966" s="219">
        <v>411.37</v>
      </c>
      <c r="H1966" s="32"/>
    </row>
    <row r="1967" spans="2:8" s="1" customFormat="1" ht="16.899999999999999" customHeight="1" x14ac:dyDescent="0.2">
      <c r="B1967" s="32"/>
      <c r="C1967" s="218" t="s">
        <v>4829</v>
      </c>
      <c r="D1967" s="218" t="s">
        <v>4830</v>
      </c>
      <c r="E1967" s="17" t="s">
        <v>376</v>
      </c>
      <c r="F1967" s="219">
        <v>394.89</v>
      </c>
      <c r="H1967" s="32"/>
    </row>
    <row r="1968" spans="2:8" s="1" customFormat="1" ht="16.899999999999999" customHeight="1" x14ac:dyDescent="0.2">
      <c r="B1968" s="32"/>
      <c r="C1968" s="218" t="s">
        <v>4261</v>
      </c>
      <c r="D1968" s="218" t="s">
        <v>4262</v>
      </c>
      <c r="E1968" s="17" t="s">
        <v>376</v>
      </c>
      <c r="F1968" s="219">
        <v>3307.31</v>
      </c>
      <c r="H1968" s="32"/>
    </row>
    <row r="1969" spans="2:8" s="1" customFormat="1" ht="22.5" x14ac:dyDescent="0.2">
      <c r="B1969" s="32"/>
      <c r="C1969" s="218" t="s">
        <v>4846</v>
      </c>
      <c r="D1969" s="218" t="s">
        <v>4847</v>
      </c>
      <c r="E1969" s="17" t="s">
        <v>2294</v>
      </c>
      <c r="F1969" s="219">
        <v>3439.6</v>
      </c>
      <c r="H1969" s="32"/>
    </row>
    <row r="1970" spans="2:8" s="1" customFormat="1" ht="16.899999999999999" customHeight="1" x14ac:dyDescent="0.2">
      <c r="B1970" s="32"/>
      <c r="C1970" s="218" t="s">
        <v>4851</v>
      </c>
      <c r="D1970" s="218" t="s">
        <v>4852</v>
      </c>
      <c r="E1970" s="17" t="s">
        <v>2294</v>
      </c>
      <c r="F1970" s="219">
        <v>275.16800000000001</v>
      </c>
      <c r="H1970" s="32"/>
    </row>
    <row r="1971" spans="2:8" s="1" customFormat="1" ht="16.899999999999999" customHeight="1" x14ac:dyDescent="0.2">
      <c r="B1971" s="32"/>
      <c r="C1971" s="218" t="s">
        <v>4833</v>
      </c>
      <c r="D1971" s="218" t="s">
        <v>4834</v>
      </c>
      <c r="E1971" s="17" t="s">
        <v>376</v>
      </c>
      <c r="F1971" s="219">
        <v>448.03899999999999</v>
      </c>
      <c r="H1971" s="32"/>
    </row>
    <row r="1972" spans="2:8" s="1" customFormat="1" ht="16.899999999999999" customHeight="1" x14ac:dyDescent="0.2">
      <c r="B1972" s="32"/>
      <c r="C1972" s="214" t="s">
        <v>4029</v>
      </c>
      <c r="D1972" s="215" t="s">
        <v>1</v>
      </c>
      <c r="E1972" s="216" t="s">
        <v>1</v>
      </c>
      <c r="F1972" s="217">
        <v>1779.25</v>
      </c>
      <c r="H1972" s="32"/>
    </row>
    <row r="1973" spans="2:8" s="1" customFormat="1" ht="16.899999999999999" customHeight="1" x14ac:dyDescent="0.2">
      <c r="B1973" s="32"/>
      <c r="C1973" s="218" t="s">
        <v>1</v>
      </c>
      <c r="D1973" s="218" t="s">
        <v>4056</v>
      </c>
      <c r="E1973" s="17" t="s">
        <v>1</v>
      </c>
      <c r="F1973" s="219">
        <v>0</v>
      </c>
      <c r="H1973" s="32"/>
    </row>
    <row r="1974" spans="2:8" s="1" customFormat="1" ht="16.899999999999999" customHeight="1" x14ac:dyDescent="0.2">
      <c r="B1974" s="32"/>
      <c r="C1974" s="218" t="s">
        <v>1</v>
      </c>
      <c r="D1974" s="218" t="s">
        <v>556</v>
      </c>
      <c r="E1974" s="17" t="s">
        <v>1</v>
      </c>
      <c r="F1974" s="219">
        <v>0</v>
      </c>
      <c r="H1974" s="32"/>
    </row>
    <row r="1975" spans="2:8" s="1" customFormat="1" ht="16.899999999999999" customHeight="1" x14ac:dyDescent="0.2">
      <c r="B1975" s="32"/>
      <c r="C1975" s="218" t="s">
        <v>1</v>
      </c>
      <c r="D1975" s="218" t="s">
        <v>4920</v>
      </c>
      <c r="E1975" s="17" t="s">
        <v>1</v>
      </c>
      <c r="F1975" s="219">
        <v>282.31</v>
      </c>
      <c r="H1975" s="32"/>
    </row>
    <row r="1976" spans="2:8" s="1" customFormat="1" ht="16.899999999999999" customHeight="1" x14ac:dyDescent="0.2">
      <c r="B1976" s="32"/>
      <c r="C1976" s="218" t="s">
        <v>1</v>
      </c>
      <c r="D1976" s="218" t="s">
        <v>4921</v>
      </c>
      <c r="E1976" s="17" t="s">
        <v>1</v>
      </c>
      <c r="F1976" s="219">
        <v>200.67</v>
      </c>
      <c r="H1976" s="32"/>
    </row>
    <row r="1977" spans="2:8" s="1" customFormat="1" ht="16.899999999999999" customHeight="1" x14ac:dyDescent="0.2">
      <c r="B1977" s="32"/>
      <c r="C1977" s="218" t="s">
        <v>1</v>
      </c>
      <c r="D1977" s="218" t="s">
        <v>503</v>
      </c>
      <c r="E1977" s="17" t="s">
        <v>1</v>
      </c>
      <c r="F1977" s="219">
        <v>0</v>
      </c>
      <c r="H1977" s="32"/>
    </row>
    <row r="1978" spans="2:8" s="1" customFormat="1" ht="16.899999999999999" customHeight="1" x14ac:dyDescent="0.2">
      <c r="B1978" s="32"/>
      <c r="C1978" s="218" t="s">
        <v>1</v>
      </c>
      <c r="D1978" s="218" t="s">
        <v>4922</v>
      </c>
      <c r="E1978" s="17" t="s">
        <v>1</v>
      </c>
      <c r="F1978" s="219">
        <v>413.64</v>
      </c>
      <c r="H1978" s="32"/>
    </row>
    <row r="1979" spans="2:8" s="1" customFormat="1" ht="22.5" x14ac:dyDescent="0.2">
      <c r="B1979" s="32"/>
      <c r="C1979" s="218" t="s">
        <v>1</v>
      </c>
      <c r="D1979" s="218" t="s">
        <v>4923</v>
      </c>
      <c r="E1979" s="17" t="s">
        <v>1</v>
      </c>
      <c r="F1979" s="219">
        <v>434.03</v>
      </c>
      <c r="H1979" s="32"/>
    </row>
    <row r="1980" spans="2:8" s="1" customFormat="1" ht="16.899999999999999" customHeight="1" x14ac:dyDescent="0.2">
      <c r="B1980" s="32"/>
      <c r="C1980" s="218" t="s">
        <v>1</v>
      </c>
      <c r="D1980" s="218" t="s">
        <v>4105</v>
      </c>
      <c r="E1980" s="17" t="s">
        <v>1</v>
      </c>
      <c r="F1980" s="219">
        <v>0</v>
      </c>
      <c r="H1980" s="32"/>
    </row>
    <row r="1981" spans="2:8" s="1" customFormat="1" ht="16.899999999999999" customHeight="1" x14ac:dyDescent="0.2">
      <c r="B1981" s="32"/>
      <c r="C1981" s="218" t="s">
        <v>1</v>
      </c>
      <c r="D1981" s="218" t="s">
        <v>4924</v>
      </c>
      <c r="E1981" s="17" t="s">
        <v>1</v>
      </c>
      <c r="F1981" s="219">
        <v>448.6</v>
      </c>
      <c r="H1981" s="32"/>
    </row>
    <row r="1982" spans="2:8" s="1" customFormat="1" ht="16.899999999999999" customHeight="1" x14ac:dyDescent="0.2">
      <c r="B1982" s="32"/>
      <c r="C1982" s="218" t="s">
        <v>1</v>
      </c>
      <c r="D1982" s="218" t="s">
        <v>1</v>
      </c>
      <c r="E1982" s="17" t="s">
        <v>1</v>
      </c>
      <c r="F1982" s="219">
        <v>0</v>
      </c>
      <c r="H1982" s="32"/>
    </row>
    <row r="1983" spans="2:8" s="1" customFormat="1" ht="16.899999999999999" customHeight="1" x14ac:dyDescent="0.2">
      <c r="B1983" s="32"/>
      <c r="C1983" s="218" t="s">
        <v>4029</v>
      </c>
      <c r="D1983" s="218" t="s">
        <v>385</v>
      </c>
      <c r="E1983" s="17" t="s">
        <v>1</v>
      </c>
      <c r="F1983" s="219">
        <v>1779.25</v>
      </c>
      <c r="H1983" s="32"/>
    </row>
    <row r="1984" spans="2:8" s="1" customFormat="1" ht="16.899999999999999" customHeight="1" x14ac:dyDescent="0.2">
      <c r="B1984" s="32"/>
      <c r="C1984" s="220" t="s">
        <v>5387</v>
      </c>
      <c r="H1984" s="32"/>
    </row>
    <row r="1985" spans="2:8" s="1" customFormat="1" ht="16.899999999999999" customHeight="1" x14ac:dyDescent="0.2">
      <c r="B1985" s="32"/>
      <c r="C1985" s="218" t="s">
        <v>4917</v>
      </c>
      <c r="D1985" s="218" t="s">
        <v>4918</v>
      </c>
      <c r="E1985" s="17" t="s">
        <v>376</v>
      </c>
      <c r="F1985" s="219">
        <v>1779.25</v>
      </c>
      <c r="H1985" s="32"/>
    </row>
    <row r="1986" spans="2:8" s="1" customFormat="1" ht="16.899999999999999" customHeight="1" x14ac:dyDescent="0.2">
      <c r="B1986" s="32"/>
      <c r="C1986" s="218" t="s">
        <v>4194</v>
      </c>
      <c r="D1986" s="218" t="s">
        <v>4195</v>
      </c>
      <c r="E1986" s="17" t="s">
        <v>376</v>
      </c>
      <c r="F1986" s="219">
        <v>2561.9</v>
      </c>
      <c r="H1986" s="32"/>
    </row>
    <row r="1987" spans="2:8" s="1" customFormat="1" ht="16.899999999999999" customHeight="1" x14ac:dyDescent="0.2">
      <c r="B1987" s="32"/>
      <c r="C1987" s="218" t="s">
        <v>4906</v>
      </c>
      <c r="D1987" s="218" t="s">
        <v>4907</v>
      </c>
      <c r="E1987" s="17" t="s">
        <v>489</v>
      </c>
      <c r="F1987" s="219">
        <v>1420.6569999999999</v>
      </c>
      <c r="H1987" s="32"/>
    </row>
    <row r="1988" spans="2:8" s="1" customFormat="1" ht="16.899999999999999" customHeight="1" x14ac:dyDescent="0.2">
      <c r="B1988" s="32"/>
      <c r="C1988" s="218" t="s">
        <v>4925</v>
      </c>
      <c r="D1988" s="218" t="s">
        <v>4926</v>
      </c>
      <c r="E1988" s="17" t="s">
        <v>376</v>
      </c>
      <c r="F1988" s="219">
        <v>1779.25</v>
      </c>
      <c r="H1988" s="32"/>
    </row>
    <row r="1989" spans="2:8" s="1" customFormat="1" ht="16.899999999999999" customHeight="1" x14ac:dyDescent="0.2">
      <c r="B1989" s="32"/>
      <c r="C1989" s="218" t="s">
        <v>4936</v>
      </c>
      <c r="D1989" s="218" t="s">
        <v>4937</v>
      </c>
      <c r="E1989" s="17" t="s">
        <v>489</v>
      </c>
      <c r="F1989" s="219">
        <v>1482.7080000000001</v>
      </c>
      <c r="H1989" s="32"/>
    </row>
    <row r="1990" spans="2:8" s="1" customFormat="1" ht="16.899999999999999" customHeight="1" x14ac:dyDescent="0.2">
      <c r="B1990" s="32"/>
      <c r="C1990" s="218" t="s">
        <v>4261</v>
      </c>
      <c r="D1990" s="218" t="s">
        <v>4262</v>
      </c>
      <c r="E1990" s="17" t="s">
        <v>376</v>
      </c>
      <c r="F1990" s="219">
        <v>3307.31</v>
      </c>
      <c r="H1990" s="32"/>
    </row>
    <row r="1991" spans="2:8" s="1" customFormat="1" ht="16.899999999999999" customHeight="1" x14ac:dyDescent="0.2">
      <c r="B1991" s="32"/>
      <c r="C1991" s="218" t="s">
        <v>4928</v>
      </c>
      <c r="D1991" s="218" t="s">
        <v>4929</v>
      </c>
      <c r="E1991" s="17" t="s">
        <v>376</v>
      </c>
      <c r="F1991" s="219">
        <v>2010.5530000000001</v>
      </c>
      <c r="H1991" s="32"/>
    </row>
    <row r="1992" spans="2:8" s="1" customFormat="1" ht="16.899999999999999" customHeight="1" x14ac:dyDescent="0.2">
      <c r="B1992" s="32"/>
      <c r="C1992" s="214" t="s">
        <v>4031</v>
      </c>
      <c r="D1992" s="215" t="s">
        <v>1</v>
      </c>
      <c r="E1992" s="216" t="s">
        <v>1</v>
      </c>
      <c r="F1992" s="217">
        <v>37.08</v>
      </c>
      <c r="H1992" s="32"/>
    </row>
    <row r="1993" spans="2:8" s="1" customFormat="1" ht="16.899999999999999" customHeight="1" x14ac:dyDescent="0.2">
      <c r="B1993" s="32"/>
      <c r="C1993" s="218" t="s">
        <v>1</v>
      </c>
      <c r="D1993" s="218" t="s">
        <v>4884</v>
      </c>
      <c r="E1993" s="17" t="s">
        <v>1</v>
      </c>
      <c r="F1993" s="219">
        <v>0</v>
      </c>
      <c r="H1993" s="32"/>
    </row>
    <row r="1994" spans="2:8" s="1" customFormat="1" ht="16.899999999999999" customHeight="1" x14ac:dyDescent="0.2">
      <c r="B1994" s="32"/>
      <c r="C1994" s="218" t="s">
        <v>1</v>
      </c>
      <c r="D1994" s="218" t="s">
        <v>503</v>
      </c>
      <c r="E1994" s="17" t="s">
        <v>1</v>
      </c>
      <c r="F1994" s="219">
        <v>0</v>
      </c>
      <c r="H1994" s="32"/>
    </row>
    <row r="1995" spans="2:8" s="1" customFormat="1" ht="16.899999999999999" customHeight="1" x14ac:dyDescent="0.2">
      <c r="B1995" s="32"/>
      <c r="C1995" s="218" t="s">
        <v>1</v>
      </c>
      <c r="D1995" s="218" t="s">
        <v>4885</v>
      </c>
      <c r="E1995" s="17" t="s">
        <v>1</v>
      </c>
      <c r="F1995" s="219">
        <v>17.55</v>
      </c>
      <c r="H1995" s="32"/>
    </row>
    <row r="1996" spans="2:8" s="1" customFormat="1" ht="16.899999999999999" customHeight="1" x14ac:dyDescent="0.2">
      <c r="B1996" s="32"/>
      <c r="C1996" s="218" t="s">
        <v>1</v>
      </c>
      <c r="D1996" s="218" t="s">
        <v>4105</v>
      </c>
      <c r="E1996" s="17" t="s">
        <v>1</v>
      </c>
      <c r="F1996" s="219">
        <v>0</v>
      </c>
      <c r="H1996" s="32"/>
    </row>
    <row r="1997" spans="2:8" s="1" customFormat="1" ht="16.899999999999999" customHeight="1" x14ac:dyDescent="0.2">
      <c r="B1997" s="32"/>
      <c r="C1997" s="218" t="s">
        <v>1</v>
      </c>
      <c r="D1997" s="218" t="s">
        <v>4886</v>
      </c>
      <c r="E1997" s="17" t="s">
        <v>1</v>
      </c>
      <c r="F1997" s="219">
        <v>19.53</v>
      </c>
      <c r="H1997" s="32"/>
    </row>
    <row r="1998" spans="2:8" s="1" customFormat="1" ht="16.899999999999999" customHeight="1" x14ac:dyDescent="0.2">
      <c r="B1998" s="32"/>
      <c r="C1998" s="218" t="s">
        <v>1</v>
      </c>
      <c r="D1998" s="218" t="s">
        <v>1</v>
      </c>
      <c r="E1998" s="17" t="s">
        <v>1</v>
      </c>
      <c r="F1998" s="219">
        <v>0</v>
      </c>
      <c r="H1998" s="32"/>
    </row>
    <row r="1999" spans="2:8" s="1" customFormat="1" ht="16.899999999999999" customHeight="1" x14ac:dyDescent="0.2">
      <c r="B1999" s="32"/>
      <c r="C1999" s="218" t="s">
        <v>4031</v>
      </c>
      <c r="D1999" s="218" t="s">
        <v>385</v>
      </c>
      <c r="E1999" s="17" t="s">
        <v>1</v>
      </c>
      <c r="F1999" s="219">
        <v>37.08</v>
      </c>
      <c r="H1999" s="32"/>
    </row>
    <row r="2000" spans="2:8" s="1" customFormat="1" ht="16.899999999999999" customHeight="1" x14ac:dyDescent="0.2">
      <c r="B2000" s="32"/>
      <c r="C2000" s="220" t="s">
        <v>5387</v>
      </c>
      <c r="H2000" s="32"/>
    </row>
    <row r="2001" spans="2:8" s="1" customFormat="1" ht="22.5" x14ac:dyDescent="0.2">
      <c r="B2001" s="32"/>
      <c r="C2001" s="218" t="s">
        <v>4881</v>
      </c>
      <c r="D2001" s="218" t="s">
        <v>4882</v>
      </c>
      <c r="E2001" s="17" t="s">
        <v>376</v>
      </c>
      <c r="F2001" s="219">
        <v>37.08</v>
      </c>
      <c r="H2001" s="32"/>
    </row>
    <row r="2002" spans="2:8" s="1" customFormat="1" ht="16.899999999999999" customHeight="1" x14ac:dyDescent="0.2">
      <c r="B2002" s="32"/>
      <c r="C2002" s="218" t="s">
        <v>4861</v>
      </c>
      <c r="D2002" s="218" t="s">
        <v>4862</v>
      </c>
      <c r="E2002" s="17" t="s">
        <v>489</v>
      </c>
      <c r="F2002" s="219">
        <v>257.06900000000002</v>
      </c>
      <c r="H2002" s="32"/>
    </row>
    <row r="2003" spans="2:8" s="1" customFormat="1" ht="16.899999999999999" customHeight="1" x14ac:dyDescent="0.2">
      <c r="B2003" s="32"/>
      <c r="C2003" s="218" t="s">
        <v>4894</v>
      </c>
      <c r="D2003" s="218" t="s">
        <v>4895</v>
      </c>
      <c r="E2003" s="17" t="s">
        <v>376</v>
      </c>
      <c r="F2003" s="219">
        <v>37.08</v>
      </c>
      <c r="H2003" s="32"/>
    </row>
    <row r="2004" spans="2:8" s="1" customFormat="1" ht="16.899999999999999" customHeight="1" x14ac:dyDescent="0.2">
      <c r="B2004" s="32"/>
      <c r="C2004" s="218" t="s">
        <v>4261</v>
      </c>
      <c r="D2004" s="218" t="s">
        <v>4262</v>
      </c>
      <c r="E2004" s="17" t="s">
        <v>376</v>
      </c>
      <c r="F2004" s="219">
        <v>3307.31</v>
      </c>
      <c r="H2004" s="32"/>
    </row>
    <row r="2005" spans="2:8" s="1" customFormat="1" ht="16.899999999999999" customHeight="1" x14ac:dyDescent="0.2">
      <c r="B2005" s="32"/>
      <c r="C2005" s="218" t="s">
        <v>4873</v>
      </c>
      <c r="D2005" s="218" t="s">
        <v>4874</v>
      </c>
      <c r="E2005" s="17" t="s">
        <v>2294</v>
      </c>
      <c r="F2005" s="219">
        <v>266.791</v>
      </c>
      <c r="H2005" s="32"/>
    </row>
    <row r="2006" spans="2:8" s="1" customFormat="1" ht="16.899999999999999" customHeight="1" x14ac:dyDescent="0.2">
      <c r="B2006" s="32"/>
      <c r="C2006" s="218" t="s">
        <v>4897</v>
      </c>
      <c r="D2006" s="218" t="s">
        <v>4898</v>
      </c>
      <c r="E2006" s="17" t="s">
        <v>376</v>
      </c>
      <c r="F2006" s="219">
        <v>37.822000000000003</v>
      </c>
      <c r="H2006" s="32"/>
    </row>
    <row r="2007" spans="2:8" s="1" customFormat="1" ht="16.899999999999999" customHeight="1" x14ac:dyDescent="0.2">
      <c r="B2007" s="32"/>
      <c r="C2007" s="214" t="s">
        <v>4033</v>
      </c>
      <c r="D2007" s="215" t="s">
        <v>1</v>
      </c>
      <c r="E2007" s="216" t="s">
        <v>1</v>
      </c>
      <c r="F2007" s="217">
        <v>42.726999999999997</v>
      </c>
      <c r="H2007" s="32"/>
    </row>
    <row r="2008" spans="2:8" s="1" customFormat="1" ht="16.899999999999999" customHeight="1" x14ac:dyDescent="0.2">
      <c r="B2008" s="32"/>
      <c r="C2008" s="218" t="s">
        <v>1</v>
      </c>
      <c r="D2008" s="218" t="s">
        <v>397</v>
      </c>
      <c r="E2008" s="17" t="s">
        <v>1</v>
      </c>
      <c r="F2008" s="219">
        <v>0</v>
      </c>
      <c r="H2008" s="32"/>
    </row>
    <row r="2009" spans="2:8" s="1" customFormat="1" ht="16.899999999999999" customHeight="1" x14ac:dyDescent="0.2">
      <c r="B2009" s="32"/>
      <c r="C2009" s="218" t="s">
        <v>1</v>
      </c>
      <c r="D2009" s="218" t="s">
        <v>515</v>
      </c>
      <c r="E2009" s="17" t="s">
        <v>1</v>
      </c>
      <c r="F2009" s="219">
        <v>0</v>
      </c>
      <c r="H2009" s="32"/>
    </row>
    <row r="2010" spans="2:8" s="1" customFormat="1" ht="16.899999999999999" customHeight="1" x14ac:dyDescent="0.2">
      <c r="B2010" s="32"/>
      <c r="C2010" s="218" t="s">
        <v>1</v>
      </c>
      <c r="D2010" s="218" t="s">
        <v>853</v>
      </c>
      <c r="E2010" s="17" t="s">
        <v>1</v>
      </c>
      <c r="F2010" s="219">
        <v>0</v>
      </c>
      <c r="H2010" s="32"/>
    </row>
    <row r="2011" spans="2:8" s="1" customFormat="1" ht="16.899999999999999" customHeight="1" x14ac:dyDescent="0.2">
      <c r="B2011" s="32"/>
      <c r="C2011" s="218" t="s">
        <v>1</v>
      </c>
      <c r="D2011" s="218" t="s">
        <v>854</v>
      </c>
      <c r="E2011" s="17" t="s">
        <v>1</v>
      </c>
      <c r="F2011" s="219">
        <v>10.523999999999999</v>
      </c>
      <c r="H2011" s="32"/>
    </row>
    <row r="2012" spans="2:8" s="1" customFormat="1" ht="16.899999999999999" customHeight="1" x14ac:dyDescent="0.2">
      <c r="B2012" s="32"/>
      <c r="C2012" s="218" t="s">
        <v>1</v>
      </c>
      <c r="D2012" s="218" t="s">
        <v>556</v>
      </c>
      <c r="E2012" s="17" t="s">
        <v>1</v>
      </c>
      <c r="F2012" s="219">
        <v>0</v>
      </c>
      <c r="H2012" s="32"/>
    </row>
    <row r="2013" spans="2:8" s="1" customFormat="1" ht="22.5" x14ac:dyDescent="0.2">
      <c r="B2013" s="32"/>
      <c r="C2013" s="218" t="s">
        <v>1</v>
      </c>
      <c r="D2013" s="218" t="s">
        <v>855</v>
      </c>
      <c r="E2013" s="17" t="s">
        <v>1</v>
      </c>
      <c r="F2013" s="219">
        <v>31.279</v>
      </c>
      <c r="H2013" s="32"/>
    </row>
    <row r="2014" spans="2:8" s="1" customFormat="1" ht="16.899999999999999" customHeight="1" x14ac:dyDescent="0.2">
      <c r="B2014" s="32"/>
      <c r="C2014" s="218" t="s">
        <v>1</v>
      </c>
      <c r="D2014" s="218" t="s">
        <v>849</v>
      </c>
      <c r="E2014" s="17" t="s">
        <v>1</v>
      </c>
      <c r="F2014" s="219">
        <v>0</v>
      </c>
      <c r="H2014" s="32"/>
    </row>
    <row r="2015" spans="2:8" s="1" customFormat="1" ht="16.899999999999999" customHeight="1" x14ac:dyDescent="0.2">
      <c r="B2015" s="32"/>
      <c r="C2015" s="218" t="s">
        <v>1</v>
      </c>
      <c r="D2015" s="218" t="s">
        <v>850</v>
      </c>
      <c r="E2015" s="17" t="s">
        <v>1</v>
      </c>
      <c r="F2015" s="219">
        <v>0.32500000000000001</v>
      </c>
      <c r="H2015" s="32"/>
    </row>
    <row r="2016" spans="2:8" s="1" customFormat="1" ht="16.899999999999999" customHeight="1" x14ac:dyDescent="0.2">
      <c r="B2016" s="32"/>
      <c r="C2016" s="218" t="s">
        <v>1</v>
      </c>
      <c r="D2016" s="218" t="s">
        <v>851</v>
      </c>
      <c r="E2016" s="17" t="s">
        <v>1</v>
      </c>
      <c r="F2016" s="219">
        <v>0</v>
      </c>
      <c r="H2016" s="32"/>
    </row>
    <row r="2017" spans="2:8" s="1" customFormat="1" ht="16.899999999999999" customHeight="1" x14ac:dyDescent="0.2">
      <c r="B2017" s="32"/>
      <c r="C2017" s="218" t="s">
        <v>1</v>
      </c>
      <c r="D2017" s="218" t="s">
        <v>852</v>
      </c>
      <c r="E2017" s="17" t="s">
        <v>1</v>
      </c>
      <c r="F2017" s="219">
        <v>0.59899999999999998</v>
      </c>
      <c r="H2017" s="32"/>
    </row>
    <row r="2018" spans="2:8" s="1" customFormat="1" ht="16.899999999999999" customHeight="1" x14ac:dyDescent="0.2">
      <c r="B2018" s="32"/>
      <c r="C2018" s="218" t="s">
        <v>4033</v>
      </c>
      <c r="D2018" s="218" t="s">
        <v>385</v>
      </c>
      <c r="E2018" s="17" t="s">
        <v>1</v>
      </c>
      <c r="F2018" s="219">
        <v>42.726999999999997</v>
      </c>
      <c r="H2018" s="32"/>
    </row>
    <row r="2019" spans="2:8" s="1" customFormat="1" ht="16.899999999999999" customHeight="1" x14ac:dyDescent="0.2">
      <c r="B2019" s="32"/>
      <c r="C2019" s="220" t="s">
        <v>5387</v>
      </c>
      <c r="H2019" s="32"/>
    </row>
    <row r="2020" spans="2:8" s="1" customFormat="1" ht="22.5" x14ac:dyDescent="0.2">
      <c r="B2020" s="32"/>
      <c r="C2020" s="218" t="s">
        <v>4258</v>
      </c>
      <c r="D2020" s="218" t="s">
        <v>4259</v>
      </c>
      <c r="E2020" s="17" t="s">
        <v>391</v>
      </c>
      <c r="F2020" s="219">
        <v>42.726999999999997</v>
      </c>
      <c r="H2020" s="32"/>
    </row>
    <row r="2021" spans="2:8" s="1" customFormat="1" ht="16.899999999999999" customHeight="1" x14ac:dyDescent="0.2">
      <c r="B2021" s="32"/>
      <c r="C2021" s="218" t="s">
        <v>4261</v>
      </c>
      <c r="D2021" s="218" t="s">
        <v>4262</v>
      </c>
      <c r="E2021" s="17" t="s">
        <v>376</v>
      </c>
      <c r="F2021" s="219">
        <v>3307.31</v>
      </c>
      <c r="H2021" s="32"/>
    </row>
    <row r="2022" spans="2:8" s="1" customFormat="1" ht="22.5" x14ac:dyDescent="0.2">
      <c r="B2022" s="32"/>
      <c r="C2022" s="218" t="s">
        <v>4269</v>
      </c>
      <c r="D2022" s="218" t="s">
        <v>4270</v>
      </c>
      <c r="E2022" s="17" t="s">
        <v>391</v>
      </c>
      <c r="F2022" s="219">
        <v>42.726999999999997</v>
      </c>
      <c r="H2022" s="32"/>
    </row>
    <row r="2023" spans="2:8" s="1" customFormat="1" ht="16.899999999999999" customHeight="1" x14ac:dyDescent="0.2">
      <c r="B2023" s="32"/>
      <c r="C2023" s="214" t="s">
        <v>292</v>
      </c>
      <c r="D2023" s="215" t="s">
        <v>1</v>
      </c>
      <c r="E2023" s="216" t="s">
        <v>1</v>
      </c>
      <c r="F2023" s="217">
        <v>314.41000000000003</v>
      </c>
      <c r="H2023" s="32"/>
    </row>
    <row r="2024" spans="2:8" s="1" customFormat="1" ht="16.899999999999999" customHeight="1" x14ac:dyDescent="0.2">
      <c r="B2024" s="32"/>
      <c r="C2024" s="214" t="s">
        <v>4035</v>
      </c>
      <c r="D2024" s="215" t="s">
        <v>1</v>
      </c>
      <c r="E2024" s="216" t="s">
        <v>1</v>
      </c>
      <c r="F2024" s="217">
        <v>293.02999999999997</v>
      </c>
      <c r="H2024" s="32"/>
    </row>
    <row r="2025" spans="2:8" s="1" customFormat="1" ht="16.899999999999999" customHeight="1" x14ac:dyDescent="0.2">
      <c r="B2025" s="32"/>
      <c r="C2025" s="218" t="s">
        <v>1</v>
      </c>
      <c r="D2025" s="218" t="s">
        <v>4056</v>
      </c>
      <c r="E2025" s="17" t="s">
        <v>1</v>
      </c>
      <c r="F2025" s="219">
        <v>0</v>
      </c>
      <c r="H2025" s="32"/>
    </row>
    <row r="2026" spans="2:8" s="1" customFormat="1" ht="16.899999999999999" customHeight="1" x14ac:dyDescent="0.2">
      <c r="B2026" s="32"/>
      <c r="C2026" s="218" t="s">
        <v>1</v>
      </c>
      <c r="D2026" s="218" t="s">
        <v>556</v>
      </c>
      <c r="E2026" s="17" t="s">
        <v>1</v>
      </c>
      <c r="F2026" s="219">
        <v>0</v>
      </c>
      <c r="H2026" s="32"/>
    </row>
    <row r="2027" spans="2:8" s="1" customFormat="1" ht="16.899999999999999" customHeight="1" x14ac:dyDescent="0.2">
      <c r="B2027" s="32"/>
      <c r="C2027" s="218" t="s">
        <v>1</v>
      </c>
      <c r="D2027" s="218" t="s">
        <v>4286</v>
      </c>
      <c r="E2027" s="17" t="s">
        <v>1</v>
      </c>
      <c r="F2027" s="219">
        <v>58.94</v>
      </c>
      <c r="H2027" s="32"/>
    </row>
    <row r="2028" spans="2:8" s="1" customFormat="1" ht="16.899999999999999" customHeight="1" x14ac:dyDescent="0.2">
      <c r="B2028" s="32"/>
      <c r="C2028" s="218" t="s">
        <v>1</v>
      </c>
      <c r="D2028" s="218" t="s">
        <v>503</v>
      </c>
      <c r="E2028" s="17" t="s">
        <v>1</v>
      </c>
      <c r="F2028" s="219">
        <v>0</v>
      </c>
      <c r="H2028" s="32"/>
    </row>
    <row r="2029" spans="2:8" s="1" customFormat="1" ht="16.899999999999999" customHeight="1" x14ac:dyDescent="0.2">
      <c r="B2029" s="32"/>
      <c r="C2029" s="218" t="s">
        <v>1</v>
      </c>
      <c r="D2029" s="218" t="s">
        <v>4287</v>
      </c>
      <c r="E2029" s="17" t="s">
        <v>1</v>
      </c>
      <c r="F2029" s="219">
        <v>128.36000000000001</v>
      </c>
      <c r="H2029" s="32"/>
    </row>
    <row r="2030" spans="2:8" s="1" customFormat="1" ht="16.899999999999999" customHeight="1" x14ac:dyDescent="0.2">
      <c r="B2030" s="32"/>
      <c r="C2030" s="218" t="s">
        <v>1</v>
      </c>
      <c r="D2030" s="218" t="s">
        <v>4105</v>
      </c>
      <c r="E2030" s="17" t="s">
        <v>1</v>
      </c>
      <c r="F2030" s="219">
        <v>0</v>
      </c>
      <c r="H2030" s="32"/>
    </row>
    <row r="2031" spans="2:8" s="1" customFormat="1" ht="16.899999999999999" customHeight="1" x14ac:dyDescent="0.2">
      <c r="B2031" s="32"/>
      <c r="C2031" s="218" t="s">
        <v>1</v>
      </c>
      <c r="D2031" s="218" t="s">
        <v>4288</v>
      </c>
      <c r="E2031" s="17" t="s">
        <v>1</v>
      </c>
      <c r="F2031" s="219">
        <v>105.73</v>
      </c>
      <c r="H2031" s="32"/>
    </row>
    <row r="2032" spans="2:8" s="1" customFormat="1" ht="16.899999999999999" customHeight="1" x14ac:dyDescent="0.2">
      <c r="B2032" s="32"/>
      <c r="C2032" s="218" t="s">
        <v>4035</v>
      </c>
      <c r="D2032" s="218" t="s">
        <v>385</v>
      </c>
      <c r="E2032" s="17" t="s">
        <v>1</v>
      </c>
      <c r="F2032" s="219">
        <v>293.02999999999997</v>
      </c>
      <c r="H2032" s="32"/>
    </row>
    <row r="2033" spans="2:8" s="1" customFormat="1" ht="16.899999999999999" customHeight="1" x14ac:dyDescent="0.2">
      <c r="B2033" s="32"/>
      <c r="C2033" s="220" t="s">
        <v>5387</v>
      </c>
      <c r="H2033" s="32"/>
    </row>
    <row r="2034" spans="2:8" s="1" customFormat="1" ht="22.5" x14ac:dyDescent="0.2">
      <c r="B2034" s="32"/>
      <c r="C2034" s="218" t="s">
        <v>4283</v>
      </c>
      <c r="D2034" s="218" t="s">
        <v>4284</v>
      </c>
      <c r="E2034" s="17" t="s">
        <v>376</v>
      </c>
      <c r="F2034" s="219">
        <v>293.02999999999997</v>
      </c>
      <c r="H2034" s="32"/>
    </row>
    <row r="2035" spans="2:8" s="1" customFormat="1" ht="16.899999999999999" customHeight="1" x14ac:dyDescent="0.2">
      <c r="B2035" s="32"/>
      <c r="C2035" s="218" t="s">
        <v>4820</v>
      </c>
      <c r="D2035" s="218" t="s">
        <v>4821</v>
      </c>
      <c r="E2035" s="17" t="s">
        <v>489</v>
      </c>
      <c r="F2035" s="219">
        <v>149.10900000000001</v>
      </c>
      <c r="H2035" s="32"/>
    </row>
    <row r="2036" spans="2:8" s="1" customFormat="1" ht="22.5" x14ac:dyDescent="0.2">
      <c r="B2036" s="32"/>
      <c r="C2036" s="218" t="s">
        <v>4838</v>
      </c>
      <c r="D2036" s="218" t="s">
        <v>4839</v>
      </c>
      <c r="E2036" s="17" t="s">
        <v>376</v>
      </c>
      <c r="F2036" s="219">
        <v>293.02999999999997</v>
      </c>
      <c r="H2036" s="32"/>
    </row>
    <row r="2037" spans="2:8" s="1" customFormat="1" ht="16.899999999999999" customHeight="1" x14ac:dyDescent="0.2">
      <c r="B2037" s="32"/>
      <c r="C2037" s="218" t="s">
        <v>4261</v>
      </c>
      <c r="D2037" s="218" t="s">
        <v>4262</v>
      </c>
      <c r="E2037" s="17" t="s">
        <v>376</v>
      </c>
      <c r="F2037" s="219">
        <v>3307.31</v>
      </c>
      <c r="H2037" s="32"/>
    </row>
    <row r="2038" spans="2:8" s="1" customFormat="1" ht="22.5" x14ac:dyDescent="0.2">
      <c r="B2038" s="32"/>
      <c r="C2038" s="218" t="s">
        <v>4846</v>
      </c>
      <c r="D2038" s="218" t="s">
        <v>4847</v>
      </c>
      <c r="E2038" s="17" t="s">
        <v>2294</v>
      </c>
      <c r="F2038" s="219">
        <v>3439.6</v>
      </c>
      <c r="H2038" s="32"/>
    </row>
    <row r="2039" spans="2:8" s="1" customFormat="1" ht="16.899999999999999" customHeight="1" x14ac:dyDescent="0.2">
      <c r="B2039" s="32"/>
      <c r="C2039" s="218" t="s">
        <v>4851</v>
      </c>
      <c r="D2039" s="218" t="s">
        <v>4852</v>
      </c>
      <c r="E2039" s="17" t="s">
        <v>2294</v>
      </c>
      <c r="F2039" s="219">
        <v>275.16800000000001</v>
      </c>
      <c r="H2039" s="32"/>
    </row>
    <row r="2040" spans="2:8" s="1" customFormat="1" ht="16.899999999999999" customHeight="1" x14ac:dyDescent="0.2">
      <c r="B2040" s="32"/>
      <c r="C2040" s="218" t="s">
        <v>4841</v>
      </c>
      <c r="D2040" s="218" t="s">
        <v>4842</v>
      </c>
      <c r="E2040" s="17" t="s">
        <v>376</v>
      </c>
      <c r="F2040" s="219">
        <v>315.29300000000001</v>
      </c>
      <c r="H2040" s="32"/>
    </row>
    <row r="2041" spans="2:8" s="1" customFormat="1" ht="16.899999999999999" customHeight="1" x14ac:dyDescent="0.2">
      <c r="B2041" s="32"/>
      <c r="C2041" s="214" t="s">
        <v>294</v>
      </c>
      <c r="D2041" s="215" t="s">
        <v>1</v>
      </c>
      <c r="E2041" s="216" t="s">
        <v>1</v>
      </c>
      <c r="F2041" s="217">
        <v>51.433999999999997</v>
      </c>
      <c r="H2041" s="32"/>
    </row>
    <row r="2042" spans="2:8" s="1" customFormat="1" ht="16.899999999999999" customHeight="1" x14ac:dyDescent="0.2">
      <c r="B2042" s="32"/>
      <c r="C2042" s="214" t="s">
        <v>297</v>
      </c>
      <c r="D2042" s="215" t="s">
        <v>1</v>
      </c>
      <c r="E2042" s="216" t="s">
        <v>1</v>
      </c>
      <c r="F2042" s="217">
        <v>73.557000000000002</v>
      </c>
      <c r="H2042" s="32"/>
    </row>
    <row r="2043" spans="2:8" s="1" customFormat="1" ht="16.899999999999999" customHeight="1" x14ac:dyDescent="0.2">
      <c r="B2043" s="32"/>
      <c r="C2043" s="214" t="s">
        <v>298</v>
      </c>
      <c r="D2043" s="215" t="s">
        <v>1</v>
      </c>
      <c r="E2043" s="216" t="s">
        <v>1</v>
      </c>
      <c r="F2043" s="217">
        <v>14.186999999999999</v>
      </c>
      <c r="H2043" s="32"/>
    </row>
    <row r="2044" spans="2:8" s="1" customFormat="1" ht="16.899999999999999" customHeight="1" x14ac:dyDescent="0.2">
      <c r="B2044" s="32"/>
      <c r="C2044" s="214" t="s">
        <v>301</v>
      </c>
      <c r="D2044" s="215" t="s">
        <v>1</v>
      </c>
      <c r="E2044" s="216" t="s">
        <v>1</v>
      </c>
      <c r="F2044" s="217">
        <v>40.103000000000002</v>
      </c>
      <c r="H2044" s="32"/>
    </row>
    <row r="2045" spans="2:8" s="1" customFormat="1" ht="16.899999999999999" customHeight="1" x14ac:dyDescent="0.2">
      <c r="B2045" s="32"/>
      <c r="C2045" s="214" t="s">
        <v>304</v>
      </c>
      <c r="D2045" s="215" t="s">
        <v>1</v>
      </c>
      <c r="E2045" s="216" t="s">
        <v>1</v>
      </c>
      <c r="F2045" s="217">
        <v>7.1509999999999998</v>
      </c>
      <c r="H2045" s="32"/>
    </row>
    <row r="2046" spans="2:8" s="1" customFormat="1" ht="16.899999999999999" customHeight="1" x14ac:dyDescent="0.2">
      <c r="B2046" s="32"/>
      <c r="C2046" s="214" t="s">
        <v>307</v>
      </c>
      <c r="D2046" s="215" t="s">
        <v>1</v>
      </c>
      <c r="E2046" s="216" t="s">
        <v>1</v>
      </c>
      <c r="F2046" s="217">
        <v>115.749</v>
      </c>
      <c r="H2046" s="32"/>
    </row>
    <row r="2047" spans="2:8" s="1" customFormat="1" ht="16.899999999999999" customHeight="1" x14ac:dyDescent="0.2">
      <c r="B2047" s="32"/>
      <c r="C2047" s="214" t="s">
        <v>309</v>
      </c>
      <c r="D2047" s="215" t="s">
        <v>1</v>
      </c>
      <c r="E2047" s="216" t="s">
        <v>1</v>
      </c>
      <c r="F2047" s="217">
        <v>0</v>
      </c>
      <c r="H2047" s="32"/>
    </row>
    <row r="2048" spans="2:8" s="1" customFormat="1" ht="16.899999999999999" customHeight="1" x14ac:dyDescent="0.2">
      <c r="B2048" s="32"/>
      <c r="C2048" s="214" t="s">
        <v>311</v>
      </c>
      <c r="D2048" s="215" t="s">
        <v>1</v>
      </c>
      <c r="E2048" s="216" t="s">
        <v>1</v>
      </c>
      <c r="F2048" s="217">
        <v>128.65600000000001</v>
      </c>
      <c r="H2048" s="32"/>
    </row>
    <row r="2049" spans="2:8" s="1" customFormat="1" ht="16.899999999999999" customHeight="1" x14ac:dyDescent="0.2">
      <c r="B2049" s="32"/>
      <c r="C2049" s="214" t="s">
        <v>314</v>
      </c>
      <c r="D2049" s="215" t="s">
        <v>1</v>
      </c>
      <c r="E2049" s="216" t="s">
        <v>1</v>
      </c>
      <c r="F2049" s="217">
        <v>6.5</v>
      </c>
      <c r="H2049" s="32"/>
    </row>
    <row r="2050" spans="2:8" s="1" customFormat="1" ht="16.899999999999999" customHeight="1" x14ac:dyDescent="0.2">
      <c r="B2050" s="32"/>
      <c r="C2050" s="214" t="s">
        <v>317</v>
      </c>
      <c r="D2050" s="215" t="s">
        <v>1</v>
      </c>
      <c r="E2050" s="216" t="s">
        <v>1</v>
      </c>
      <c r="F2050" s="217">
        <v>54.125999999999998</v>
      </c>
      <c r="H2050" s="32"/>
    </row>
    <row r="2051" spans="2:8" s="1" customFormat="1" ht="16.899999999999999" customHeight="1" x14ac:dyDescent="0.2">
      <c r="B2051" s="32"/>
      <c r="C2051" s="214" t="s">
        <v>4037</v>
      </c>
      <c r="D2051" s="215" t="s">
        <v>1</v>
      </c>
      <c r="E2051" s="216" t="s">
        <v>1</v>
      </c>
      <c r="F2051" s="217">
        <v>6370.23</v>
      </c>
      <c r="H2051" s="32"/>
    </row>
    <row r="2052" spans="2:8" s="1" customFormat="1" ht="16.899999999999999" customHeight="1" x14ac:dyDescent="0.2">
      <c r="B2052" s="32"/>
      <c r="C2052" s="218" t="s">
        <v>1</v>
      </c>
      <c r="D2052" s="218" t="s">
        <v>2434</v>
      </c>
      <c r="E2052" s="17" t="s">
        <v>1</v>
      </c>
      <c r="F2052" s="219">
        <v>0</v>
      </c>
      <c r="H2052" s="32"/>
    </row>
    <row r="2053" spans="2:8" s="1" customFormat="1" ht="16.899999999999999" customHeight="1" x14ac:dyDescent="0.2">
      <c r="B2053" s="32"/>
      <c r="C2053" s="218" t="s">
        <v>1</v>
      </c>
      <c r="D2053" s="218" t="s">
        <v>4242</v>
      </c>
      <c r="E2053" s="17" t="s">
        <v>1</v>
      </c>
      <c r="F2053" s="219">
        <v>0</v>
      </c>
      <c r="H2053" s="32"/>
    </row>
    <row r="2054" spans="2:8" s="1" customFormat="1" ht="16.899999999999999" customHeight="1" x14ac:dyDescent="0.2">
      <c r="B2054" s="32"/>
      <c r="C2054" s="218" t="s">
        <v>1</v>
      </c>
      <c r="D2054" s="218" t="s">
        <v>4243</v>
      </c>
      <c r="E2054" s="17" t="s">
        <v>1</v>
      </c>
      <c r="F2054" s="219">
        <v>6370.23</v>
      </c>
      <c r="H2054" s="32"/>
    </row>
    <row r="2055" spans="2:8" s="1" customFormat="1" ht="16.899999999999999" customHeight="1" x14ac:dyDescent="0.2">
      <c r="B2055" s="32"/>
      <c r="C2055" s="218" t="s">
        <v>4037</v>
      </c>
      <c r="D2055" s="218" t="s">
        <v>383</v>
      </c>
      <c r="E2055" s="17" t="s">
        <v>1</v>
      </c>
      <c r="F2055" s="219">
        <v>6370.23</v>
      </c>
      <c r="H2055" s="32"/>
    </row>
    <row r="2056" spans="2:8" s="1" customFormat="1" ht="16.899999999999999" customHeight="1" x14ac:dyDescent="0.2">
      <c r="B2056" s="32"/>
      <c r="C2056" s="220" t="s">
        <v>5387</v>
      </c>
      <c r="H2056" s="32"/>
    </row>
    <row r="2057" spans="2:8" s="1" customFormat="1" ht="16.899999999999999" customHeight="1" x14ac:dyDescent="0.2">
      <c r="B2057" s="32"/>
      <c r="C2057" s="218" t="s">
        <v>4239</v>
      </c>
      <c r="D2057" s="218" t="s">
        <v>4240</v>
      </c>
      <c r="E2057" s="17" t="s">
        <v>376</v>
      </c>
      <c r="F2057" s="219">
        <v>197477.13</v>
      </c>
      <c r="H2057" s="32"/>
    </row>
    <row r="2058" spans="2:8" s="1" customFormat="1" ht="16.899999999999999" customHeight="1" x14ac:dyDescent="0.2">
      <c r="B2058" s="32"/>
      <c r="C2058" s="218" t="s">
        <v>4226</v>
      </c>
      <c r="D2058" s="218" t="s">
        <v>4227</v>
      </c>
      <c r="E2058" s="17" t="s">
        <v>376</v>
      </c>
      <c r="F2058" s="219">
        <v>4190.79</v>
      </c>
      <c r="H2058" s="32"/>
    </row>
    <row r="2059" spans="2:8" s="1" customFormat="1" ht="16.899999999999999" customHeight="1" x14ac:dyDescent="0.2">
      <c r="B2059" s="32"/>
      <c r="C2059" s="218" t="s">
        <v>4235</v>
      </c>
      <c r="D2059" s="218" t="s">
        <v>4236</v>
      </c>
      <c r="E2059" s="17" t="s">
        <v>376</v>
      </c>
      <c r="F2059" s="219">
        <v>6370.23</v>
      </c>
      <c r="H2059" s="32"/>
    </row>
    <row r="2060" spans="2:8" s="1" customFormat="1" ht="16.899999999999999" customHeight="1" x14ac:dyDescent="0.2">
      <c r="B2060" s="32"/>
      <c r="C2060" s="214" t="s">
        <v>320</v>
      </c>
      <c r="D2060" s="215" t="s">
        <v>1</v>
      </c>
      <c r="E2060" s="216" t="s">
        <v>1</v>
      </c>
      <c r="F2060" s="217">
        <v>0</v>
      </c>
      <c r="H2060" s="32"/>
    </row>
    <row r="2061" spans="2:8" s="1" customFormat="1" ht="16.899999999999999" customHeight="1" x14ac:dyDescent="0.2">
      <c r="B2061" s="32"/>
      <c r="C2061" s="220" t="s">
        <v>5387</v>
      </c>
      <c r="H2061" s="32"/>
    </row>
    <row r="2062" spans="2:8" s="1" customFormat="1" ht="22.5" x14ac:dyDescent="0.2">
      <c r="B2062" s="32"/>
      <c r="C2062" s="218" t="s">
        <v>418</v>
      </c>
      <c r="D2062" s="218" t="s">
        <v>419</v>
      </c>
      <c r="E2062" s="17" t="s">
        <v>391</v>
      </c>
      <c r="F2062" s="219">
        <v>3.1579999999999999</v>
      </c>
      <c r="H2062" s="32"/>
    </row>
    <row r="2063" spans="2:8" s="1" customFormat="1" ht="22.5" x14ac:dyDescent="0.2">
      <c r="B2063" s="32"/>
      <c r="C2063" s="218" t="s">
        <v>424</v>
      </c>
      <c r="D2063" s="218" t="s">
        <v>425</v>
      </c>
      <c r="E2063" s="17" t="s">
        <v>391</v>
      </c>
      <c r="F2063" s="219">
        <v>3.1579999999999999</v>
      </c>
      <c r="H2063" s="32"/>
    </row>
    <row r="2064" spans="2:8" s="1" customFormat="1" ht="16.899999999999999" customHeight="1" x14ac:dyDescent="0.2">
      <c r="B2064" s="32"/>
      <c r="C2064" s="218" t="s">
        <v>433</v>
      </c>
      <c r="D2064" s="218" t="s">
        <v>434</v>
      </c>
      <c r="E2064" s="17" t="s">
        <v>391</v>
      </c>
      <c r="F2064" s="219">
        <v>3.1579999999999999</v>
      </c>
      <c r="H2064" s="32"/>
    </row>
    <row r="2065" spans="2:8" s="1" customFormat="1" ht="16.899999999999999" customHeight="1" x14ac:dyDescent="0.2">
      <c r="B2065" s="32"/>
      <c r="C2065" s="214" t="s">
        <v>323</v>
      </c>
      <c r="D2065" s="215" t="s">
        <v>1</v>
      </c>
      <c r="E2065" s="216" t="s">
        <v>1</v>
      </c>
      <c r="F2065" s="217">
        <v>3.1509999999999998</v>
      </c>
      <c r="H2065" s="32"/>
    </row>
    <row r="2066" spans="2:8" s="1" customFormat="1" ht="16.899999999999999" customHeight="1" x14ac:dyDescent="0.2">
      <c r="B2066" s="32"/>
      <c r="C2066" s="214" t="s">
        <v>326</v>
      </c>
      <c r="D2066" s="215" t="s">
        <v>1</v>
      </c>
      <c r="E2066" s="216" t="s">
        <v>1</v>
      </c>
      <c r="F2066" s="217">
        <v>3.1579999999999999</v>
      </c>
      <c r="H2066" s="32"/>
    </row>
    <row r="2067" spans="2:8" s="1" customFormat="1" ht="16.899999999999999" customHeight="1" x14ac:dyDescent="0.2">
      <c r="B2067" s="32"/>
      <c r="C2067" s="218" t="s">
        <v>1</v>
      </c>
      <c r="D2067" s="218" t="s">
        <v>229</v>
      </c>
      <c r="E2067" s="17" t="s">
        <v>1</v>
      </c>
      <c r="F2067" s="219">
        <v>3.1579999999999999</v>
      </c>
      <c r="H2067" s="32"/>
    </row>
    <row r="2068" spans="2:8" s="1" customFormat="1" ht="16.899999999999999" customHeight="1" x14ac:dyDescent="0.2">
      <c r="B2068" s="32"/>
      <c r="C2068" s="218" t="s">
        <v>1</v>
      </c>
      <c r="D2068" s="218" t="s">
        <v>427</v>
      </c>
      <c r="E2068" s="17" t="s">
        <v>1</v>
      </c>
      <c r="F2068" s="219">
        <v>0</v>
      </c>
      <c r="H2068" s="32"/>
    </row>
    <row r="2069" spans="2:8" s="1" customFormat="1" ht="16.899999999999999" customHeight="1" x14ac:dyDescent="0.2">
      <c r="B2069" s="32"/>
      <c r="C2069" s="218" t="s">
        <v>326</v>
      </c>
      <c r="D2069" s="218" t="s">
        <v>383</v>
      </c>
      <c r="E2069" s="17" t="s">
        <v>1</v>
      </c>
      <c r="F2069" s="219">
        <v>3.1579999999999999</v>
      </c>
      <c r="H2069" s="32"/>
    </row>
    <row r="2070" spans="2:8" s="1" customFormat="1" ht="16.899999999999999" customHeight="1" x14ac:dyDescent="0.2">
      <c r="B2070" s="32"/>
      <c r="C2070" s="220" t="s">
        <v>5387</v>
      </c>
      <c r="H2070" s="32"/>
    </row>
    <row r="2071" spans="2:8" s="1" customFormat="1" ht="22.5" x14ac:dyDescent="0.2">
      <c r="B2071" s="32"/>
      <c r="C2071" s="218" t="s">
        <v>424</v>
      </c>
      <c r="D2071" s="218" t="s">
        <v>425</v>
      </c>
      <c r="E2071" s="17" t="s">
        <v>391</v>
      </c>
      <c r="F2071" s="219">
        <v>3.1579999999999999</v>
      </c>
      <c r="H2071" s="32"/>
    </row>
    <row r="2072" spans="2:8" s="1" customFormat="1" ht="16.899999999999999" customHeight="1" x14ac:dyDescent="0.2">
      <c r="B2072" s="32"/>
      <c r="C2072" s="218" t="s">
        <v>433</v>
      </c>
      <c r="D2072" s="218" t="s">
        <v>434</v>
      </c>
      <c r="E2072" s="17" t="s">
        <v>391</v>
      </c>
      <c r="F2072" s="219">
        <v>3.1579999999999999</v>
      </c>
      <c r="H2072" s="32"/>
    </row>
    <row r="2073" spans="2:8" s="1" customFormat="1" ht="16.899999999999999" customHeight="1" x14ac:dyDescent="0.2">
      <c r="B2073" s="32"/>
      <c r="C2073" s="218" t="s">
        <v>442</v>
      </c>
      <c r="D2073" s="218" t="s">
        <v>443</v>
      </c>
      <c r="E2073" s="17" t="s">
        <v>444</v>
      </c>
      <c r="F2073" s="219">
        <v>5.3689999999999998</v>
      </c>
      <c r="H2073" s="32"/>
    </row>
    <row r="2074" spans="2:8" s="1" customFormat="1" ht="16.899999999999999" customHeight="1" x14ac:dyDescent="0.2">
      <c r="B2074" s="32"/>
      <c r="C2074" s="214" t="s">
        <v>329</v>
      </c>
      <c r="D2074" s="215" t="s">
        <v>1</v>
      </c>
      <c r="E2074" s="216" t="s">
        <v>1</v>
      </c>
      <c r="F2074" s="217">
        <v>4.74</v>
      </c>
      <c r="H2074" s="32"/>
    </row>
    <row r="2075" spans="2:8" s="1" customFormat="1" ht="16.899999999999999" customHeight="1" x14ac:dyDescent="0.2">
      <c r="B2075" s="32"/>
      <c r="C2075" s="214" t="s">
        <v>332</v>
      </c>
      <c r="D2075" s="215" t="s">
        <v>1</v>
      </c>
      <c r="E2075" s="216" t="s">
        <v>1</v>
      </c>
      <c r="F2075" s="217">
        <v>141.72</v>
      </c>
      <c r="H2075" s="32"/>
    </row>
    <row r="2076" spans="2:8" s="1" customFormat="1" ht="7.35" customHeight="1" x14ac:dyDescent="0.2">
      <c r="B2076" s="47"/>
      <c r="C2076" s="48"/>
      <c r="D2076" s="48"/>
      <c r="E2076" s="48"/>
      <c r="F2076" s="48"/>
      <c r="G2076" s="48"/>
      <c r="H2076" s="32"/>
    </row>
    <row r="2077" spans="2:8" s="1" customFormat="1" ht="11.25" x14ac:dyDescent="0.2"/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569"/>
  <sheetViews>
    <sheetView showGridLines="0" workbookViewId="0">
      <selection activeCell="K158" sqref="K158:K2560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89</v>
      </c>
      <c r="AZ2" s="96" t="s">
        <v>116</v>
      </c>
      <c r="BA2" s="96" t="s">
        <v>1</v>
      </c>
      <c r="BB2" s="96" t="s">
        <v>1</v>
      </c>
      <c r="BC2" s="96" t="s">
        <v>117</v>
      </c>
      <c r="BD2" s="96" t="s">
        <v>88</v>
      </c>
    </row>
    <row r="3" spans="2:5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6" t="s">
        <v>118</v>
      </c>
      <c r="BA3" s="96" t="s">
        <v>1</v>
      </c>
      <c r="BB3" s="96" t="s">
        <v>1</v>
      </c>
      <c r="BC3" s="96" t="s">
        <v>119</v>
      </c>
      <c r="BD3" s="96" t="s">
        <v>88</v>
      </c>
    </row>
    <row r="4" spans="2:5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  <c r="AZ4" s="96" t="s">
        <v>121</v>
      </c>
      <c r="BA4" s="96" t="s">
        <v>1</v>
      </c>
      <c r="BB4" s="96" t="s">
        <v>1</v>
      </c>
      <c r="BC4" s="96" t="s">
        <v>122</v>
      </c>
      <c r="BD4" s="96" t="s">
        <v>88</v>
      </c>
    </row>
    <row r="5" spans="2:56" ht="6.95" customHeight="1" x14ac:dyDescent="0.2">
      <c r="B5" s="20"/>
      <c r="L5" s="20"/>
      <c r="AZ5" s="96" t="s">
        <v>123</v>
      </c>
      <c r="BA5" s="96" t="s">
        <v>1</v>
      </c>
      <c r="BB5" s="96" t="s">
        <v>1</v>
      </c>
      <c r="BC5" s="96" t="s">
        <v>124</v>
      </c>
      <c r="BD5" s="96" t="s">
        <v>88</v>
      </c>
    </row>
    <row r="6" spans="2:56" ht="12" customHeight="1" x14ac:dyDescent="0.2">
      <c r="B6" s="20"/>
      <c r="D6" s="27" t="s">
        <v>15</v>
      </c>
      <c r="L6" s="20"/>
      <c r="AZ6" s="96" t="s">
        <v>125</v>
      </c>
      <c r="BA6" s="96" t="s">
        <v>1</v>
      </c>
      <c r="BB6" s="96" t="s">
        <v>1</v>
      </c>
      <c r="BC6" s="96" t="s">
        <v>126</v>
      </c>
      <c r="BD6" s="96" t="s">
        <v>88</v>
      </c>
    </row>
    <row r="7" spans="2:5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  <c r="AZ7" s="96" t="s">
        <v>127</v>
      </c>
      <c r="BA7" s="96" t="s">
        <v>1</v>
      </c>
      <c r="BB7" s="96" t="s">
        <v>1</v>
      </c>
      <c r="BC7" s="96" t="s">
        <v>128</v>
      </c>
      <c r="BD7" s="96" t="s">
        <v>88</v>
      </c>
    </row>
    <row r="8" spans="2:56" ht="12" customHeight="1" x14ac:dyDescent="0.2">
      <c r="B8" s="20"/>
      <c r="D8" s="27" t="s">
        <v>129</v>
      </c>
      <c r="L8" s="20"/>
      <c r="AZ8" s="96" t="s">
        <v>130</v>
      </c>
      <c r="BA8" s="96" t="s">
        <v>1</v>
      </c>
      <c r="BB8" s="96" t="s">
        <v>1</v>
      </c>
      <c r="BC8" s="96" t="s">
        <v>131</v>
      </c>
      <c r="BD8" s="96" t="s">
        <v>88</v>
      </c>
    </row>
    <row r="9" spans="2:56" s="1" customFormat="1" ht="16.5" customHeight="1" x14ac:dyDescent="0.2">
      <c r="B9" s="32"/>
      <c r="E9" s="267" t="s">
        <v>132</v>
      </c>
      <c r="F9" s="269"/>
      <c r="G9" s="269"/>
      <c r="H9" s="269"/>
      <c r="L9" s="32"/>
      <c r="AZ9" s="96" t="s">
        <v>133</v>
      </c>
      <c r="BA9" s="96" t="s">
        <v>1</v>
      </c>
      <c r="BB9" s="96" t="s">
        <v>1</v>
      </c>
      <c r="BC9" s="96" t="s">
        <v>134</v>
      </c>
      <c r="BD9" s="96" t="s">
        <v>88</v>
      </c>
    </row>
    <row r="10" spans="2:56" s="1" customFormat="1" ht="12" customHeight="1" x14ac:dyDescent="0.2">
      <c r="B10" s="32"/>
      <c r="D10" s="27" t="s">
        <v>135</v>
      </c>
      <c r="L10" s="32"/>
      <c r="AZ10" s="96" t="s">
        <v>136</v>
      </c>
      <c r="BA10" s="96" t="s">
        <v>1</v>
      </c>
      <c r="BB10" s="96" t="s">
        <v>1</v>
      </c>
      <c r="BC10" s="96" t="s">
        <v>137</v>
      </c>
      <c r="BD10" s="96" t="s">
        <v>88</v>
      </c>
    </row>
    <row r="11" spans="2:56" s="1" customFormat="1" ht="16.5" customHeight="1" x14ac:dyDescent="0.2">
      <c r="B11" s="32"/>
      <c r="E11" s="226" t="s">
        <v>138</v>
      </c>
      <c r="F11" s="269"/>
      <c r="G11" s="269"/>
      <c r="H11" s="269"/>
      <c r="L11" s="32"/>
      <c r="AZ11" s="96" t="s">
        <v>139</v>
      </c>
      <c r="BA11" s="96" t="s">
        <v>1</v>
      </c>
      <c r="BB11" s="96" t="s">
        <v>1</v>
      </c>
      <c r="BC11" s="96" t="s">
        <v>140</v>
      </c>
      <c r="BD11" s="96" t="s">
        <v>88</v>
      </c>
    </row>
    <row r="12" spans="2:56" s="1" customFormat="1" ht="11.25" x14ac:dyDescent="0.2">
      <c r="B12" s="32"/>
      <c r="L12" s="32"/>
      <c r="AZ12" s="96" t="s">
        <v>141</v>
      </c>
      <c r="BA12" s="96" t="s">
        <v>1</v>
      </c>
      <c r="BB12" s="96" t="s">
        <v>1</v>
      </c>
      <c r="BC12" s="96" t="s">
        <v>142</v>
      </c>
      <c r="BD12" s="96" t="s">
        <v>88</v>
      </c>
    </row>
    <row r="13" spans="2:5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  <c r="AZ13" s="96" t="s">
        <v>143</v>
      </c>
      <c r="BA13" s="96" t="s">
        <v>1</v>
      </c>
      <c r="BB13" s="96" t="s">
        <v>1</v>
      </c>
      <c r="BC13" s="96" t="s">
        <v>144</v>
      </c>
      <c r="BD13" s="96" t="s">
        <v>88</v>
      </c>
    </row>
    <row r="14" spans="2:5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  <c r="AZ14" s="96" t="s">
        <v>145</v>
      </c>
      <c r="BA14" s="96" t="s">
        <v>1</v>
      </c>
      <c r="BB14" s="96" t="s">
        <v>1</v>
      </c>
      <c r="BC14" s="96" t="s">
        <v>146</v>
      </c>
      <c r="BD14" s="96" t="s">
        <v>88</v>
      </c>
    </row>
    <row r="15" spans="2:56" s="1" customFormat="1" ht="10.9" customHeight="1" x14ac:dyDescent="0.2">
      <c r="B15" s="32"/>
      <c r="L15" s="32"/>
      <c r="AZ15" s="96" t="s">
        <v>147</v>
      </c>
      <c r="BA15" s="96" t="s">
        <v>1</v>
      </c>
      <c r="BB15" s="96" t="s">
        <v>1</v>
      </c>
      <c r="BC15" s="96" t="s">
        <v>148</v>
      </c>
      <c r="BD15" s="96" t="s">
        <v>88</v>
      </c>
    </row>
    <row r="16" spans="2:5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  <c r="AZ16" s="96" t="s">
        <v>149</v>
      </c>
      <c r="BA16" s="96" t="s">
        <v>1</v>
      </c>
      <c r="BB16" s="96" t="s">
        <v>1</v>
      </c>
      <c r="BC16" s="96" t="s">
        <v>150</v>
      </c>
      <c r="BD16" s="96" t="s">
        <v>88</v>
      </c>
    </row>
    <row r="17" spans="2:56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  <c r="AZ17" s="96" t="s">
        <v>151</v>
      </c>
      <c r="BA17" s="96" t="s">
        <v>1</v>
      </c>
      <c r="BB17" s="96" t="s">
        <v>1</v>
      </c>
      <c r="BC17" s="96" t="s">
        <v>152</v>
      </c>
      <c r="BD17" s="96" t="s">
        <v>88</v>
      </c>
    </row>
    <row r="18" spans="2:56" s="1" customFormat="1" ht="6.95" customHeight="1" x14ac:dyDescent="0.2">
      <c r="B18" s="32"/>
      <c r="L18" s="32"/>
      <c r="AZ18" s="96" t="s">
        <v>153</v>
      </c>
      <c r="BA18" s="96" t="s">
        <v>1</v>
      </c>
      <c r="BB18" s="96" t="s">
        <v>1</v>
      </c>
      <c r="BC18" s="96" t="s">
        <v>154</v>
      </c>
      <c r="BD18" s="96" t="s">
        <v>88</v>
      </c>
    </row>
    <row r="19" spans="2:56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  <c r="AZ19" s="96" t="s">
        <v>155</v>
      </c>
      <c r="BA19" s="96" t="s">
        <v>1</v>
      </c>
      <c r="BB19" s="96" t="s">
        <v>1</v>
      </c>
      <c r="BC19" s="96" t="s">
        <v>156</v>
      </c>
      <c r="BD19" s="96" t="s">
        <v>88</v>
      </c>
    </row>
    <row r="20" spans="2:56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  <c r="AZ20" s="96" t="s">
        <v>157</v>
      </c>
      <c r="BA20" s="96" t="s">
        <v>1</v>
      </c>
      <c r="BB20" s="96" t="s">
        <v>1</v>
      </c>
      <c r="BC20" s="96" t="s">
        <v>158</v>
      </c>
      <c r="BD20" s="96" t="s">
        <v>88</v>
      </c>
    </row>
    <row r="21" spans="2:56" s="1" customFormat="1" ht="6.95" customHeight="1" x14ac:dyDescent="0.2">
      <c r="B21" s="32"/>
      <c r="L21" s="32"/>
      <c r="AZ21" s="96" t="s">
        <v>159</v>
      </c>
      <c r="BA21" s="96" t="s">
        <v>1</v>
      </c>
      <c r="BB21" s="96" t="s">
        <v>1</v>
      </c>
      <c r="BC21" s="96" t="s">
        <v>146</v>
      </c>
      <c r="BD21" s="96" t="s">
        <v>88</v>
      </c>
    </row>
    <row r="22" spans="2:56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  <c r="AZ22" s="96" t="s">
        <v>160</v>
      </c>
      <c r="BA22" s="96" t="s">
        <v>1</v>
      </c>
      <c r="BB22" s="96" t="s">
        <v>1</v>
      </c>
      <c r="BC22" s="96" t="s">
        <v>148</v>
      </c>
      <c r="BD22" s="96" t="s">
        <v>88</v>
      </c>
    </row>
    <row r="23" spans="2:56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  <c r="AZ23" s="96" t="s">
        <v>161</v>
      </c>
      <c r="BA23" s="96" t="s">
        <v>1</v>
      </c>
      <c r="BB23" s="96" t="s">
        <v>1</v>
      </c>
      <c r="BC23" s="96" t="s">
        <v>150</v>
      </c>
      <c r="BD23" s="96" t="s">
        <v>88</v>
      </c>
    </row>
    <row r="24" spans="2:56" s="1" customFormat="1" ht="6.95" customHeight="1" x14ac:dyDescent="0.2">
      <c r="B24" s="32"/>
      <c r="L24" s="32"/>
      <c r="AZ24" s="96" t="s">
        <v>162</v>
      </c>
      <c r="BA24" s="96" t="s">
        <v>1</v>
      </c>
      <c r="BB24" s="96" t="s">
        <v>1</v>
      </c>
      <c r="BC24" s="96" t="s">
        <v>163</v>
      </c>
      <c r="BD24" s="96" t="s">
        <v>88</v>
      </c>
    </row>
    <row r="25" spans="2:56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  <c r="AZ25" s="96" t="s">
        <v>164</v>
      </c>
      <c r="BA25" s="96" t="s">
        <v>1</v>
      </c>
      <c r="BB25" s="96" t="s">
        <v>1</v>
      </c>
      <c r="BC25" s="96" t="s">
        <v>165</v>
      </c>
      <c r="BD25" s="96" t="s">
        <v>88</v>
      </c>
    </row>
    <row r="26" spans="2:56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  <c r="AZ26" s="96" t="s">
        <v>166</v>
      </c>
      <c r="BA26" s="96" t="s">
        <v>1</v>
      </c>
      <c r="BB26" s="96" t="s">
        <v>1</v>
      </c>
      <c r="BC26" s="96" t="s">
        <v>167</v>
      </c>
      <c r="BD26" s="96" t="s">
        <v>88</v>
      </c>
    </row>
    <row r="27" spans="2:56" s="1" customFormat="1" ht="6.95" customHeight="1" x14ac:dyDescent="0.2">
      <c r="B27" s="32"/>
      <c r="L27" s="32"/>
      <c r="AZ27" s="96" t="s">
        <v>168</v>
      </c>
      <c r="BA27" s="96" t="s">
        <v>1</v>
      </c>
      <c r="BB27" s="96" t="s">
        <v>1</v>
      </c>
      <c r="BC27" s="96" t="s">
        <v>169</v>
      </c>
      <c r="BD27" s="96" t="s">
        <v>88</v>
      </c>
    </row>
    <row r="28" spans="2:56" s="1" customFormat="1" ht="12" customHeight="1" x14ac:dyDescent="0.2">
      <c r="B28" s="32"/>
      <c r="D28" s="27" t="s">
        <v>34</v>
      </c>
      <c r="L28" s="32"/>
      <c r="AZ28" s="96" t="s">
        <v>170</v>
      </c>
      <c r="BA28" s="96" t="s">
        <v>1</v>
      </c>
      <c r="BB28" s="96" t="s">
        <v>1</v>
      </c>
      <c r="BC28" s="96" t="s">
        <v>171</v>
      </c>
      <c r="BD28" s="96" t="s">
        <v>88</v>
      </c>
    </row>
    <row r="29" spans="2:56" s="7" customFormat="1" ht="16.5" customHeight="1" x14ac:dyDescent="0.2">
      <c r="B29" s="98"/>
      <c r="E29" s="237" t="s">
        <v>1</v>
      </c>
      <c r="F29" s="237"/>
      <c r="G29" s="237"/>
      <c r="H29" s="237"/>
      <c r="L29" s="98"/>
      <c r="AZ29" s="99" t="s">
        <v>172</v>
      </c>
      <c r="BA29" s="99" t="s">
        <v>1</v>
      </c>
      <c r="BB29" s="99" t="s">
        <v>1</v>
      </c>
      <c r="BC29" s="99" t="s">
        <v>173</v>
      </c>
      <c r="BD29" s="99" t="s">
        <v>88</v>
      </c>
    </row>
    <row r="30" spans="2:56" s="1" customFormat="1" ht="6.95" customHeight="1" x14ac:dyDescent="0.2">
      <c r="B30" s="32"/>
      <c r="L30" s="32"/>
      <c r="AZ30" s="96" t="s">
        <v>174</v>
      </c>
      <c r="BA30" s="96" t="s">
        <v>1</v>
      </c>
      <c r="BB30" s="96" t="s">
        <v>1</v>
      </c>
      <c r="BC30" s="96" t="s">
        <v>175</v>
      </c>
      <c r="BD30" s="96" t="s">
        <v>88</v>
      </c>
    </row>
    <row r="31" spans="2:56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  <c r="AZ31" s="96" t="s">
        <v>176</v>
      </c>
      <c r="BA31" s="96" t="s">
        <v>1</v>
      </c>
      <c r="BB31" s="96" t="s">
        <v>1</v>
      </c>
      <c r="BC31" s="96" t="s">
        <v>177</v>
      </c>
      <c r="BD31" s="96" t="s">
        <v>88</v>
      </c>
    </row>
    <row r="32" spans="2:56" s="1" customFormat="1" ht="25.35" customHeight="1" x14ac:dyDescent="0.2">
      <c r="B32" s="32"/>
      <c r="D32" s="100" t="s">
        <v>35</v>
      </c>
      <c r="J32" s="69">
        <f>ROUND(J155, 2)</f>
        <v>0</v>
      </c>
      <c r="L32" s="32"/>
      <c r="AZ32" s="96" t="s">
        <v>178</v>
      </c>
      <c r="BA32" s="96" t="s">
        <v>1</v>
      </c>
      <c r="BB32" s="96" t="s">
        <v>1</v>
      </c>
      <c r="BC32" s="96" t="s">
        <v>179</v>
      </c>
      <c r="BD32" s="96" t="s">
        <v>88</v>
      </c>
    </row>
    <row r="33" spans="2:56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  <c r="AZ33" s="96" t="s">
        <v>180</v>
      </c>
      <c r="BA33" s="96" t="s">
        <v>1</v>
      </c>
      <c r="BB33" s="96" t="s">
        <v>1</v>
      </c>
      <c r="BC33" s="96" t="s">
        <v>181</v>
      </c>
      <c r="BD33" s="96" t="s">
        <v>88</v>
      </c>
    </row>
    <row r="34" spans="2:56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  <c r="AZ34" s="96" t="s">
        <v>182</v>
      </c>
      <c r="BA34" s="96" t="s">
        <v>1</v>
      </c>
      <c r="BB34" s="96" t="s">
        <v>1</v>
      </c>
      <c r="BC34" s="96" t="s">
        <v>183</v>
      </c>
      <c r="BD34" s="96" t="s">
        <v>88</v>
      </c>
    </row>
    <row r="35" spans="2:56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ROUND((ROUND((SUM(BE155:BE2562)),  2) + SUM(BE2564:BE2568)), 2)</f>
        <v>0</v>
      </c>
      <c r="G35" s="102"/>
      <c r="H35" s="102"/>
      <c r="I35" s="103">
        <v>0.2</v>
      </c>
      <c r="J35" s="101">
        <f>ROUND((ROUND(((SUM(BE155:BE2562))*I35),  2) + (SUM(BE2564:BE2568)*I35)), 2)</f>
        <v>0</v>
      </c>
      <c r="L35" s="32"/>
      <c r="AZ35" s="96" t="s">
        <v>184</v>
      </c>
      <c r="BA35" s="96" t="s">
        <v>1</v>
      </c>
      <c r="BB35" s="96" t="s">
        <v>1</v>
      </c>
      <c r="BC35" s="96" t="s">
        <v>185</v>
      </c>
      <c r="BD35" s="96" t="s">
        <v>88</v>
      </c>
    </row>
    <row r="36" spans="2:56" s="1" customFormat="1" ht="14.45" customHeight="1" x14ac:dyDescent="0.2">
      <c r="B36" s="32"/>
      <c r="E36" s="37" t="s">
        <v>41</v>
      </c>
      <c r="F36" s="101">
        <f>ROUND((ROUND((SUM(BF155:BF2562)),  2) + SUM(BF2564:BF2568)), 2)</f>
        <v>0</v>
      </c>
      <c r="G36" s="102"/>
      <c r="H36" s="102"/>
      <c r="I36" s="103">
        <v>0.2</v>
      </c>
      <c r="J36" s="101">
        <f>ROUND((ROUND(((SUM(BF155:BF2562))*I36),  2) + (SUM(BF2564:BF2568)*I36)), 2)</f>
        <v>0</v>
      </c>
      <c r="L36" s="32"/>
      <c r="AZ36" s="96" t="s">
        <v>186</v>
      </c>
      <c r="BA36" s="96" t="s">
        <v>1</v>
      </c>
      <c r="BB36" s="96" t="s">
        <v>1</v>
      </c>
      <c r="BC36" s="96" t="s">
        <v>187</v>
      </c>
      <c r="BD36" s="96" t="s">
        <v>88</v>
      </c>
    </row>
    <row r="37" spans="2:56" s="1" customFormat="1" ht="14.45" hidden="1" customHeight="1" x14ac:dyDescent="0.2">
      <c r="B37" s="32"/>
      <c r="E37" s="27" t="s">
        <v>42</v>
      </c>
      <c r="F37" s="89">
        <f>ROUND((ROUND((SUM(BG155:BG2562)),  2) + SUM(BG2564:BG2568)), 2)</f>
        <v>0</v>
      </c>
      <c r="I37" s="104">
        <v>0.2</v>
      </c>
      <c r="J37" s="89">
        <f>0</f>
        <v>0</v>
      </c>
      <c r="L37" s="32"/>
      <c r="AZ37" s="96" t="s">
        <v>188</v>
      </c>
      <c r="BA37" s="96" t="s">
        <v>1</v>
      </c>
      <c r="BB37" s="96" t="s">
        <v>1</v>
      </c>
      <c r="BC37" s="96" t="s">
        <v>189</v>
      </c>
      <c r="BD37" s="96" t="s">
        <v>88</v>
      </c>
    </row>
    <row r="38" spans="2:56" s="1" customFormat="1" ht="14.45" hidden="1" customHeight="1" x14ac:dyDescent="0.2">
      <c r="B38" s="32"/>
      <c r="E38" s="27" t="s">
        <v>43</v>
      </c>
      <c r="F38" s="89">
        <f>ROUND((ROUND((SUM(BH155:BH2562)),  2) + SUM(BH2564:BH2568)), 2)</f>
        <v>0</v>
      </c>
      <c r="I38" s="104">
        <v>0.2</v>
      </c>
      <c r="J38" s="89">
        <f>0</f>
        <v>0</v>
      </c>
      <c r="L38" s="32"/>
      <c r="AZ38" s="96" t="s">
        <v>190</v>
      </c>
      <c r="BA38" s="96" t="s">
        <v>1</v>
      </c>
      <c r="BB38" s="96" t="s">
        <v>1</v>
      </c>
      <c r="BC38" s="96" t="s">
        <v>191</v>
      </c>
      <c r="BD38" s="96" t="s">
        <v>88</v>
      </c>
    </row>
    <row r="39" spans="2:56" s="1" customFormat="1" ht="14.45" hidden="1" customHeight="1" x14ac:dyDescent="0.2">
      <c r="B39" s="32"/>
      <c r="E39" s="37" t="s">
        <v>44</v>
      </c>
      <c r="F39" s="101">
        <f>ROUND((ROUND((SUM(BI155:BI2562)),  2) + SUM(BI2564:BI2568)), 2)</f>
        <v>0</v>
      </c>
      <c r="G39" s="102"/>
      <c r="H39" s="102"/>
      <c r="I39" s="103">
        <v>0</v>
      </c>
      <c r="J39" s="101">
        <f>0</f>
        <v>0</v>
      </c>
      <c r="L39" s="32"/>
      <c r="AZ39" s="96" t="s">
        <v>192</v>
      </c>
      <c r="BA39" s="96" t="s">
        <v>1</v>
      </c>
      <c r="BB39" s="96" t="s">
        <v>1</v>
      </c>
      <c r="BC39" s="96" t="s">
        <v>193</v>
      </c>
      <c r="BD39" s="96" t="s">
        <v>88</v>
      </c>
    </row>
    <row r="40" spans="2:56" s="1" customFormat="1" ht="6.95" customHeight="1" x14ac:dyDescent="0.2">
      <c r="B40" s="32"/>
      <c r="L40" s="32"/>
      <c r="AZ40" s="96" t="s">
        <v>194</v>
      </c>
      <c r="BA40" s="96" t="s">
        <v>1</v>
      </c>
      <c r="BB40" s="96" t="s">
        <v>1</v>
      </c>
      <c r="BC40" s="96" t="s">
        <v>195</v>
      </c>
      <c r="BD40" s="96" t="s">
        <v>88</v>
      </c>
    </row>
    <row r="41" spans="2:56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  <c r="AZ41" s="96" t="s">
        <v>196</v>
      </c>
      <c r="BA41" s="96" t="s">
        <v>1</v>
      </c>
      <c r="BB41" s="96" t="s">
        <v>1</v>
      </c>
      <c r="BC41" s="96" t="s">
        <v>197</v>
      </c>
      <c r="BD41" s="96" t="s">
        <v>88</v>
      </c>
    </row>
    <row r="42" spans="2:56" s="1" customFormat="1" ht="14.45" customHeight="1" x14ac:dyDescent="0.2">
      <c r="B42" s="32"/>
      <c r="L42" s="32"/>
      <c r="AZ42" s="96" t="s">
        <v>198</v>
      </c>
      <c r="BA42" s="96" t="s">
        <v>1</v>
      </c>
      <c r="BB42" s="96" t="s">
        <v>1</v>
      </c>
      <c r="BC42" s="96" t="s">
        <v>199</v>
      </c>
      <c r="BD42" s="96" t="s">
        <v>88</v>
      </c>
    </row>
    <row r="43" spans="2:56" ht="14.45" customHeight="1" x14ac:dyDescent="0.2">
      <c r="B43" s="20"/>
      <c r="L43" s="20"/>
      <c r="AZ43" s="96" t="s">
        <v>200</v>
      </c>
      <c r="BA43" s="96" t="s">
        <v>1</v>
      </c>
      <c r="BB43" s="96" t="s">
        <v>1</v>
      </c>
      <c r="BC43" s="96" t="s">
        <v>201</v>
      </c>
      <c r="BD43" s="96" t="s">
        <v>88</v>
      </c>
    </row>
    <row r="44" spans="2:56" ht="14.45" customHeight="1" x14ac:dyDescent="0.2">
      <c r="B44" s="20"/>
      <c r="L44" s="20"/>
      <c r="AZ44" s="96" t="s">
        <v>202</v>
      </c>
      <c r="BA44" s="96" t="s">
        <v>1</v>
      </c>
      <c r="BB44" s="96" t="s">
        <v>1</v>
      </c>
      <c r="BC44" s="96" t="s">
        <v>203</v>
      </c>
      <c r="BD44" s="96" t="s">
        <v>88</v>
      </c>
    </row>
    <row r="45" spans="2:56" ht="14.45" customHeight="1" x14ac:dyDescent="0.2">
      <c r="B45" s="20"/>
      <c r="L45" s="20"/>
      <c r="AZ45" s="96" t="s">
        <v>204</v>
      </c>
      <c r="BA45" s="96" t="s">
        <v>1</v>
      </c>
      <c r="BB45" s="96" t="s">
        <v>1</v>
      </c>
      <c r="BC45" s="96" t="s">
        <v>169</v>
      </c>
      <c r="BD45" s="96" t="s">
        <v>88</v>
      </c>
    </row>
    <row r="46" spans="2:56" ht="14.45" customHeight="1" x14ac:dyDescent="0.2">
      <c r="B46" s="20"/>
      <c r="L46" s="20"/>
      <c r="AZ46" s="96" t="s">
        <v>205</v>
      </c>
      <c r="BA46" s="96" t="s">
        <v>1</v>
      </c>
      <c r="BB46" s="96" t="s">
        <v>1</v>
      </c>
      <c r="BC46" s="96" t="s">
        <v>206</v>
      </c>
      <c r="BD46" s="96" t="s">
        <v>88</v>
      </c>
    </row>
    <row r="47" spans="2:56" ht="14.45" customHeight="1" x14ac:dyDescent="0.2">
      <c r="B47" s="20"/>
      <c r="L47" s="20"/>
      <c r="AZ47" s="96" t="s">
        <v>207</v>
      </c>
      <c r="BA47" s="96" t="s">
        <v>1</v>
      </c>
      <c r="BB47" s="96" t="s">
        <v>1</v>
      </c>
      <c r="BC47" s="96" t="s">
        <v>208</v>
      </c>
      <c r="BD47" s="96" t="s">
        <v>88</v>
      </c>
    </row>
    <row r="48" spans="2:56" ht="14.45" customHeight="1" x14ac:dyDescent="0.2">
      <c r="B48" s="20"/>
      <c r="L48" s="20"/>
      <c r="AZ48" s="96" t="s">
        <v>209</v>
      </c>
      <c r="BA48" s="96" t="s">
        <v>1</v>
      </c>
      <c r="BB48" s="96" t="s">
        <v>1</v>
      </c>
      <c r="BC48" s="96" t="s">
        <v>210</v>
      </c>
      <c r="BD48" s="96" t="s">
        <v>88</v>
      </c>
    </row>
    <row r="49" spans="2:56" ht="14.45" customHeight="1" x14ac:dyDescent="0.2">
      <c r="B49" s="20"/>
      <c r="L49" s="20"/>
      <c r="AZ49" s="96" t="s">
        <v>211</v>
      </c>
      <c r="BA49" s="96" t="s">
        <v>1</v>
      </c>
      <c r="BB49" s="96" t="s">
        <v>1</v>
      </c>
      <c r="BC49" s="96" t="s">
        <v>212</v>
      </c>
      <c r="BD49" s="96" t="s">
        <v>88</v>
      </c>
    </row>
    <row r="50" spans="2:56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  <c r="AZ50" s="96" t="s">
        <v>213</v>
      </c>
      <c r="BA50" s="96" t="s">
        <v>1</v>
      </c>
      <c r="BB50" s="96" t="s">
        <v>1</v>
      </c>
      <c r="BC50" s="96" t="s">
        <v>214</v>
      </c>
      <c r="BD50" s="96" t="s">
        <v>88</v>
      </c>
    </row>
    <row r="51" spans="2:56" ht="11.25" x14ac:dyDescent="0.2">
      <c r="B51" s="20"/>
      <c r="L51" s="20"/>
      <c r="AZ51" s="96" t="s">
        <v>215</v>
      </c>
      <c r="BA51" s="96" t="s">
        <v>1</v>
      </c>
      <c r="BB51" s="96" t="s">
        <v>1</v>
      </c>
      <c r="BC51" s="96" t="s">
        <v>216</v>
      </c>
      <c r="BD51" s="96" t="s">
        <v>88</v>
      </c>
    </row>
    <row r="52" spans="2:56" ht="11.25" x14ac:dyDescent="0.2">
      <c r="B52" s="20"/>
      <c r="L52" s="20"/>
      <c r="AZ52" s="96" t="s">
        <v>217</v>
      </c>
      <c r="BA52" s="96" t="s">
        <v>1</v>
      </c>
      <c r="BB52" s="96" t="s">
        <v>1</v>
      </c>
      <c r="BC52" s="96" t="s">
        <v>218</v>
      </c>
      <c r="BD52" s="96" t="s">
        <v>88</v>
      </c>
    </row>
    <row r="53" spans="2:56" ht="11.25" x14ac:dyDescent="0.2">
      <c r="B53" s="20"/>
      <c r="L53" s="20"/>
      <c r="AZ53" s="96" t="s">
        <v>219</v>
      </c>
      <c r="BA53" s="96" t="s">
        <v>1</v>
      </c>
      <c r="BB53" s="96" t="s">
        <v>1</v>
      </c>
      <c r="BC53" s="96" t="s">
        <v>220</v>
      </c>
      <c r="BD53" s="96" t="s">
        <v>88</v>
      </c>
    </row>
    <row r="54" spans="2:56" ht="11.25" x14ac:dyDescent="0.2">
      <c r="B54" s="20"/>
      <c r="L54" s="20"/>
      <c r="AZ54" s="96" t="s">
        <v>221</v>
      </c>
      <c r="BA54" s="96" t="s">
        <v>1</v>
      </c>
      <c r="BB54" s="96" t="s">
        <v>1</v>
      </c>
      <c r="BC54" s="96" t="s">
        <v>222</v>
      </c>
      <c r="BD54" s="96" t="s">
        <v>88</v>
      </c>
    </row>
    <row r="55" spans="2:56" ht="11.25" x14ac:dyDescent="0.2">
      <c r="B55" s="20"/>
      <c r="L55" s="20"/>
      <c r="AZ55" s="96" t="s">
        <v>223</v>
      </c>
      <c r="BA55" s="96" t="s">
        <v>1</v>
      </c>
      <c r="BB55" s="96" t="s">
        <v>1</v>
      </c>
      <c r="BC55" s="96" t="s">
        <v>224</v>
      </c>
      <c r="BD55" s="96" t="s">
        <v>88</v>
      </c>
    </row>
    <row r="56" spans="2:56" ht="11.25" x14ac:dyDescent="0.2">
      <c r="B56" s="20"/>
      <c r="L56" s="20"/>
      <c r="AZ56" s="96" t="s">
        <v>225</v>
      </c>
      <c r="BA56" s="96" t="s">
        <v>1</v>
      </c>
      <c r="BB56" s="96" t="s">
        <v>1</v>
      </c>
      <c r="BC56" s="96" t="s">
        <v>226</v>
      </c>
      <c r="BD56" s="96" t="s">
        <v>88</v>
      </c>
    </row>
    <row r="57" spans="2:56" ht="11.25" x14ac:dyDescent="0.2">
      <c r="B57" s="20"/>
      <c r="L57" s="20"/>
      <c r="AZ57" s="96" t="s">
        <v>227</v>
      </c>
      <c r="BA57" s="96" t="s">
        <v>1</v>
      </c>
      <c r="BB57" s="96" t="s">
        <v>1</v>
      </c>
      <c r="BC57" s="96" t="s">
        <v>228</v>
      </c>
      <c r="BD57" s="96" t="s">
        <v>88</v>
      </c>
    </row>
    <row r="58" spans="2:56" ht="11.25" x14ac:dyDescent="0.2">
      <c r="B58" s="20"/>
      <c r="L58" s="20"/>
      <c r="AZ58" s="96" t="s">
        <v>229</v>
      </c>
      <c r="BA58" s="96" t="s">
        <v>1</v>
      </c>
      <c r="BB58" s="96" t="s">
        <v>1</v>
      </c>
      <c r="BC58" s="96" t="s">
        <v>230</v>
      </c>
      <c r="BD58" s="96" t="s">
        <v>88</v>
      </c>
    </row>
    <row r="59" spans="2:56" ht="11.25" x14ac:dyDescent="0.2">
      <c r="B59" s="20"/>
      <c r="L59" s="20"/>
      <c r="AZ59" s="96" t="s">
        <v>231</v>
      </c>
      <c r="BA59" s="96" t="s">
        <v>1</v>
      </c>
      <c r="BB59" s="96" t="s">
        <v>1</v>
      </c>
      <c r="BC59" s="96" t="s">
        <v>232</v>
      </c>
      <c r="BD59" s="96" t="s">
        <v>88</v>
      </c>
    </row>
    <row r="60" spans="2:56" ht="11.25" x14ac:dyDescent="0.2">
      <c r="B60" s="20"/>
      <c r="L60" s="20"/>
      <c r="AZ60" s="96" t="s">
        <v>233</v>
      </c>
      <c r="BA60" s="96" t="s">
        <v>1</v>
      </c>
      <c r="BB60" s="96" t="s">
        <v>1</v>
      </c>
      <c r="BC60" s="96" t="s">
        <v>234</v>
      </c>
      <c r="BD60" s="96" t="s">
        <v>88</v>
      </c>
    </row>
    <row r="61" spans="2:56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  <c r="AZ61" s="96" t="s">
        <v>235</v>
      </c>
      <c r="BA61" s="96" t="s">
        <v>1</v>
      </c>
      <c r="BB61" s="96" t="s">
        <v>1</v>
      </c>
      <c r="BC61" s="96" t="s">
        <v>236</v>
      </c>
      <c r="BD61" s="96" t="s">
        <v>88</v>
      </c>
    </row>
    <row r="62" spans="2:56" ht="11.25" x14ac:dyDescent="0.2">
      <c r="B62" s="20"/>
      <c r="L62" s="20"/>
      <c r="AZ62" s="96" t="s">
        <v>237</v>
      </c>
      <c r="BA62" s="96" t="s">
        <v>1</v>
      </c>
      <c r="BB62" s="96" t="s">
        <v>1</v>
      </c>
      <c r="BC62" s="96" t="s">
        <v>238</v>
      </c>
      <c r="BD62" s="96" t="s">
        <v>88</v>
      </c>
    </row>
    <row r="63" spans="2:56" ht="11.25" x14ac:dyDescent="0.2">
      <c r="B63" s="20"/>
      <c r="L63" s="20"/>
      <c r="AZ63" s="96" t="s">
        <v>239</v>
      </c>
      <c r="BA63" s="96" t="s">
        <v>1</v>
      </c>
      <c r="BB63" s="96" t="s">
        <v>1</v>
      </c>
      <c r="BC63" s="96" t="s">
        <v>240</v>
      </c>
      <c r="BD63" s="96" t="s">
        <v>88</v>
      </c>
    </row>
    <row r="64" spans="2:56" ht="11.25" x14ac:dyDescent="0.2">
      <c r="B64" s="20"/>
      <c r="L64" s="20"/>
      <c r="AZ64" s="96" t="s">
        <v>241</v>
      </c>
      <c r="BA64" s="96" t="s">
        <v>1</v>
      </c>
      <c r="BB64" s="96" t="s">
        <v>1</v>
      </c>
      <c r="BC64" s="96" t="s">
        <v>242</v>
      </c>
      <c r="BD64" s="96" t="s">
        <v>88</v>
      </c>
    </row>
    <row r="65" spans="2:56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  <c r="AZ65" s="96" t="s">
        <v>243</v>
      </c>
      <c r="BA65" s="96" t="s">
        <v>1</v>
      </c>
      <c r="BB65" s="96" t="s">
        <v>1</v>
      </c>
      <c r="BC65" s="96" t="s">
        <v>244</v>
      </c>
      <c r="BD65" s="96" t="s">
        <v>88</v>
      </c>
    </row>
    <row r="66" spans="2:56" ht="11.25" x14ac:dyDescent="0.2">
      <c r="B66" s="20"/>
      <c r="L66" s="20"/>
      <c r="AZ66" s="96" t="s">
        <v>245</v>
      </c>
      <c r="BA66" s="96" t="s">
        <v>1</v>
      </c>
      <c r="BB66" s="96" t="s">
        <v>1</v>
      </c>
      <c r="BC66" s="96" t="s">
        <v>246</v>
      </c>
      <c r="BD66" s="96" t="s">
        <v>88</v>
      </c>
    </row>
    <row r="67" spans="2:56" ht="11.25" x14ac:dyDescent="0.2">
      <c r="B67" s="20"/>
      <c r="L67" s="20"/>
      <c r="AZ67" s="96" t="s">
        <v>247</v>
      </c>
      <c r="BA67" s="96" t="s">
        <v>1</v>
      </c>
      <c r="BB67" s="96" t="s">
        <v>1</v>
      </c>
      <c r="BC67" s="96" t="s">
        <v>248</v>
      </c>
      <c r="BD67" s="96" t="s">
        <v>88</v>
      </c>
    </row>
    <row r="68" spans="2:56" ht="11.25" x14ac:dyDescent="0.2">
      <c r="B68" s="20"/>
      <c r="L68" s="20"/>
      <c r="AZ68" s="96" t="s">
        <v>249</v>
      </c>
      <c r="BA68" s="96" t="s">
        <v>1</v>
      </c>
      <c r="BB68" s="96" t="s">
        <v>1</v>
      </c>
      <c r="BC68" s="96" t="s">
        <v>250</v>
      </c>
      <c r="BD68" s="96" t="s">
        <v>88</v>
      </c>
    </row>
    <row r="69" spans="2:56" ht="11.25" x14ac:dyDescent="0.2">
      <c r="B69" s="20"/>
      <c r="L69" s="20"/>
      <c r="AZ69" s="96" t="s">
        <v>251</v>
      </c>
      <c r="BA69" s="96" t="s">
        <v>1</v>
      </c>
      <c r="BB69" s="96" t="s">
        <v>1</v>
      </c>
      <c r="BC69" s="96" t="s">
        <v>252</v>
      </c>
      <c r="BD69" s="96" t="s">
        <v>88</v>
      </c>
    </row>
    <row r="70" spans="2:56" ht="11.25" x14ac:dyDescent="0.2">
      <c r="B70" s="20"/>
      <c r="L70" s="20"/>
      <c r="AZ70" s="96" t="s">
        <v>253</v>
      </c>
      <c r="BA70" s="96" t="s">
        <v>1</v>
      </c>
      <c r="BB70" s="96" t="s">
        <v>1</v>
      </c>
      <c r="BC70" s="96" t="s">
        <v>254</v>
      </c>
      <c r="BD70" s="96" t="s">
        <v>88</v>
      </c>
    </row>
    <row r="71" spans="2:56" ht="11.25" x14ac:dyDescent="0.2">
      <c r="B71" s="20"/>
      <c r="L71" s="20"/>
      <c r="AZ71" s="96" t="s">
        <v>255</v>
      </c>
      <c r="BA71" s="96" t="s">
        <v>1</v>
      </c>
      <c r="BB71" s="96" t="s">
        <v>1</v>
      </c>
      <c r="BC71" s="96" t="s">
        <v>256</v>
      </c>
      <c r="BD71" s="96" t="s">
        <v>88</v>
      </c>
    </row>
    <row r="72" spans="2:56" ht="11.25" x14ac:dyDescent="0.2">
      <c r="B72" s="20"/>
      <c r="L72" s="20"/>
      <c r="AZ72" s="96" t="s">
        <v>257</v>
      </c>
      <c r="BA72" s="96" t="s">
        <v>1</v>
      </c>
      <c r="BB72" s="96" t="s">
        <v>1</v>
      </c>
      <c r="BC72" s="96" t="s">
        <v>258</v>
      </c>
      <c r="BD72" s="96" t="s">
        <v>88</v>
      </c>
    </row>
    <row r="73" spans="2:56" ht="11.25" x14ac:dyDescent="0.2">
      <c r="B73" s="20"/>
      <c r="L73" s="20"/>
      <c r="AZ73" s="96" t="s">
        <v>259</v>
      </c>
      <c r="BA73" s="96" t="s">
        <v>1</v>
      </c>
      <c r="BB73" s="96" t="s">
        <v>1</v>
      </c>
      <c r="BC73" s="96" t="s">
        <v>260</v>
      </c>
      <c r="BD73" s="96" t="s">
        <v>88</v>
      </c>
    </row>
    <row r="74" spans="2:56" ht="11.25" x14ac:dyDescent="0.2">
      <c r="B74" s="20"/>
      <c r="L74" s="20"/>
      <c r="AZ74" s="96" t="s">
        <v>261</v>
      </c>
      <c r="BA74" s="96" t="s">
        <v>1</v>
      </c>
      <c r="BB74" s="96" t="s">
        <v>1</v>
      </c>
      <c r="BC74" s="96" t="s">
        <v>262</v>
      </c>
      <c r="BD74" s="96" t="s">
        <v>88</v>
      </c>
    </row>
    <row r="75" spans="2:56" ht="11.25" x14ac:dyDescent="0.2">
      <c r="B75" s="20"/>
      <c r="L75" s="20"/>
      <c r="AZ75" s="96" t="s">
        <v>263</v>
      </c>
      <c r="BA75" s="96" t="s">
        <v>1</v>
      </c>
      <c r="BB75" s="96" t="s">
        <v>1</v>
      </c>
      <c r="BC75" s="96" t="s">
        <v>264</v>
      </c>
      <c r="BD75" s="96" t="s">
        <v>88</v>
      </c>
    </row>
    <row r="76" spans="2:56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  <c r="AZ76" s="96" t="s">
        <v>265</v>
      </c>
      <c r="BA76" s="96" t="s">
        <v>1</v>
      </c>
      <c r="BB76" s="96" t="s">
        <v>1</v>
      </c>
      <c r="BC76" s="96" t="s">
        <v>266</v>
      </c>
      <c r="BD76" s="96" t="s">
        <v>88</v>
      </c>
    </row>
    <row r="77" spans="2:56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  <c r="AZ77" s="96" t="s">
        <v>267</v>
      </c>
      <c r="BA77" s="96" t="s">
        <v>1</v>
      </c>
      <c r="BB77" s="96" t="s">
        <v>1</v>
      </c>
      <c r="BC77" s="96" t="s">
        <v>268</v>
      </c>
      <c r="BD77" s="96" t="s">
        <v>88</v>
      </c>
    </row>
    <row r="78" spans="2:56" ht="11.25" x14ac:dyDescent="0.2">
      <c r="AZ78" s="96" t="s">
        <v>269</v>
      </c>
      <c r="BA78" s="96" t="s">
        <v>1</v>
      </c>
      <c r="BB78" s="96" t="s">
        <v>1</v>
      </c>
      <c r="BC78" s="96" t="s">
        <v>234</v>
      </c>
      <c r="BD78" s="96" t="s">
        <v>88</v>
      </c>
    </row>
    <row r="79" spans="2:56" ht="11.25" x14ac:dyDescent="0.2">
      <c r="AZ79" s="96" t="s">
        <v>270</v>
      </c>
      <c r="BA79" s="96" t="s">
        <v>1</v>
      </c>
      <c r="BB79" s="96" t="s">
        <v>1</v>
      </c>
      <c r="BC79" s="96" t="s">
        <v>236</v>
      </c>
      <c r="BD79" s="96" t="s">
        <v>88</v>
      </c>
    </row>
    <row r="80" spans="2:56" ht="11.25" x14ac:dyDescent="0.2">
      <c r="AZ80" s="96" t="s">
        <v>271</v>
      </c>
      <c r="BA80" s="96" t="s">
        <v>1</v>
      </c>
      <c r="BB80" s="96" t="s">
        <v>1</v>
      </c>
      <c r="BC80" s="96" t="s">
        <v>272</v>
      </c>
      <c r="BD80" s="96" t="s">
        <v>88</v>
      </c>
    </row>
    <row r="81" spans="2:56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  <c r="AZ81" s="96" t="s">
        <v>273</v>
      </c>
      <c r="BA81" s="96" t="s">
        <v>1</v>
      </c>
      <c r="BB81" s="96" t="s">
        <v>1</v>
      </c>
      <c r="BC81" s="96" t="s">
        <v>240</v>
      </c>
      <c r="BD81" s="96" t="s">
        <v>88</v>
      </c>
    </row>
    <row r="82" spans="2:56" s="1" customFormat="1" ht="24.95" customHeight="1" x14ac:dyDescent="0.2">
      <c r="B82" s="32"/>
      <c r="C82" s="21" t="s">
        <v>274</v>
      </c>
      <c r="L82" s="32"/>
      <c r="AZ82" s="96" t="s">
        <v>275</v>
      </c>
      <c r="BA82" s="96" t="s">
        <v>1</v>
      </c>
      <c r="BB82" s="96" t="s">
        <v>1</v>
      </c>
      <c r="BC82" s="96" t="s">
        <v>242</v>
      </c>
      <c r="BD82" s="96" t="s">
        <v>88</v>
      </c>
    </row>
    <row r="83" spans="2:56" s="1" customFormat="1" ht="6.95" customHeight="1" x14ac:dyDescent="0.2">
      <c r="B83" s="32"/>
      <c r="L83" s="32"/>
      <c r="AZ83" s="96" t="s">
        <v>276</v>
      </c>
      <c r="BA83" s="96" t="s">
        <v>1</v>
      </c>
      <c r="BB83" s="96" t="s">
        <v>1</v>
      </c>
      <c r="BC83" s="96" t="s">
        <v>277</v>
      </c>
      <c r="BD83" s="96" t="s">
        <v>88</v>
      </c>
    </row>
    <row r="84" spans="2:56" s="1" customFormat="1" ht="12" customHeight="1" x14ac:dyDescent="0.2">
      <c r="B84" s="32"/>
      <c r="C84" s="27" t="s">
        <v>15</v>
      </c>
      <c r="L84" s="32"/>
      <c r="AZ84" s="96" t="s">
        <v>278</v>
      </c>
      <c r="BA84" s="96" t="s">
        <v>1</v>
      </c>
      <c r="BB84" s="96" t="s">
        <v>1</v>
      </c>
      <c r="BC84" s="96" t="s">
        <v>246</v>
      </c>
      <c r="BD84" s="96" t="s">
        <v>88</v>
      </c>
    </row>
    <row r="85" spans="2:56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  <c r="AZ85" s="96" t="s">
        <v>279</v>
      </c>
      <c r="BA85" s="96" t="s">
        <v>1</v>
      </c>
      <c r="BB85" s="96" t="s">
        <v>1</v>
      </c>
      <c r="BC85" s="96" t="s">
        <v>248</v>
      </c>
      <c r="BD85" s="96" t="s">
        <v>88</v>
      </c>
    </row>
    <row r="86" spans="2:56" ht="12" customHeight="1" x14ac:dyDescent="0.2">
      <c r="B86" s="20"/>
      <c r="C86" s="27" t="s">
        <v>129</v>
      </c>
      <c r="L86" s="20"/>
      <c r="AZ86" s="96" t="s">
        <v>280</v>
      </c>
      <c r="BA86" s="96" t="s">
        <v>1</v>
      </c>
      <c r="BB86" s="96" t="s">
        <v>1</v>
      </c>
      <c r="BC86" s="96" t="s">
        <v>281</v>
      </c>
      <c r="BD86" s="96" t="s">
        <v>88</v>
      </c>
    </row>
    <row r="87" spans="2:56" s="1" customFormat="1" ht="16.5" customHeight="1" x14ac:dyDescent="0.2">
      <c r="B87" s="32"/>
      <c r="E87" s="267" t="s">
        <v>132</v>
      </c>
      <c r="F87" s="269"/>
      <c r="G87" s="269"/>
      <c r="H87" s="269"/>
      <c r="L87" s="32"/>
      <c r="AZ87" s="96" t="s">
        <v>282</v>
      </c>
      <c r="BA87" s="96" t="s">
        <v>1</v>
      </c>
      <c r="BB87" s="96" t="s">
        <v>1</v>
      </c>
      <c r="BC87" s="96" t="s">
        <v>252</v>
      </c>
      <c r="BD87" s="96" t="s">
        <v>88</v>
      </c>
    </row>
    <row r="88" spans="2:56" s="1" customFormat="1" ht="12" customHeight="1" x14ac:dyDescent="0.2">
      <c r="B88" s="32"/>
      <c r="C88" s="27" t="s">
        <v>135</v>
      </c>
      <c r="L88" s="32"/>
      <c r="AZ88" s="96" t="s">
        <v>283</v>
      </c>
      <c r="BA88" s="96" t="s">
        <v>1</v>
      </c>
      <c r="BB88" s="96" t="s">
        <v>1</v>
      </c>
      <c r="BC88" s="96" t="s">
        <v>254</v>
      </c>
      <c r="BD88" s="96" t="s">
        <v>88</v>
      </c>
    </row>
    <row r="89" spans="2:56" s="1" customFormat="1" ht="16.5" customHeight="1" x14ac:dyDescent="0.2">
      <c r="B89" s="32"/>
      <c r="E89" s="226" t="str">
        <f>E11</f>
        <v>SO01 - Hlavný objekt dielní + administratíva, učilište - ASR</v>
      </c>
      <c r="F89" s="269"/>
      <c r="G89" s="269"/>
      <c r="H89" s="269"/>
      <c r="L89" s="32"/>
      <c r="AZ89" s="96" t="s">
        <v>284</v>
      </c>
      <c r="BA89" s="96" t="s">
        <v>1</v>
      </c>
      <c r="BB89" s="96" t="s">
        <v>1</v>
      </c>
      <c r="BC89" s="96" t="s">
        <v>260</v>
      </c>
      <c r="BD89" s="96" t="s">
        <v>88</v>
      </c>
    </row>
    <row r="90" spans="2:56" s="1" customFormat="1" ht="6.95" customHeight="1" x14ac:dyDescent="0.2">
      <c r="B90" s="32"/>
      <c r="L90" s="32"/>
      <c r="AZ90" s="96" t="s">
        <v>285</v>
      </c>
      <c r="BA90" s="96" t="s">
        <v>1</v>
      </c>
      <c r="BB90" s="96" t="s">
        <v>1</v>
      </c>
      <c r="BC90" s="96" t="s">
        <v>264</v>
      </c>
      <c r="BD90" s="96" t="s">
        <v>88</v>
      </c>
    </row>
    <row r="91" spans="2:56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  <c r="AZ91" s="96" t="s">
        <v>286</v>
      </c>
      <c r="BA91" s="96" t="s">
        <v>1</v>
      </c>
      <c r="BB91" s="96" t="s">
        <v>1</v>
      </c>
      <c r="BC91" s="96" t="s">
        <v>287</v>
      </c>
      <c r="BD91" s="96" t="s">
        <v>88</v>
      </c>
    </row>
    <row r="92" spans="2:56" s="1" customFormat="1" ht="6.95" customHeight="1" x14ac:dyDescent="0.2">
      <c r="B92" s="32"/>
      <c r="L92" s="32"/>
      <c r="AZ92" s="96" t="s">
        <v>288</v>
      </c>
      <c r="BA92" s="96" t="s">
        <v>1</v>
      </c>
      <c r="BB92" s="96" t="s">
        <v>1</v>
      </c>
      <c r="BC92" s="96" t="s">
        <v>289</v>
      </c>
      <c r="BD92" s="96" t="s">
        <v>88</v>
      </c>
    </row>
    <row r="93" spans="2:56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  <c r="AZ93" s="96" t="s">
        <v>290</v>
      </c>
      <c r="BA93" s="96" t="s">
        <v>1</v>
      </c>
      <c r="BB93" s="96" t="s">
        <v>1</v>
      </c>
      <c r="BC93" s="96" t="s">
        <v>291</v>
      </c>
      <c r="BD93" s="96" t="s">
        <v>88</v>
      </c>
    </row>
    <row r="94" spans="2:56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  <c r="AZ94" s="96" t="s">
        <v>292</v>
      </c>
      <c r="BA94" s="96" t="s">
        <v>1</v>
      </c>
      <c r="BB94" s="96" t="s">
        <v>1</v>
      </c>
      <c r="BC94" s="96" t="s">
        <v>293</v>
      </c>
      <c r="BD94" s="96" t="s">
        <v>88</v>
      </c>
    </row>
    <row r="95" spans="2:56" s="1" customFormat="1" ht="10.35" customHeight="1" x14ac:dyDescent="0.2">
      <c r="B95" s="32"/>
      <c r="L95" s="32"/>
      <c r="AZ95" s="96" t="s">
        <v>294</v>
      </c>
      <c r="BA95" s="96" t="s">
        <v>1</v>
      </c>
      <c r="BB95" s="96" t="s">
        <v>1</v>
      </c>
      <c r="BC95" s="96" t="s">
        <v>242</v>
      </c>
      <c r="BD95" s="96" t="s">
        <v>88</v>
      </c>
    </row>
    <row r="96" spans="2:56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  <c r="AZ96" s="96" t="s">
        <v>297</v>
      </c>
      <c r="BA96" s="96" t="s">
        <v>1</v>
      </c>
      <c r="BB96" s="96" t="s">
        <v>1</v>
      </c>
      <c r="BC96" s="96" t="s">
        <v>248</v>
      </c>
      <c r="BD96" s="96" t="s">
        <v>88</v>
      </c>
    </row>
    <row r="97" spans="2:56" s="1" customFormat="1" ht="10.35" customHeight="1" x14ac:dyDescent="0.2">
      <c r="B97" s="32"/>
      <c r="L97" s="32"/>
      <c r="AZ97" s="96" t="s">
        <v>298</v>
      </c>
      <c r="BA97" s="96" t="s">
        <v>1</v>
      </c>
      <c r="BB97" s="96" t="s">
        <v>1</v>
      </c>
      <c r="BC97" s="96" t="s">
        <v>252</v>
      </c>
      <c r="BD97" s="96" t="s">
        <v>88</v>
      </c>
    </row>
    <row r="98" spans="2:56" s="1" customFormat="1" ht="22.9" customHeight="1" x14ac:dyDescent="0.2">
      <c r="B98" s="32"/>
      <c r="C98" s="115" t="s">
        <v>299</v>
      </c>
      <c r="J98" s="69">
        <f>J155</f>
        <v>0</v>
      </c>
      <c r="L98" s="32"/>
      <c r="AU98" s="17" t="s">
        <v>300</v>
      </c>
      <c r="AZ98" s="96" t="s">
        <v>301</v>
      </c>
      <c r="BA98" s="96" t="s">
        <v>1</v>
      </c>
      <c r="BB98" s="96" t="s">
        <v>1</v>
      </c>
      <c r="BC98" s="96" t="s">
        <v>302</v>
      </c>
      <c r="BD98" s="96" t="s">
        <v>88</v>
      </c>
    </row>
    <row r="99" spans="2:56" s="8" customFormat="1" ht="24.95" customHeight="1" x14ac:dyDescent="0.2">
      <c r="B99" s="116"/>
      <c r="D99" s="117" t="s">
        <v>303</v>
      </c>
      <c r="E99" s="118"/>
      <c r="F99" s="118"/>
      <c r="G99" s="118"/>
      <c r="H99" s="118"/>
      <c r="I99" s="118"/>
      <c r="J99" s="119">
        <f>J156</f>
        <v>0</v>
      </c>
      <c r="L99" s="116"/>
      <c r="AZ99" s="120" t="s">
        <v>304</v>
      </c>
      <c r="BA99" s="120" t="s">
        <v>1</v>
      </c>
      <c r="BB99" s="120" t="s">
        <v>1</v>
      </c>
      <c r="BC99" s="120" t="s">
        <v>305</v>
      </c>
      <c r="BD99" s="120" t="s">
        <v>88</v>
      </c>
    </row>
    <row r="100" spans="2:56" s="9" customFormat="1" ht="19.899999999999999" customHeight="1" x14ac:dyDescent="0.2">
      <c r="B100" s="121"/>
      <c r="D100" s="122" t="s">
        <v>306</v>
      </c>
      <c r="E100" s="123"/>
      <c r="F100" s="123"/>
      <c r="G100" s="123"/>
      <c r="H100" s="123"/>
      <c r="I100" s="123"/>
      <c r="J100" s="124">
        <f>J157</f>
        <v>0</v>
      </c>
      <c r="L100" s="121"/>
      <c r="AZ100" s="125" t="s">
        <v>307</v>
      </c>
      <c r="BA100" s="125" t="s">
        <v>1</v>
      </c>
      <c r="BB100" s="125" t="s">
        <v>1</v>
      </c>
      <c r="BC100" s="125" t="s">
        <v>238</v>
      </c>
      <c r="BD100" s="125" t="s">
        <v>88</v>
      </c>
    </row>
    <row r="101" spans="2:56" s="9" customFormat="1" ht="19.899999999999999" customHeight="1" x14ac:dyDescent="0.2">
      <c r="B101" s="121"/>
      <c r="D101" s="122" t="s">
        <v>308</v>
      </c>
      <c r="E101" s="123"/>
      <c r="F101" s="123"/>
      <c r="G101" s="123"/>
      <c r="H101" s="123"/>
      <c r="I101" s="123"/>
      <c r="J101" s="124">
        <f>J224</f>
        <v>0</v>
      </c>
      <c r="L101" s="121"/>
      <c r="AZ101" s="125" t="s">
        <v>309</v>
      </c>
      <c r="BA101" s="125" t="s">
        <v>1</v>
      </c>
      <c r="BB101" s="125" t="s">
        <v>1</v>
      </c>
      <c r="BC101" s="125" t="s">
        <v>128</v>
      </c>
      <c r="BD101" s="125" t="s">
        <v>88</v>
      </c>
    </row>
    <row r="102" spans="2:56" s="9" customFormat="1" ht="19.899999999999999" customHeight="1" x14ac:dyDescent="0.2">
      <c r="B102" s="121"/>
      <c r="D102" s="122" t="s">
        <v>310</v>
      </c>
      <c r="E102" s="123"/>
      <c r="F102" s="123"/>
      <c r="G102" s="123"/>
      <c r="H102" s="123"/>
      <c r="I102" s="123"/>
      <c r="J102" s="124">
        <f>J253</f>
        <v>0</v>
      </c>
      <c r="L102" s="121"/>
      <c r="AZ102" s="125" t="s">
        <v>311</v>
      </c>
      <c r="BA102" s="125" t="s">
        <v>1</v>
      </c>
      <c r="BB102" s="125" t="s">
        <v>1</v>
      </c>
      <c r="BC102" s="125" t="s">
        <v>312</v>
      </c>
      <c r="BD102" s="125" t="s">
        <v>88</v>
      </c>
    </row>
    <row r="103" spans="2:56" s="9" customFormat="1" ht="19.899999999999999" customHeight="1" x14ac:dyDescent="0.2">
      <c r="B103" s="121"/>
      <c r="D103" s="122" t="s">
        <v>313</v>
      </c>
      <c r="E103" s="123"/>
      <c r="F103" s="123"/>
      <c r="G103" s="123"/>
      <c r="H103" s="123"/>
      <c r="I103" s="123"/>
      <c r="J103" s="124">
        <f>J356</f>
        <v>0</v>
      </c>
      <c r="L103" s="121"/>
      <c r="AZ103" s="125" t="s">
        <v>314</v>
      </c>
      <c r="BA103" s="125" t="s">
        <v>1</v>
      </c>
      <c r="BB103" s="125" t="s">
        <v>1</v>
      </c>
      <c r="BC103" s="125" t="s">
        <v>315</v>
      </c>
      <c r="BD103" s="125" t="s">
        <v>88</v>
      </c>
    </row>
    <row r="104" spans="2:56" s="9" customFormat="1" ht="19.899999999999999" customHeight="1" x14ac:dyDescent="0.2">
      <c r="B104" s="121"/>
      <c r="D104" s="122" t="s">
        <v>316</v>
      </c>
      <c r="E104" s="123"/>
      <c r="F104" s="123"/>
      <c r="G104" s="123"/>
      <c r="H104" s="123"/>
      <c r="I104" s="123"/>
      <c r="J104" s="124">
        <f>J391</f>
        <v>0</v>
      </c>
      <c r="L104" s="121"/>
      <c r="AZ104" s="125" t="s">
        <v>317</v>
      </c>
      <c r="BA104" s="125" t="s">
        <v>1</v>
      </c>
      <c r="BB104" s="125" t="s">
        <v>1</v>
      </c>
      <c r="BC104" s="125" t="s">
        <v>318</v>
      </c>
      <c r="BD104" s="125" t="s">
        <v>88</v>
      </c>
    </row>
    <row r="105" spans="2:56" s="9" customFormat="1" ht="19.899999999999999" customHeight="1" x14ac:dyDescent="0.2">
      <c r="B105" s="121"/>
      <c r="D105" s="122" t="s">
        <v>319</v>
      </c>
      <c r="E105" s="123"/>
      <c r="F105" s="123"/>
      <c r="G105" s="123"/>
      <c r="H105" s="123"/>
      <c r="I105" s="123"/>
      <c r="J105" s="124">
        <f>J402</f>
        <v>0</v>
      </c>
      <c r="L105" s="121"/>
      <c r="AZ105" s="125" t="s">
        <v>320</v>
      </c>
      <c r="BA105" s="125" t="s">
        <v>1</v>
      </c>
      <c r="BB105" s="125" t="s">
        <v>1</v>
      </c>
      <c r="BC105" s="125" t="s">
        <v>321</v>
      </c>
      <c r="BD105" s="125" t="s">
        <v>88</v>
      </c>
    </row>
    <row r="106" spans="2:56" s="9" customFormat="1" ht="19.899999999999999" customHeight="1" x14ac:dyDescent="0.2">
      <c r="B106" s="121"/>
      <c r="D106" s="122" t="s">
        <v>322</v>
      </c>
      <c r="E106" s="123"/>
      <c r="F106" s="123"/>
      <c r="G106" s="123"/>
      <c r="H106" s="123"/>
      <c r="I106" s="123"/>
      <c r="J106" s="124">
        <f>J623</f>
        <v>0</v>
      </c>
      <c r="L106" s="121"/>
      <c r="AZ106" s="125" t="s">
        <v>323</v>
      </c>
      <c r="BA106" s="125" t="s">
        <v>1</v>
      </c>
      <c r="BB106" s="125" t="s">
        <v>1</v>
      </c>
      <c r="BC106" s="125" t="s">
        <v>324</v>
      </c>
      <c r="BD106" s="125" t="s">
        <v>88</v>
      </c>
    </row>
    <row r="107" spans="2:56" s="9" customFormat="1" ht="19.899999999999999" customHeight="1" x14ac:dyDescent="0.2">
      <c r="B107" s="121"/>
      <c r="D107" s="122" t="s">
        <v>325</v>
      </c>
      <c r="E107" s="123"/>
      <c r="F107" s="123"/>
      <c r="G107" s="123"/>
      <c r="H107" s="123"/>
      <c r="I107" s="123"/>
      <c r="J107" s="124">
        <f>J629</f>
        <v>0</v>
      </c>
      <c r="L107" s="121"/>
      <c r="AZ107" s="125" t="s">
        <v>326</v>
      </c>
      <c r="BA107" s="125" t="s">
        <v>1</v>
      </c>
      <c r="BB107" s="125" t="s">
        <v>1</v>
      </c>
      <c r="BC107" s="125" t="s">
        <v>327</v>
      </c>
      <c r="BD107" s="125" t="s">
        <v>88</v>
      </c>
    </row>
    <row r="108" spans="2:56" s="9" customFormat="1" ht="19.899999999999999" customHeight="1" x14ac:dyDescent="0.2">
      <c r="B108" s="121"/>
      <c r="D108" s="122" t="s">
        <v>328</v>
      </c>
      <c r="E108" s="123"/>
      <c r="F108" s="123"/>
      <c r="G108" s="123"/>
      <c r="H108" s="123"/>
      <c r="I108" s="123"/>
      <c r="J108" s="124">
        <f>J1002</f>
        <v>0</v>
      </c>
      <c r="L108" s="121"/>
      <c r="AZ108" s="125" t="s">
        <v>329</v>
      </c>
      <c r="BA108" s="125" t="s">
        <v>1</v>
      </c>
      <c r="BB108" s="125" t="s">
        <v>1</v>
      </c>
      <c r="BC108" s="125" t="s">
        <v>330</v>
      </c>
      <c r="BD108" s="125" t="s">
        <v>88</v>
      </c>
    </row>
    <row r="109" spans="2:56" s="8" customFormat="1" ht="24.95" customHeight="1" x14ac:dyDescent="0.2">
      <c r="B109" s="116"/>
      <c r="D109" s="117" t="s">
        <v>331</v>
      </c>
      <c r="E109" s="118"/>
      <c r="F109" s="118"/>
      <c r="G109" s="118"/>
      <c r="H109" s="118"/>
      <c r="I109" s="118"/>
      <c r="J109" s="119">
        <f>J1005</f>
        <v>0</v>
      </c>
      <c r="L109" s="116"/>
      <c r="AZ109" s="120" t="s">
        <v>332</v>
      </c>
      <c r="BA109" s="120" t="s">
        <v>1</v>
      </c>
      <c r="BB109" s="120" t="s">
        <v>1</v>
      </c>
      <c r="BC109" s="120" t="s">
        <v>333</v>
      </c>
      <c r="BD109" s="120" t="s">
        <v>88</v>
      </c>
    </row>
    <row r="110" spans="2:56" s="9" customFormat="1" ht="19.899999999999999" customHeight="1" x14ac:dyDescent="0.2">
      <c r="B110" s="121"/>
      <c r="D110" s="122" t="s">
        <v>334</v>
      </c>
      <c r="E110" s="123"/>
      <c r="F110" s="123"/>
      <c r="G110" s="123"/>
      <c r="H110" s="123"/>
      <c r="I110" s="123"/>
      <c r="J110" s="124">
        <f>J1006</f>
        <v>0</v>
      </c>
      <c r="L110" s="121"/>
    </row>
    <row r="111" spans="2:56" s="9" customFormat="1" ht="19.899999999999999" customHeight="1" x14ac:dyDescent="0.2">
      <c r="B111" s="121"/>
      <c r="D111" s="122" t="s">
        <v>335</v>
      </c>
      <c r="E111" s="123"/>
      <c r="F111" s="123"/>
      <c r="G111" s="123"/>
      <c r="H111" s="123"/>
      <c r="I111" s="123"/>
      <c r="J111" s="124">
        <f>J1046</f>
        <v>0</v>
      </c>
      <c r="L111" s="121"/>
    </row>
    <row r="112" spans="2:56" s="9" customFormat="1" ht="14.85" customHeight="1" x14ac:dyDescent="0.2">
      <c r="B112" s="121"/>
      <c r="D112" s="122" t="s">
        <v>336</v>
      </c>
      <c r="E112" s="123"/>
      <c r="F112" s="123"/>
      <c r="G112" s="123"/>
      <c r="H112" s="123"/>
      <c r="I112" s="123"/>
      <c r="J112" s="124">
        <f>J1106</f>
        <v>0</v>
      </c>
      <c r="L112" s="121"/>
    </row>
    <row r="113" spans="2:12" s="9" customFormat="1" ht="14.85" customHeight="1" x14ac:dyDescent="0.2">
      <c r="B113" s="121"/>
      <c r="D113" s="122" t="s">
        <v>337</v>
      </c>
      <c r="E113" s="123"/>
      <c r="F113" s="123"/>
      <c r="G113" s="123"/>
      <c r="H113" s="123"/>
      <c r="I113" s="123"/>
      <c r="J113" s="124">
        <f>J1188</f>
        <v>0</v>
      </c>
      <c r="L113" s="121"/>
    </row>
    <row r="114" spans="2:12" s="9" customFormat="1" ht="14.85" customHeight="1" x14ac:dyDescent="0.2">
      <c r="B114" s="121"/>
      <c r="D114" s="122" t="s">
        <v>338</v>
      </c>
      <c r="E114" s="123"/>
      <c r="F114" s="123"/>
      <c r="G114" s="123"/>
      <c r="H114" s="123"/>
      <c r="I114" s="123"/>
      <c r="J114" s="124">
        <f>J1315</f>
        <v>0</v>
      </c>
      <c r="L114" s="121"/>
    </row>
    <row r="115" spans="2:12" s="9" customFormat="1" ht="14.85" customHeight="1" x14ac:dyDescent="0.2">
      <c r="B115" s="121"/>
      <c r="D115" s="122" t="s">
        <v>339</v>
      </c>
      <c r="E115" s="123"/>
      <c r="F115" s="123"/>
      <c r="G115" s="123"/>
      <c r="H115" s="123"/>
      <c r="I115" s="123"/>
      <c r="J115" s="124">
        <f>J1416</f>
        <v>0</v>
      </c>
      <c r="L115" s="121"/>
    </row>
    <row r="116" spans="2:12" s="9" customFormat="1" ht="14.85" customHeight="1" x14ac:dyDescent="0.2">
      <c r="B116" s="121"/>
      <c r="D116" s="122" t="s">
        <v>340</v>
      </c>
      <c r="E116" s="123"/>
      <c r="F116" s="123"/>
      <c r="G116" s="123"/>
      <c r="H116" s="123"/>
      <c r="I116" s="123"/>
      <c r="J116" s="124">
        <f>J1457</f>
        <v>0</v>
      </c>
      <c r="L116" s="121"/>
    </row>
    <row r="117" spans="2:12" s="9" customFormat="1" ht="14.85" customHeight="1" x14ac:dyDescent="0.2">
      <c r="B117" s="121"/>
      <c r="D117" s="122" t="s">
        <v>341</v>
      </c>
      <c r="E117" s="123"/>
      <c r="F117" s="123"/>
      <c r="G117" s="123"/>
      <c r="H117" s="123"/>
      <c r="I117" s="123"/>
      <c r="J117" s="124">
        <f>J1582</f>
        <v>0</v>
      </c>
      <c r="L117" s="121"/>
    </row>
    <row r="118" spans="2:12" s="9" customFormat="1" ht="14.85" customHeight="1" x14ac:dyDescent="0.2">
      <c r="B118" s="121"/>
      <c r="D118" s="122" t="s">
        <v>342</v>
      </c>
      <c r="E118" s="123"/>
      <c r="F118" s="123"/>
      <c r="G118" s="123"/>
      <c r="H118" s="123"/>
      <c r="I118" s="123"/>
      <c r="J118" s="124">
        <f>J1718</f>
        <v>0</v>
      </c>
      <c r="L118" s="121"/>
    </row>
    <row r="119" spans="2:12" s="9" customFormat="1" ht="14.85" customHeight="1" x14ac:dyDescent="0.2">
      <c r="B119" s="121"/>
      <c r="D119" s="122" t="s">
        <v>343</v>
      </c>
      <c r="E119" s="123"/>
      <c r="F119" s="123"/>
      <c r="G119" s="123"/>
      <c r="H119" s="123"/>
      <c r="I119" s="123"/>
      <c r="J119" s="124">
        <f>J1810</f>
        <v>0</v>
      </c>
      <c r="L119" s="121"/>
    </row>
    <row r="120" spans="2:12" s="9" customFormat="1" ht="14.85" customHeight="1" x14ac:dyDescent="0.2">
      <c r="B120" s="121"/>
      <c r="D120" s="122" t="s">
        <v>344</v>
      </c>
      <c r="E120" s="123"/>
      <c r="F120" s="123"/>
      <c r="G120" s="123"/>
      <c r="H120" s="123"/>
      <c r="I120" s="123"/>
      <c r="J120" s="124">
        <f>J1882</f>
        <v>0</v>
      </c>
      <c r="L120" s="121"/>
    </row>
    <row r="121" spans="2:12" s="9" customFormat="1" ht="19.899999999999999" customHeight="1" x14ac:dyDescent="0.2">
      <c r="B121" s="121"/>
      <c r="D121" s="122" t="s">
        <v>345</v>
      </c>
      <c r="E121" s="123"/>
      <c r="F121" s="123"/>
      <c r="G121" s="123"/>
      <c r="H121" s="123"/>
      <c r="I121" s="123"/>
      <c r="J121" s="124">
        <f>J1940</f>
        <v>0</v>
      </c>
      <c r="L121" s="121"/>
    </row>
    <row r="122" spans="2:12" s="9" customFormat="1" ht="19.899999999999999" customHeight="1" x14ac:dyDescent="0.2">
      <c r="B122" s="121"/>
      <c r="D122" s="122" t="s">
        <v>346</v>
      </c>
      <c r="E122" s="123"/>
      <c r="F122" s="123"/>
      <c r="G122" s="123"/>
      <c r="H122" s="123"/>
      <c r="I122" s="123"/>
      <c r="J122" s="124">
        <f>J1988</f>
        <v>0</v>
      </c>
      <c r="L122" s="121"/>
    </row>
    <row r="123" spans="2:12" s="9" customFormat="1" ht="19.899999999999999" customHeight="1" x14ac:dyDescent="0.2">
      <c r="B123" s="121"/>
      <c r="D123" s="122" t="s">
        <v>347</v>
      </c>
      <c r="E123" s="123"/>
      <c r="F123" s="123"/>
      <c r="G123" s="123"/>
      <c r="H123" s="123"/>
      <c r="I123" s="123"/>
      <c r="J123" s="124">
        <f>J1998</f>
        <v>0</v>
      </c>
      <c r="L123" s="121"/>
    </row>
    <row r="124" spans="2:12" s="9" customFormat="1" ht="19.899999999999999" customHeight="1" x14ac:dyDescent="0.2">
      <c r="B124" s="121"/>
      <c r="D124" s="122" t="s">
        <v>348</v>
      </c>
      <c r="E124" s="123"/>
      <c r="F124" s="123"/>
      <c r="G124" s="123"/>
      <c r="H124" s="123"/>
      <c r="I124" s="123"/>
      <c r="J124" s="124">
        <f>J2181</f>
        <v>0</v>
      </c>
      <c r="L124" s="121"/>
    </row>
    <row r="125" spans="2:12" s="9" customFormat="1" ht="19.899999999999999" customHeight="1" x14ac:dyDescent="0.2">
      <c r="B125" s="121"/>
      <c r="D125" s="122" t="s">
        <v>349</v>
      </c>
      <c r="E125" s="123"/>
      <c r="F125" s="123"/>
      <c r="G125" s="123"/>
      <c r="H125" s="123"/>
      <c r="I125" s="123"/>
      <c r="J125" s="124">
        <f>J2189</f>
        <v>0</v>
      </c>
      <c r="L125" s="121"/>
    </row>
    <row r="126" spans="2:12" s="9" customFormat="1" ht="19.899999999999999" customHeight="1" x14ac:dyDescent="0.2">
      <c r="B126" s="121"/>
      <c r="D126" s="122" t="s">
        <v>350</v>
      </c>
      <c r="E126" s="123"/>
      <c r="F126" s="123"/>
      <c r="G126" s="123"/>
      <c r="H126" s="123"/>
      <c r="I126" s="123"/>
      <c r="J126" s="124">
        <f>J2230</f>
        <v>0</v>
      </c>
      <c r="L126" s="121"/>
    </row>
    <row r="127" spans="2:12" s="9" customFormat="1" ht="19.899999999999999" customHeight="1" x14ac:dyDescent="0.2">
      <c r="B127" s="121"/>
      <c r="D127" s="122" t="s">
        <v>351</v>
      </c>
      <c r="E127" s="123"/>
      <c r="F127" s="123"/>
      <c r="G127" s="123"/>
      <c r="H127" s="123"/>
      <c r="I127" s="123"/>
      <c r="J127" s="124">
        <f>J2415</f>
        <v>0</v>
      </c>
      <c r="L127" s="121"/>
    </row>
    <row r="128" spans="2:12" s="9" customFormat="1" ht="19.899999999999999" customHeight="1" x14ac:dyDescent="0.2">
      <c r="B128" s="121"/>
      <c r="D128" s="122" t="s">
        <v>352</v>
      </c>
      <c r="E128" s="123"/>
      <c r="F128" s="123"/>
      <c r="G128" s="123"/>
      <c r="H128" s="123"/>
      <c r="I128" s="123"/>
      <c r="J128" s="124">
        <f>J2424</f>
        <v>0</v>
      </c>
      <c r="L128" s="121"/>
    </row>
    <row r="129" spans="2:12" s="9" customFormat="1" ht="19.899999999999999" customHeight="1" x14ac:dyDescent="0.2">
      <c r="B129" s="121"/>
      <c r="D129" s="122" t="s">
        <v>353</v>
      </c>
      <c r="E129" s="123"/>
      <c r="F129" s="123"/>
      <c r="G129" s="123"/>
      <c r="H129" s="123"/>
      <c r="I129" s="123"/>
      <c r="J129" s="124">
        <f>J2436</f>
        <v>0</v>
      </c>
      <c r="L129" s="121"/>
    </row>
    <row r="130" spans="2:12" s="9" customFormat="1" ht="19.899999999999999" customHeight="1" x14ac:dyDescent="0.2">
      <c r="B130" s="121"/>
      <c r="D130" s="122" t="s">
        <v>354</v>
      </c>
      <c r="E130" s="123"/>
      <c r="F130" s="123"/>
      <c r="G130" s="123"/>
      <c r="H130" s="123"/>
      <c r="I130" s="123"/>
      <c r="J130" s="124">
        <f>J2459</f>
        <v>0</v>
      </c>
      <c r="L130" s="121"/>
    </row>
    <row r="131" spans="2:12" s="8" customFormat="1" ht="24.95" customHeight="1" x14ac:dyDescent="0.2">
      <c r="B131" s="116"/>
      <c r="D131" s="117" t="s">
        <v>355</v>
      </c>
      <c r="E131" s="118"/>
      <c r="F131" s="118"/>
      <c r="G131" s="118"/>
      <c r="H131" s="118"/>
      <c r="I131" s="118"/>
      <c r="J131" s="119">
        <f>J2527</f>
        <v>0</v>
      </c>
      <c r="L131" s="116"/>
    </row>
    <row r="132" spans="2:12" s="9" customFormat="1" ht="19.899999999999999" customHeight="1" x14ac:dyDescent="0.2">
      <c r="B132" s="121"/>
      <c r="D132" s="122" t="s">
        <v>356</v>
      </c>
      <c r="E132" s="123"/>
      <c r="F132" s="123"/>
      <c r="G132" s="123"/>
      <c r="H132" s="123"/>
      <c r="I132" s="123"/>
      <c r="J132" s="124">
        <f>J2528</f>
        <v>0</v>
      </c>
      <c r="L132" s="121"/>
    </row>
    <row r="133" spans="2:12" s="8" customFormat="1" ht="21.75" customHeight="1" x14ac:dyDescent="0.2">
      <c r="B133" s="116"/>
      <c r="D133" s="126" t="s">
        <v>357</v>
      </c>
      <c r="J133" s="127">
        <f>J2563</f>
        <v>0</v>
      </c>
      <c r="L133" s="116"/>
    </row>
    <row r="134" spans="2:12" s="1" customFormat="1" ht="21.75" customHeight="1" x14ac:dyDescent="0.2">
      <c r="B134" s="32"/>
      <c r="L134" s="32"/>
    </row>
    <row r="135" spans="2:12" s="1" customFormat="1" ht="6.95" customHeight="1" x14ac:dyDescent="0.2"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32"/>
    </row>
    <row r="139" spans="2:12" s="1" customFormat="1" ht="6.95" customHeight="1" x14ac:dyDescent="0.2"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32"/>
    </row>
    <row r="140" spans="2:12" s="1" customFormat="1" ht="24.95" customHeight="1" x14ac:dyDescent="0.2">
      <c r="B140" s="32"/>
      <c r="C140" s="21" t="s">
        <v>358</v>
      </c>
      <c r="L140" s="32"/>
    </row>
    <row r="141" spans="2:12" s="1" customFormat="1" ht="6.95" customHeight="1" x14ac:dyDescent="0.2">
      <c r="B141" s="32"/>
      <c r="L141" s="32"/>
    </row>
    <row r="142" spans="2:12" s="1" customFormat="1" ht="12" customHeight="1" x14ac:dyDescent="0.2">
      <c r="B142" s="32"/>
      <c r="C142" s="27" t="s">
        <v>15</v>
      </c>
      <c r="L142" s="32"/>
    </row>
    <row r="143" spans="2:12" s="1" customFormat="1" ht="16.5" customHeight="1" x14ac:dyDescent="0.2">
      <c r="B143" s="32"/>
      <c r="E143" s="267" t="str">
        <f>E7</f>
        <v>Obnova budovy umelecko - dekoračných dielní SND</v>
      </c>
      <c r="F143" s="268"/>
      <c r="G143" s="268"/>
      <c r="H143" s="268"/>
      <c r="L143" s="32"/>
    </row>
    <row r="144" spans="2:12" ht="12" customHeight="1" x14ac:dyDescent="0.2">
      <c r="B144" s="20"/>
      <c r="C144" s="27" t="s">
        <v>129</v>
      </c>
      <c r="L144" s="20"/>
    </row>
    <row r="145" spans="2:65" s="1" customFormat="1" ht="16.5" customHeight="1" x14ac:dyDescent="0.2">
      <c r="B145" s="32"/>
      <c r="E145" s="267" t="s">
        <v>132</v>
      </c>
      <c r="F145" s="269"/>
      <c r="G145" s="269"/>
      <c r="H145" s="269"/>
      <c r="L145" s="32"/>
    </row>
    <row r="146" spans="2:65" s="1" customFormat="1" ht="12" customHeight="1" x14ac:dyDescent="0.2">
      <c r="B146" s="32"/>
      <c r="C146" s="27" t="s">
        <v>135</v>
      </c>
      <c r="L146" s="32"/>
    </row>
    <row r="147" spans="2:65" s="1" customFormat="1" ht="16.5" customHeight="1" x14ac:dyDescent="0.2">
      <c r="B147" s="32"/>
      <c r="E147" s="226" t="str">
        <f>E11</f>
        <v>SO01 - Hlavný objekt dielní + administratíva, učilište - ASR</v>
      </c>
      <c r="F147" s="269"/>
      <c r="G147" s="269"/>
      <c r="H147" s="269"/>
      <c r="L147" s="32"/>
    </row>
    <row r="148" spans="2:65" s="1" customFormat="1" ht="6.95" customHeight="1" x14ac:dyDescent="0.2">
      <c r="B148" s="32"/>
      <c r="L148" s="32"/>
    </row>
    <row r="149" spans="2:65" s="1" customFormat="1" ht="12" customHeight="1" x14ac:dyDescent="0.2">
      <c r="B149" s="32"/>
      <c r="C149" s="27" t="s">
        <v>19</v>
      </c>
      <c r="F149" s="25" t="str">
        <f>F14</f>
        <v>Bratislava</v>
      </c>
      <c r="I149" s="27" t="s">
        <v>21</v>
      </c>
      <c r="J149" s="55" t="str">
        <f>IF(J14="","",J14)</f>
        <v>5. 8. 2023</v>
      </c>
      <c r="L149" s="32"/>
    </row>
    <row r="150" spans="2:65" s="1" customFormat="1" ht="6.95" customHeight="1" x14ac:dyDescent="0.2">
      <c r="B150" s="32"/>
      <c r="L150" s="32"/>
    </row>
    <row r="151" spans="2:65" s="1" customFormat="1" ht="15.2" customHeight="1" x14ac:dyDescent="0.2">
      <c r="B151" s="32"/>
      <c r="C151" s="27" t="s">
        <v>23</v>
      </c>
      <c r="F151" s="25" t="str">
        <f>E17</f>
        <v>Slovenské národné divadlo</v>
      </c>
      <c r="I151" s="27" t="s">
        <v>29</v>
      </c>
      <c r="J151" s="30" t="str">
        <f>E23</f>
        <v>VM PROJEKT , s.r.o.</v>
      </c>
      <c r="L151" s="32"/>
    </row>
    <row r="152" spans="2:65" s="1" customFormat="1" ht="15.2" customHeight="1" x14ac:dyDescent="0.2">
      <c r="B152" s="32"/>
      <c r="C152" s="27" t="s">
        <v>27</v>
      </c>
      <c r="F152" s="25" t="str">
        <f>IF(E20="","",E20)</f>
        <v>Vyplň údaj</v>
      </c>
      <c r="I152" s="27" t="s">
        <v>32</v>
      </c>
      <c r="J152" s="30" t="str">
        <f>E26</f>
        <v>Ing Peter Lukačovič</v>
      </c>
      <c r="L152" s="32"/>
    </row>
    <row r="153" spans="2:65" s="1" customFormat="1" ht="10.35" customHeight="1" x14ac:dyDescent="0.2">
      <c r="B153" s="32"/>
      <c r="L153" s="32"/>
    </row>
    <row r="154" spans="2:65" s="10" customFormat="1" ht="29.25" customHeight="1" x14ac:dyDescent="0.2">
      <c r="B154" s="128"/>
      <c r="C154" s="129" t="s">
        <v>359</v>
      </c>
      <c r="D154" s="130" t="s">
        <v>60</v>
      </c>
      <c r="E154" s="130" t="s">
        <v>56</v>
      </c>
      <c r="F154" s="130" t="s">
        <v>57</v>
      </c>
      <c r="G154" s="130" t="s">
        <v>360</v>
      </c>
      <c r="H154" s="130" t="s">
        <v>361</v>
      </c>
      <c r="I154" s="130" t="s">
        <v>362</v>
      </c>
      <c r="J154" s="130" t="s">
        <v>296</v>
      </c>
      <c r="K154" s="131" t="s">
        <v>5391</v>
      </c>
      <c r="L154" s="128"/>
      <c r="M154" s="62" t="s">
        <v>1</v>
      </c>
      <c r="N154" s="63" t="s">
        <v>39</v>
      </c>
      <c r="O154" s="63" t="s">
        <v>363</v>
      </c>
      <c r="P154" s="63" t="s">
        <v>364</v>
      </c>
      <c r="Q154" s="63" t="s">
        <v>365</v>
      </c>
      <c r="R154" s="63" t="s">
        <v>366</v>
      </c>
      <c r="S154" s="63" t="s">
        <v>367</v>
      </c>
      <c r="T154" s="64" t="s">
        <v>368</v>
      </c>
    </row>
    <row r="155" spans="2:65" s="1" customFormat="1" ht="22.9" customHeight="1" x14ac:dyDescent="0.25">
      <c r="B155" s="32"/>
      <c r="C155" s="67" t="s">
        <v>299</v>
      </c>
      <c r="J155" s="132">
        <f>BK155</f>
        <v>0</v>
      </c>
      <c r="L155" s="32"/>
      <c r="M155" s="65"/>
      <c r="N155" s="56"/>
      <c r="O155" s="56"/>
      <c r="P155" s="133">
        <f>P156+P1005+P2527+P2563</f>
        <v>0</v>
      </c>
      <c r="Q155" s="56"/>
      <c r="R155" s="133">
        <f>R156+R1005+R2527+R2563</f>
        <v>1190.0179588290098</v>
      </c>
      <c r="S155" s="56"/>
      <c r="T155" s="134">
        <f>T156+T1005+T2527+T2563</f>
        <v>1956.19236925</v>
      </c>
      <c r="AT155" s="17" t="s">
        <v>74</v>
      </c>
      <c r="AU155" s="17" t="s">
        <v>300</v>
      </c>
      <c r="BK155" s="135">
        <f>BK156+BK1005+BK2527+BK2563</f>
        <v>0</v>
      </c>
    </row>
    <row r="156" spans="2:65" s="11" customFormat="1" ht="25.9" customHeight="1" x14ac:dyDescent="0.2">
      <c r="B156" s="136"/>
      <c r="D156" s="137" t="s">
        <v>74</v>
      </c>
      <c r="E156" s="138" t="s">
        <v>369</v>
      </c>
      <c r="F156" s="138" t="s">
        <v>370</v>
      </c>
      <c r="I156" s="139"/>
      <c r="J156" s="127">
        <f>BK156</f>
        <v>0</v>
      </c>
      <c r="L156" s="136"/>
      <c r="M156" s="140"/>
      <c r="P156" s="141">
        <f>P157+P224+P253+P356+P391+P402+P623+P629+P1002</f>
        <v>0</v>
      </c>
      <c r="R156" s="141">
        <f>R157+R224+R253+R356+R391+R402+R623+R629+R1002</f>
        <v>1006.8562930661499</v>
      </c>
      <c r="T156" s="142">
        <f>T157+T224+T253+T356+T391+T402+T623+T629+T1002</f>
        <v>1769.2435009999999</v>
      </c>
      <c r="AR156" s="137" t="s">
        <v>82</v>
      </c>
      <c r="AT156" s="143" t="s">
        <v>74</v>
      </c>
      <c r="AU156" s="143" t="s">
        <v>75</v>
      </c>
      <c r="AY156" s="137" t="s">
        <v>371</v>
      </c>
      <c r="BK156" s="144">
        <f>BK157+BK224+BK253+BK356+BK391+BK402+BK623+BK629+BK1002</f>
        <v>0</v>
      </c>
    </row>
    <row r="157" spans="2:65" s="11" customFormat="1" ht="22.9" customHeight="1" x14ac:dyDescent="0.2">
      <c r="B157" s="136"/>
      <c r="D157" s="137" t="s">
        <v>74</v>
      </c>
      <c r="E157" s="145" t="s">
        <v>82</v>
      </c>
      <c r="F157" s="145" t="s">
        <v>372</v>
      </c>
      <c r="I157" s="139"/>
      <c r="J157" s="146">
        <f>BK157</f>
        <v>0</v>
      </c>
      <c r="L157" s="136"/>
      <c r="M157" s="140"/>
      <c r="P157" s="141">
        <f>SUM(P158:P223)</f>
        <v>0</v>
      </c>
      <c r="R157" s="141">
        <f>SUM(R158:R223)</f>
        <v>0</v>
      </c>
      <c r="T157" s="142">
        <f>SUM(T158:T223)</f>
        <v>46.8142</v>
      </c>
      <c r="AR157" s="137" t="s">
        <v>82</v>
      </c>
      <c r="AT157" s="143" t="s">
        <v>74</v>
      </c>
      <c r="AU157" s="143" t="s">
        <v>82</v>
      </c>
      <c r="AY157" s="137" t="s">
        <v>371</v>
      </c>
      <c r="BK157" s="144">
        <f>SUM(BK158:BK223)</f>
        <v>0</v>
      </c>
    </row>
    <row r="158" spans="2:65" s="1" customFormat="1" ht="33" customHeight="1" x14ac:dyDescent="0.2">
      <c r="B158" s="147"/>
      <c r="C158" s="148" t="s">
        <v>82</v>
      </c>
      <c r="D158" s="148" t="s">
        <v>373</v>
      </c>
      <c r="E158" s="149" t="s">
        <v>374</v>
      </c>
      <c r="F158" s="150" t="s">
        <v>375</v>
      </c>
      <c r="G158" s="151" t="s">
        <v>376</v>
      </c>
      <c r="H158" s="152">
        <v>101.77</v>
      </c>
      <c r="I158" s="153"/>
      <c r="J158" s="154">
        <f>ROUND(I158*H158,2)</f>
        <v>0</v>
      </c>
      <c r="K158" s="150"/>
      <c r="L158" s="32"/>
      <c r="M158" s="155" t="s">
        <v>1</v>
      </c>
      <c r="N158" s="156" t="s">
        <v>41</v>
      </c>
      <c r="P158" s="157">
        <f>O158*H158</f>
        <v>0</v>
      </c>
      <c r="Q158" s="157">
        <v>0</v>
      </c>
      <c r="R158" s="157">
        <f>Q158*H158</f>
        <v>0</v>
      </c>
      <c r="S158" s="157">
        <v>0.22500000000000001</v>
      </c>
      <c r="T158" s="158">
        <f>S158*H158</f>
        <v>22.898250000000001</v>
      </c>
      <c r="AR158" s="159" t="s">
        <v>377</v>
      </c>
      <c r="AT158" s="159" t="s">
        <v>373</v>
      </c>
      <c r="AU158" s="159" t="s">
        <v>88</v>
      </c>
      <c r="AY158" s="17" t="s">
        <v>371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7" t="s">
        <v>88</v>
      </c>
      <c r="BK158" s="160">
        <f>ROUND(I158*H158,2)</f>
        <v>0</v>
      </c>
      <c r="BL158" s="17" t="s">
        <v>377</v>
      </c>
      <c r="BM158" s="159" t="s">
        <v>378</v>
      </c>
    </row>
    <row r="159" spans="2:65" s="12" customFormat="1" ht="11.25" x14ac:dyDescent="0.2">
      <c r="B159" s="161"/>
      <c r="D159" s="162" t="s">
        <v>379</v>
      </c>
      <c r="E159" s="163" t="s">
        <v>1</v>
      </c>
      <c r="F159" s="164" t="s">
        <v>380</v>
      </c>
      <c r="H159" s="163" t="s">
        <v>1</v>
      </c>
      <c r="I159" s="165"/>
      <c r="L159" s="161"/>
      <c r="M159" s="166"/>
      <c r="T159" s="167"/>
      <c r="AT159" s="163" t="s">
        <v>379</v>
      </c>
      <c r="AU159" s="163" t="s">
        <v>88</v>
      </c>
      <c r="AV159" s="12" t="s">
        <v>82</v>
      </c>
      <c r="AW159" s="12" t="s">
        <v>31</v>
      </c>
      <c r="AX159" s="12" t="s">
        <v>75</v>
      </c>
      <c r="AY159" s="163" t="s">
        <v>371</v>
      </c>
    </row>
    <row r="160" spans="2:65" s="13" customFormat="1" ht="22.5" x14ac:dyDescent="0.2">
      <c r="B160" s="168"/>
      <c r="D160" s="162" t="s">
        <v>379</v>
      </c>
      <c r="E160" s="169" t="s">
        <v>1</v>
      </c>
      <c r="F160" s="170" t="s">
        <v>381</v>
      </c>
      <c r="H160" s="171">
        <v>96.825999999999993</v>
      </c>
      <c r="I160" s="172"/>
      <c r="L160" s="168"/>
      <c r="M160" s="173"/>
      <c r="T160" s="174"/>
      <c r="AT160" s="169" t="s">
        <v>379</v>
      </c>
      <c r="AU160" s="169" t="s">
        <v>88</v>
      </c>
      <c r="AV160" s="13" t="s">
        <v>88</v>
      </c>
      <c r="AW160" s="13" t="s">
        <v>31</v>
      </c>
      <c r="AX160" s="13" t="s">
        <v>75</v>
      </c>
      <c r="AY160" s="169" t="s">
        <v>371</v>
      </c>
    </row>
    <row r="161" spans="2:65" s="13" customFormat="1" ht="11.25" x14ac:dyDescent="0.2">
      <c r="B161" s="168"/>
      <c r="D161" s="162" t="s">
        <v>379</v>
      </c>
      <c r="E161" s="169" t="s">
        <v>1</v>
      </c>
      <c r="F161" s="170" t="s">
        <v>382</v>
      </c>
      <c r="H161" s="171">
        <v>4.944</v>
      </c>
      <c r="I161" s="172"/>
      <c r="L161" s="168"/>
      <c r="M161" s="173"/>
      <c r="T161" s="174"/>
      <c r="AT161" s="169" t="s">
        <v>379</v>
      </c>
      <c r="AU161" s="169" t="s">
        <v>88</v>
      </c>
      <c r="AV161" s="13" t="s">
        <v>88</v>
      </c>
      <c r="AW161" s="13" t="s">
        <v>31</v>
      </c>
      <c r="AX161" s="13" t="s">
        <v>75</v>
      </c>
      <c r="AY161" s="169" t="s">
        <v>371</v>
      </c>
    </row>
    <row r="162" spans="2:65" s="14" customFormat="1" ht="11.25" x14ac:dyDescent="0.2">
      <c r="B162" s="175"/>
      <c r="D162" s="162" t="s">
        <v>379</v>
      </c>
      <c r="E162" s="176" t="s">
        <v>184</v>
      </c>
      <c r="F162" s="177" t="s">
        <v>383</v>
      </c>
      <c r="H162" s="178">
        <v>101.77</v>
      </c>
      <c r="I162" s="179"/>
      <c r="L162" s="175"/>
      <c r="M162" s="180"/>
      <c r="T162" s="181"/>
      <c r="AT162" s="176" t="s">
        <v>379</v>
      </c>
      <c r="AU162" s="176" t="s">
        <v>88</v>
      </c>
      <c r="AV162" s="14" t="s">
        <v>384</v>
      </c>
      <c r="AW162" s="14" t="s">
        <v>31</v>
      </c>
      <c r="AX162" s="14" t="s">
        <v>75</v>
      </c>
      <c r="AY162" s="176" t="s">
        <v>371</v>
      </c>
    </row>
    <row r="163" spans="2:65" s="15" customFormat="1" ht="11.25" x14ac:dyDescent="0.2">
      <c r="B163" s="182"/>
      <c r="D163" s="162" t="s">
        <v>379</v>
      </c>
      <c r="E163" s="183" t="s">
        <v>1</v>
      </c>
      <c r="F163" s="184" t="s">
        <v>385</v>
      </c>
      <c r="H163" s="185">
        <v>101.77</v>
      </c>
      <c r="I163" s="186"/>
      <c r="L163" s="182"/>
      <c r="M163" s="187"/>
      <c r="T163" s="188"/>
      <c r="AT163" s="183" t="s">
        <v>379</v>
      </c>
      <c r="AU163" s="183" t="s">
        <v>88</v>
      </c>
      <c r="AV163" s="15" t="s">
        <v>377</v>
      </c>
      <c r="AW163" s="15" t="s">
        <v>31</v>
      </c>
      <c r="AX163" s="15" t="s">
        <v>82</v>
      </c>
      <c r="AY163" s="183" t="s">
        <v>371</v>
      </c>
    </row>
    <row r="164" spans="2:65" s="1" customFormat="1" ht="33" customHeight="1" x14ac:dyDescent="0.2">
      <c r="B164" s="147"/>
      <c r="C164" s="148" t="s">
        <v>88</v>
      </c>
      <c r="D164" s="148" t="s">
        <v>373</v>
      </c>
      <c r="E164" s="149" t="s">
        <v>386</v>
      </c>
      <c r="F164" s="150" t="s">
        <v>387</v>
      </c>
      <c r="G164" s="151" t="s">
        <v>376</v>
      </c>
      <c r="H164" s="152">
        <v>101.77</v>
      </c>
      <c r="I164" s="153"/>
      <c r="J164" s="154">
        <f>ROUND(I164*H164,2)</f>
        <v>0</v>
      </c>
      <c r="K164" s="150"/>
      <c r="L164" s="32"/>
      <c r="M164" s="155" t="s">
        <v>1</v>
      </c>
      <c r="N164" s="156" t="s">
        <v>41</v>
      </c>
      <c r="P164" s="157">
        <f>O164*H164</f>
        <v>0</v>
      </c>
      <c r="Q164" s="157">
        <v>0</v>
      </c>
      <c r="R164" s="157">
        <f>Q164*H164</f>
        <v>0</v>
      </c>
      <c r="S164" s="157">
        <v>0.23499999999999999</v>
      </c>
      <c r="T164" s="158">
        <f>S164*H164</f>
        <v>23.915949999999999</v>
      </c>
      <c r="AR164" s="159" t="s">
        <v>377</v>
      </c>
      <c r="AT164" s="159" t="s">
        <v>373</v>
      </c>
      <c r="AU164" s="159" t="s">
        <v>88</v>
      </c>
      <c r="AY164" s="17" t="s">
        <v>371</v>
      </c>
      <c r="BE164" s="160">
        <f>IF(N164="základná",J164,0)</f>
        <v>0</v>
      </c>
      <c r="BF164" s="160">
        <f>IF(N164="znížená",J164,0)</f>
        <v>0</v>
      </c>
      <c r="BG164" s="160">
        <f>IF(N164="zákl. prenesená",J164,0)</f>
        <v>0</v>
      </c>
      <c r="BH164" s="160">
        <f>IF(N164="zníž. prenesená",J164,0)</f>
        <v>0</v>
      </c>
      <c r="BI164" s="160">
        <f>IF(N164="nulová",J164,0)</f>
        <v>0</v>
      </c>
      <c r="BJ164" s="17" t="s">
        <v>88</v>
      </c>
      <c r="BK164" s="160">
        <f>ROUND(I164*H164,2)</f>
        <v>0</v>
      </c>
      <c r="BL164" s="17" t="s">
        <v>377</v>
      </c>
      <c r="BM164" s="159" t="s">
        <v>388</v>
      </c>
    </row>
    <row r="165" spans="2:65" s="13" customFormat="1" ht="11.25" x14ac:dyDescent="0.2">
      <c r="B165" s="168"/>
      <c r="D165" s="162" t="s">
        <v>379</v>
      </c>
      <c r="E165" s="169" t="s">
        <v>1</v>
      </c>
      <c r="F165" s="170" t="s">
        <v>184</v>
      </c>
      <c r="H165" s="171">
        <v>101.77</v>
      </c>
      <c r="I165" s="172"/>
      <c r="L165" s="168"/>
      <c r="M165" s="173"/>
      <c r="T165" s="174"/>
      <c r="AT165" s="169" t="s">
        <v>379</v>
      </c>
      <c r="AU165" s="169" t="s">
        <v>88</v>
      </c>
      <c r="AV165" s="13" t="s">
        <v>88</v>
      </c>
      <c r="AW165" s="13" t="s">
        <v>31</v>
      </c>
      <c r="AX165" s="13" t="s">
        <v>75</v>
      </c>
      <c r="AY165" s="169" t="s">
        <v>371</v>
      </c>
    </row>
    <row r="166" spans="2:65" s="15" customFormat="1" ht="11.25" x14ac:dyDescent="0.2">
      <c r="B166" s="182"/>
      <c r="D166" s="162" t="s">
        <v>379</v>
      </c>
      <c r="E166" s="183" t="s">
        <v>1</v>
      </c>
      <c r="F166" s="184" t="s">
        <v>385</v>
      </c>
      <c r="H166" s="185">
        <v>101.77</v>
      </c>
      <c r="I166" s="186"/>
      <c r="L166" s="182"/>
      <c r="M166" s="187"/>
      <c r="T166" s="188"/>
      <c r="AT166" s="183" t="s">
        <v>379</v>
      </c>
      <c r="AU166" s="183" t="s">
        <v>88</v>
      </c>
      <c r="AV166" s="15" t="s">
        <v>377</v>
      </c>
      <c r="AW166" s="15" t="s">
        <v>31</v>
      </c>
      <c r="AX166" s="15" t="s">
        <v>82</v>
      </c>
      <c r="AY166" s="183" t="s">
        <v>371</v>
      </c>
    </row>
    <row r="167" spans="2:65" s="1" customFormat="1" ht="37.9" customHeight="1" x14ac:dyDescent="0.2">
      <c r="B167" s="147"/>
      <c r="C167" s="148" t="s">
        <v>384</v>
      </c>
      <c r="D167" s="148" t="s">
        <v>373</v>
      </c>
      <c r="E167" s="149" t="s">
        <v>389</v>
      </c>
      <c r="F167" s="150" t="s">
        <v>390</v>
      </c>
      <c r="G167" s="151" t="s">
        <v>391</v>
      </c>
      <c r="H167" s="152">
        <v>83.423000000000002</v>
      </c>
      <c r="I167" s="153"/>
      <c r="J167" s="154">
        <f>ROUND(I167*H167,2)</f>
        <v>0</v>
      </c>
      <c r="K167" s="150"/>
      <c r="L167" s="32"/>
      <c r="M167" s="155" t="s">
        <v>1</v>
      </c>
      <c r="N167" s="156" t="s">
        <v>41</v>
      </c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AR167" s="159" t="s">
        <v>377</v>
      </c>
      <c r="AT167" s="159" t="s">
        <v>373</v>
      </c>
      <c r="AU167" s="159" t="s">
        <v>88</v>
      </c>
      <c r="AY167" s="17" t="s">
        <v>371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7" t="s">
        <v>88</v>
      </c>
      <c r="BK167" s="160">
        <f>ROUND(I167*H167,2)</f>
        <v>0</v>
      </c>
      <c r="BL167" s="17" t="s">
        <v>377</v>
      </c>
      <c r="BM167" s="159" t="s">
        <v>392</v>
      </c>
    </row>
    <row r="168" spans="2:65" s="13" customFormat="1" ht="11.25" x14ac:dyDescent="0.2">
      <c r="B168" s="168"/>
      <c r="D168" s="162" t="s">
        <v>379</v>
      </c>
      <c r="E168" s="169" t="s">
        <v>1</v>
      </c>
      <c r="F168" s="170" t="s">
        <v>393</v>
      </c>
      <c r="H168" s="171">
        <v>83.423000000000002</v>
      </c>
      <c r="I168" s="172"/>
      <c r="L168" s="168"/>
      <c r="M168" s="173"/>
      <c r="T168" s="174"/>
      <c r="AT168" s="169" t="s">
        <v>379</v>
      </c>
      <c r="AU168" s="169" t="s">
        <v>88</v>
      </c>
      <c r="AV168" s="13" t="s">
        <v>88</v>
      </c>
      <c r="AW168" s="13" t="s">
        <v>31</v>
      </c>
      <c r="AX168" s="13" t="s">
        <v>75</v>
      </c>
      <c r="AY168" s="169" t="s">
        <v>371</v>
      </c>
    </row>
    <row r="169" spans="2:65" s="15" customFormat="1" ht="11.25" x14ac:dyDescent="0.2">
      <c r="B169" s="182"/>
      <c r="D169" s="162" t="s">
        <v>379</v>
      </c>
      <c r="E169" s="183" t="s">
        <v>1</v>
      </c>
      <c r="F169" s="184" t="s">
        <v>385</v>
      </c>
      <c r="H169" s="185">
        <v>83.423000000000002</v>
      </c>
      <c r="I169" s="186"/>
      <c r="L169" s="182"/>
      <c r="M169" s="187"/>
      <c r="T169" s="188"/>
      <c r="AT169" s="183" t="s">
        <v>379</v>
      </c>
      <c r="AU169" s="183" t="s">
        <v>88</v>
      </c>
      <c r="AV169" s="15" t="s">
        <v>377</v>
      </c>
      <c r="AW169" s="15" t="s">
        <v>31</v>
      </c>
      <c r="AX169" s="15" t="s">
        <v>82</v>
      </c>
      <c r="AY169" s="183" t="s">
        <v>371</v>
      </c>
    </row>
    <row r="170" spans="2:65" s="1" customFormat="1" ht="24.2" customHeight="1" x14ac:dyDescent="0.2">
      <c r="B170" s="147"/>
      <c r="C170" s="148" t="s">
        <v>377</v>
      </c>
      <c r="D170" s="148" t="s">
        <v>373</v>
      </c>
      <c r="E170" s="149" t="s">
        <v>394</v>
      </c>
      <c r="F170" s="150" t="s">
        <v>395</v>
      </c>
      <c r="G170" s="151" t="s">
        <v>391</v>
      </c>
      <c r="H170" s="152">
        <v>139.03899999999999</v>
      </c>
      <c r="I170" s="153"/>
      <c r="J170" s="154">
        <f>ROUND(I170*H170,2)</f>
        <v>0</v>
      </c>
      <c r="K170" s="150"/>
      <c r="L170" s="32"/>
      <c r="M170" s="155" t="s">
        <v>1</v>
      </c>
      <c r="N170" s="156" t="s">
        <v>41</v>
      </c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AR170" s="159" t="s">
        <v>377</v>
      </c>
      <c r="AT170" s="159" t="s">
        <v>373</v>
      </c>
      <c r="AU170" s="159" t="s">
        <v>88</v>
      </c>
      <c r="AY170" s="17" t="s">
        <v>371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7" t="s">
        <v>88</v>
      </c>
      <c r="BK170" s="160">
        <f>ROUND(I170*H170,2)</f>
        <v>0</v>
      </c>
      <c r="BL170" s="17" t="s">
        <v>377</v>
      </c>
      <c r="BM170" s="159" t="s">
        <v>396</v>
      </c>
    </row>
    <row r="171" spans="2:65" s="12" customFormat="1" ht="11.25" x14ac:dyDescent="0.2">
      <c r="B171" s="161"/>
      <c r="D171" s="162" t="s">
        <v>379</v>
      </c>
      <c r="E171" s="163" t="s">
        <v>1</v>
      </c>
      <c r="F171" s="164" t="s">
        <v>397</v>
      </c>
      <c r="H171" s="163" t="s">
        <v>1</v>
      </c>
      <c r="I171" s="165"/>
      <c r="L171" s="161"/>
      <c r="M171" s="166"/>
      <c r="T171" s="167"/>
      <c r="AT171" s="163" t="s">
        <v>379</v>
      </c>
      <c r="AU171" s="163" t="s">
        <v>88</v>
      </c>
      <c r="AV171" s="12" t="s">
        <v>82</v>
      </c>
      <c r="AW171" s="12" t="s">
        <v>31</v>
      </c>
      <c r="AX171" s="12" t="s">
        <v>75</v>
      </c>
      <c r="AY171" s="163" t="s">
        <v>371</v>
      </c>
    </row>
    <row r="172" spans="2:65" s="12" customFormat="1" ht="11.25" x14ac:dyDescent="0.2">
      <c r="B172" s="161"/>
      <c r="D172" s="162" t="s">
        <v>379</v>
      </c>
      <c r="E172" s="163" t="s">
        <v>1</v>
      </c>
      <c r="F172" s="164" t="s">
        <v>398</v>
      </c>
      <c r="H172" s="163" t="s">
        <v>1</v>
      </c>
      <c r="I172" s="165"/>
      <c r="L172" s="161"/>
      <c r="M172" s="166"/>
      <c r="T172" s="167"/>
      <c r="AT172" s="163" t="s">
        <v>379</v>
      </c>
      <c r="AU172" s="163" t="s">
        <v>88</v>
      </c>
      <c r="AV172" s="12" t="s">
        <v>82</v>
      </c>
      <c r="AW172" s="12" t="s">
        <v>31</v>
      </c>
      <c r="AX172" s="12" t="s">
        <v>75</v>
      </c>
      <c r="AY172" s="163" t="s">
        <v>371</v>
      </c>
    </row>
    <row r="173" spans="2:65" s="13" customFormat="1" ht="11.25" x14ac:dyDescent="0.2">
      <c r="B173" s="168"/>
      <c r="D173" s="162" t="s">
        <v>379</v>
      </c>
      <c r="E173" s="169" t="s">
        <v>1</v>
      </c>
      <c r="F173" s="170" t="s">
        <v>399</v>
      </c>
      <c r="H173" s="171">
        <v>50.884999999999998</v>
      </c>
      <c r="I173" s="172"/>
      <c r="L173" s="168"/>
      <c r="M173" s="173"/>
      <c r="T173" s="174"/>
      <c r="AT173" s="169" t="s">
        <v>379</v>
      </c>
      <c r="AU173" s="169" t="s">
        <v>88</v>
      </c>
      <c r="AV173" s="13" t="s">
        <v>88</v>
      </c>
      <c r="AW173" s="13" t="s">
        <v>31</v>
      </c>
      <c r="AX173" s="13" t="s">
        <v>75</v>
      </c>
      <c r="AY173" s="169" t="s">
        <v>371</v>
      </c>
    </row>
    <row r="174" spans="2:65" s="12" customFormat="1" ht="11.25" x14ac:dyDescent="0.2">
      <c r="B174" s="161"/>
      <c r="D174" s="162" t="s">
        <v>379</v>
      </c>
      <c r="E174" s="163" t="s">
        <v>1</v>
      </c>
      <c r="F174" s="164" t="s">
        <v>400</v>
      </c>
      <c r="H174" s="163" t="s">
        <v>1</v>
      </c>
      <c r="I174" s="165"/>
      <c r="L174" s="161"/>
      <c r="M174" s="166"/>
      <c r="T174" s="167"/>
      <c r="AT174" s="163" t="s">
        <v>379</v>
      </c>
      <c r="AU174" s="163" t="s">
        <v>88</v>
      </c>
      <c r="AV174" s="12" t="s">
        <v>82</v>
      </c>
      <c r="AW174" s="12" t="s">
        <v>31</v>
      </c>
      <c r="AX174" s="12" t="s">
        <v>75</v>
      </c>
      <c r="AY174" s="163" t="s">
        <v>371</v>
      </c>
    </row>
    <row r="175" spans="2:65" s="13" customFormat="1" ht="22.5" x14ac:dyDescent="0.2">
      <c r="B175" s="168"/>
      <c r="D175" s="162" t="s">
        <v>379</v>
      </c>
      <c r="E175" s="169" t="s">
        <v>186</v>
      </c>
      <c r="F175" s="170" t="s">
        <v>401</v>
      </c>
      <c r="H175" s="171">
        <v>88.153999999999996</v>
      </c>
      <c r="I175" s="172"/>
      <c r="L175" s="168"/>
      <c r="M175" s="173"/>
      <c r="T175" s="174"/>
      <c r="AT175" s="169" t="s">
        <v>379</v>
      </c>
      <c r="AU175" s="169" t="s">
        <v>88</v>
      </c>
      <c r="AV175" s="13" t="s">
        <v>88</v>
      </c>
      <c r="AW175" s="13" t="s">
        <v>31</v>
      </c>
      <c r="AX175" s="13" t="s">
        <v>75</v>
      </c>
      <c r="AY175" s="169" t="s">
        <v>371</v>
      </c>
    </row>
    <row r="176" spans="2:65" s="14" customFormat="1" ht="11.25" x14ac:dyDescent="0.2">
      <c r="B176" s="175"/>
      <c r="D176" s="162" t="s">
        <v>379</v>
      </c>
      <c r="E176" s="176" t="s">
        <v>229</v>
      </c>
      <c r="F176" s="177" t="s">
        <v>383</v>
      </c>
      <c r="H176" s="178">
        <v>139.03899999999999</v>
      </c>
      <c r="I176" s="179"/>
      <c r="L176" s="175"/>
      <c r="M176" s="180"/>
      <c r="T176" s="181"/>
      <c r="AT176" s="176" t="s">
        <v>379</v>
      </c>
      <c r="AU176" s="176" t="s">
        <v>88</v>
      </c>
      <c r="AV176" s="14" t="s">
        <v>384</v>
      </c>
      <c r="AW176" s="14" t="s">
        <v>31</v>
      </c>
      <c r="AX176" s="14" t="s">
        <v>75</v>
      </c>
      <c r="AY176" s="176" t="s">
        <v>371</v>
      </c>
    </row>
    <row r="177" spans="2:65" s="15" customFormat="1" ht="11.25" x14ac:dyDescent="0.2">
      <c r="B177" s="182"/>
      <c r="D177" s="162" t="s">
        <v>379</v>
      </c>
      <c r="E177" s="183" t="s">
        <v>1</v>
      </c>
      <c r="F177" s="184" t="s">
        <v>385</v>
      </c>
      <c r="H177" s="185">
        <v>139.03899999999999</v>
      </c>
      <c r="I177" s="186"/>
      <c r="L177" s="182"/>
      <c r="M177" s="187"/>
      <c r="T177" s="188"/>
      <c r="AT177" s="183" t="s">
        <v>379</v>
      </c>
      <c r="AU177" s="183" t="s">
        <v>88</v>
      </c>
      <c r="AV177" s="15" t="s">
        <v>377</v>
      </c>
      <c r="AW177" s="15" t="s">
        <v>31</v>
      </c>
      <c r="AX177" s="15" t="s">
        <v>82</v>
      </c>
      <c r="AY177" s="183" t="s">
        <v>371</v>
      </c>
    </row>
    <row r="178" spans="2:65" s="1" customFormat="1" ht="33" customHeight="1" x14ac:dyDescent="0.2">
      <c r="B178" s="147"/>
      <c r="C178" s="148" t="s">
        <v>402</v>
      </c>
      <c r="D178" s="148" t="s">
        <v>373</v>
      </c>
      <c r="E178" s="149" t="s">
        <v>403</v>
      </c>
      <c r="F178" s="150" t="s">
        <v>404</v>
      </c>
      <c r="G178" s="151" t="s">
        <v>391</v>
      </c>
      <c r="H178" s="152">
        <v>0.108</v>
      </c>
      <c r="I178" s="153"/>
      <c r="J178" s="154">
        <f>ROUND(I178*H178,2)</f>
        <v>0</v>
      </c>
      <c r="K178" s="150"/>
      <c r="L178" s="32"/>
      <c r="M178" s="155" t="s">
        <v>1</v>
      </c>
      <c r="N178" s="156" t="s">
        <v>41</v>
      </c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AR178" s="159" t="s">
        <v>377</v>
      </c>
      <c r="AT178" s="159" t="s">
        <v>373</v>
      </c>
      <c r="AU178" s="159" t="s">
        <v>88</v>
      </c>
      <c r="AY178" s="17" t="s">
        <v>371</v>
      </c>
      <c r="BE178" s="160">
        <f>IF(N178="základná",J178,0)</f>
        <v>0</v>
      </c>
      <c r="BF178" s="160">
        <f>IF(N178="znížená",J178,0)</f>
        <v>0</v>
      </c>
      <c r="BG178" s="160">
        <f>IF(N178="zákl. prenesená",J178,0)</f>
        <v>0</v>
      </c>
      <c r="BH178" s="160">
        <f>IF(N178="zníž. prenesená",J178,0)</f>
        <v>0</v>
      </c>
      <c r="BI178" s="160">
        <f>IF(N178="nulová",J178,0)</f>
        <v>0</v>
      </c>
      <c r="BJ178" s="17" t="s">
        <v>88</v>
      </c>
      <c r="BK178" s="160">
        <f>ROUND(I178*H178,2)</f>
        <v>0</v>
      </c>
      <c r="BL178" s="17" t="s">
        <v>377</v>
      </c>
      <c r="BM178" s="159" t="s">
        <v>405</v>
      </c>
    </row>
    <row r="179" spans="2:65" s="12" customFormat="1" ht="11.25" x14ac:dyDescent="0.2">
      <c r="B179" s="161"/>
      <c r="D179" s="162" t="s">
        <v>379</v>
      </c>
      <c r="E179" s="163" t="s">
        <v>1</v>
      </c>
      <c r="F179" s="164" t="s">
        <v>406</v>
      </c>
      <c r="H179" s="163" t="s">
        <v>1</v>
      </c>
      <c r="I179" s="165"/>
      <c r="L179" s="161"/>
      <c r="M179" s="166"/>
      <c r="T179" s="167"/>
      <c r="AT179" s="163" t="s">
        <v>379</v>
      </c>
      <c r="AU179" s="163" t="s">
        <v>88</v>
      </c>
      <c r="AV179" s="12" t="s">
        <v>82</v>
      </c>
      <c r="AW179" s="12" t="s">
        <v>31</v>
      </c>
      <c r="AX179" s="12" t="s">
        <v>75</v>
      </c>
      <c r="AY179" s="163" t="s">
        <v>371</v>
      </c>
    </row>
    <row r="180" spans="2:65" s="13" customFormat="1" ht="11.25" x14ac:dyDescent="0.2">
      <c r="B180" s="168"/>
      <c r="D180" s="162" t="s">
        <v>379</v>
      </c>
      <c r="E180" s="169" t="s">
        <v>1</v>
      </c>
      <c r="F180" s="170" t="s">
        <v>407</v>
      </c>
      <c r="H180" s="171">
        <v>0.108</v>
      </c>
      <c r="I180" s="172"/>
      <c r="L180" s="168"/>
      <c r="M180" s="173"/>
      <c r="T180" s="174"/>
      <c r="AT180" s="169" t="s">
        <v>379</v>
      </c>
      <c r="AU180" s="169" t="s">
        <v>88</v>
      </c>
      <c r="AV180" s="13" t="s">
        <v>88</v>
      </c>
      <c r="AW180" s="13" t="s">
        <v>31</v>
      </c>
      <c r="AX180" s="13" t="s">
        <v>75</v>
      </c>
      <c r="AY180" s="169" t="s">
        <v>371</v>
      </c>
    </row>
    <row r="181" spans="2:65" s="14" customFormat="1" ht="11.25" x14ac:dyDescent="0.2">
      <c r="B181" s="175"/>
      <c r="D181" s="162" t="s">
        <v>379</v>
      </c>
      <c r="E181" s="176" t="s">
        <v>231</v>
      </c>
      <c r="F181" s="177" t="s">
        <v>383</v>
      </c>
      <c r="H181" s="178">
        <v>0.108</v>
      </c>
      <c r="I181" s="179"/>
      <c r="L181" s="175"/>
      <c r="M181" s="180"/>
      <c r="T181" s="181"/>
      <c r="AT181" s="176" t="s">
        <v>379</v>
      </c>
      <c r="AU181" s="176" t="s">
        <v>88</v>
      </c>
      <c r="AV181" s="14" t="s">
        <v>384</v>
      </c>
      <c r="AW181" s="14" t="s">
        <v>31</v>
      </c>
      <c r="AX181" s="14" t="s">
        <v>75</v>
      </c>
      <c r="AY181" s="176" t="s">
        <v>371</v>
      </c>
    </row>
    <row r="182" spans="2:65" s="15" customFormat="1" ht="11.25" x14ac:dyDescent="0.2">
      <c r="B182" s="182"/>
      <c r="D182" s="162" t="s">
        <v>379</v>
      </c>
      <c r="E182" s="183" t="s">
        <v>1</v>
      </c>
      <c r="F182" s="184" t="s">
        <v>385</v>
      </c>
      <c r="H182" s="185">
        <v>0.108</v>
      </c>
      <c r="I182" s="186"/>
      <c r="L182" s="182"/>
      <c r="M182" s="187"/>
      <c r="T182" s="188"/>
      <c r="AT182" s="183" t="s">
        <v>379</v>
      </c>
      <c r="AU182" s="183" t="s">
        <v>88</v>
      </c>
      <c r="AV182" s="15" t="s">
        <v>377</v>
      </c>
      <c r="AW182" s="15" t="s">
        <v>31</v>
      </c>
      <c r="AX182" s="15" t="s">
        <v>82</v>
      </c>
      <c r="AY182" s="183" t="s">
        <v>371</v>
      </c>
    </row>
    <row r="183" spans="2:65" s="1" customFormat="1" ht="24.2" customHeight="1" x14ac:dyDescent="0.2">
      <c r="B183" s="147"/>
      <c r="C183" s="148" t="s">
        <v>408</v>
      </c>
      <c r="D183" s="148" t="s">
        <v>373</v>
      </c>
      <c r="E183" s="149" t="s">
        <v>409</v>
      </c>
      <c r="F183" s="150" t="s">
        <v>410</v>
      </c>
      <c r="G183" s="151" t="s">
        <v>391</v>
      </c>
      <c r="H183" s="152">
        <v>0.108</v>
      </c>
      <c r="I183" s="153"/>
      <c r="J183" s="154">
        <f>ROUND(I183*H183,2)</f>
        <v>0</v>
      </c>
      <c r="K183" s="150"/>
      <c r="L183" s="32"/>
      <c r="M183" s="155" t="s">
        <v>1</v>
      </c>
      <c r="N183" s="156" t="s">
        <v>41</v>
      </c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59" t="s">
        <v>377</v>
      </c>
      <c r="AT183" s="159" t="s">
        <v>373</v>
      </c>
      <c r="AU183" s="159" t="s">
        <v>88</v>
      </c>
      <c r="AY183" s="17" t="s">
        <v>371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7" t="s">
        <v>88</v>
      </c>
      <c r="BK183" s="160">
        <f>ROUND(I183*H183,2)</f>
        <v>0</v>
      </c>
      <c r="BL183" s="17" t="s">
        <v>377</v>
      </c>
      <c r="BM183" s="159" t="s">
        <v>411</v>
      </c>
    </row>
    <row r="184" spans="2:65" s="13" customFormat="1" ht="11.25" x14ac:dyDescent="0.2">
      <c r="B184" s="168"/>
      <c r="D184" s="162" t="s">
        <v>379</v>
      </c>
      <c r="E184" s="169" t="s">
        <v>1</v>
      </c>
      <c r="F184" s="170" t="s">
        <v>231</v>
      </c>
      <c r="H184" s="171">
        <v>0.108</v>
      </c>
      <c r="I184" s="172"/>
      <c r="L184" s="168"/>
      <c r="M184" s="173"/>
      <c r="T184" s="174"/>
      <c r="AT184" s="169" t="s">
        <v>379</v>
      </c>
      <c r="AU184" s="169" t="s">
        <v>88</v>
      </c>
      <c r="AV184" s="13" t="s">
        <v>88</v>
      </c>
      <c r="AW184" s="13" t="s">
        <v>31</v>
      </c>
      <c r="AX184" s="13" t="s">
        <v>82</v>
      </c>
      <c r="AY184" s="169" t="s">
        <v>371</v>
      </c>
    </row>
    <row r="185" spans="2:65" s="1" customFormat="1" ht="37.9" customHeight="1" x14ac:dyDescent="0.2">
      <c r="B185" s="147"/>
      <c r="C185" s="148" t="s">
        <v>412</v>
      </c>
      <c r="D185" s="148" t="s">
        <v>373</v>
      </c>
      <c r="E185" s="149" t="s">
        <v>413</v>
      </c>
      <c r="F185" s="150" t="s">
        <v>414</v>
      </c>
      <c r="G185" s="151" t="s">
        <v>391</v>
      </c>
      <c r="H185" s="152">
        <v>0.32400000000000001</v>
      </c>
      <c r="I185" s="153"/>
      <c r="J185" s="154">
        <f>ROUND(I185*H185,2)</f>
        <v>0</v>
      </c>
      <c r="K185" s="150"/>
      <c r="L185" s="32"/>
      <c r="M185" s="155" t="s">
        <v>1</v>
      </c>
      <c r="N185" s="156" t="s">
        <v>41</v>
      </c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159" t="s">
        <v>377</v>
      </c>
      <c r="AT185" s="159" t="s">
        <v>373</v>
      </c>
      <c r="AU185" s="159" t="s">
        <v>88</v>
      </c>
      <c r="AY185" s="17" t="s">
        <v>371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7" t="s">
        <v>88</v>
      </c>
      <c r="BK185" s="160">
        <f>ROUND(I185*H185,2)</f>
        <v>0</v>
      </c>
      <c r="BL185" s="17" t="s">
        <v>377</v>
      </c>
      <c r="BM185" s="159" t="s">
        <v>415</v>
      </c>
    </row>
    <row r="186" spans="2:65" s="13" customFormat="1" ht="11.25" x14ac:dyDescent="0.2">
      <c r="B186" s="168"/>
      <c r="D186" s="162" t="s">
        <v>379</v>
      </c>
      <c r="E186" s="169" t="s">
        <v>1</v>
      </c>
      <c r="F186" s="170" t="s">
        <v>416</v>
      </c>
      <c r="H186" s="171">
        <v>0.32400000000000001</v>
      </c>
      <c r="I186" s="172"/>
      <c r="L186" s="168"/>
      <c r="M186" s="173"/>
      <c r="T186" s="174"/>
      <c r="AT186" s="169" t="s">
        <v>379</v>
      </c>
      <c r="AU186" s="169" t="s">
        <v>88</v>
      </c>
      <c r="AV186" s="13" t="s">
        <v>88</v>
      </c>
      <c r="AW186" s="13" t="s">
        <v>31</v>
      </c>
      <c r="AX186" s="13" t="s">
        <v>75</v>
      </c>
      <c r="AY186" s="169" t="s">
        <v>371</v>
      </c>
    </row>
    <row r="187" spans="2:65" s="15" customFormat="1" ht="11.25" x14ac:dyDescent="0.2">
      <c r="B187" s="182"/>
      <c r="D187" s="162" t="s">
        <v>379</v>
      </c>
      <c r="E187" s="183" t="s">
        <v>1</v>
      </c>
      <c r="F187" s="184" t="s">
        <v>385</v>
      </c>
      <c r="H187" s="185">
        <v>0.32400000000000001</v>
      </c>
      <c r="I187" s="186"/>
      <c r="L187" s="182"/>
      <c r="M187" s="187"/>
      <c r="T187" s="188"/>
      <c r="AT187" s="183" t="s">
        <v>379</v>
      </c>
      <c r="AU187" s="183" t="s">
        <v>88</v>
      </c>
      <c r="AV187" s="15" t="s">
        <v>377</v>
      </c>
      <c r="AW187" s="15" t="s">
        <v>31</v>
      </c>
      <c r="AX187" s="15" t="s">
        <v>82</v>
      </c>
      <c r="AY187" s="183" t="s">
        <v>371</v>
      </c>
    </row>
    <row r="188" spans="2:65" s="1" customFormat="1" ht="37.9" customHeight="1" x14ac:dyDescent="0.2">
      <c r="B188" s="147"/>
      <c r="C188" s="148" t="s">
        <v>417</v>
      </c>
      <c r="D188" s="148" t="s">
        <v>373</v>
      </c>
      <c r="E188" s="149" t="s">
        <v>418</v>
      </c>
      <c r="F188" s="150" t="s">
        <v>419</v>
      </c>
      <c r="G188" s="151" t="s">
        <v>391</v>
      </c>
      <c r="H188" s="152">
        <v>214.441</v>
      </c>
      <c r="I188" s="153"/>
      <c r="J188" s="154">
        <f>ROUND(I188*H188,2)</f>
        <v>0</v>
      </c>
      <c r="K188" s="150"/>
      <c r="L188" s="32"/>
      <c r="M188" s="155" t="s">
        <v>1</v>
      </c>
      <c r="N188" s="156" t="s">
        <v>41</v>
      </c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AR188" s="159" t="s">
        <v>377</v>
      </c>
      <c r="AT188" s="159" t="s">
        <v>373</v>
      </c>
      <c r="AU188" s="159" t="s">
        <v>88</v>
      </c>
      <c r="AY188" s="17" t="s">
        <v>371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7" t="s">
        <v>88</v>
      </c>
      <c r="BK188" s="160">
        <f>ROUND(I188*H188,2)</f>
        <v>0</v>
      </c>
      <c r="BL188" s="17" t="s">
        <v>377</v>
      </c>
      <c r="BM188" s="159" t="s">
        <v>420</v>
      </c>
    </row>
    <row r="189" spans="2:65" s="12" customFormat="1" ht="11.25" x14ac:dyDescent="0.2">
      <c r="B189" s="161"/>
      <c r="D189" s="162" t="s">
        <v>379</v>
      </c>
      <c r="E189" s="163" t="s">
        <v>1</v>
      </c>
      <c r="F189" s="164" t="s">
        <v>421</v>
      </c>
      <c r="H189" s="163" t="s">
        <v>1</v>
      </c>
      <c r="I189" s="165"/>
      <c r="L189" s="161"/>
      <c r="M189" s="166"/>
      <c r="T189" s="167"/>
      <c r="AT189" s="163" t="s">
        <v>379</v>
      </c>
      <c r="AU189" s="163" t="s">
        <v>88</v>
      </c>
      <c r="AV189" s="12" t="s">
        <v>82</v>
      </c>
      <c r="AW189" s="12" t="s">
        <v>31</v>
      </c>
      <c r="AX189" s="12" t="s">
        <v>75</v>
      </c>
      <c r="AY189" s="163" t="s">
        <v>371</v>
      </c>
    </row>
    <row r="190" spans="2:65" s="13" customFormat="1" ht="11.25" x14ac:dyDescent="0.2">
      <c r="B190" s="168"/>
      <c r="D190" s="162" t="s">
        <v>379</v>
      </c>
      <c r="E190" s="169" t="s">
        <v>1</v>
      </c>
      <c r="F190" s="170" t="s">
        <v>229</v>
      </c>
      <c r="H190" s="171">
        <v>139.03899999999999</v>
      </c>
      <c r="I190" s="172"/>
      <c r="L190" s="168"/>
      <c r="M190" s="173"/>
      <c r="T190" s="174"/>
      <c r="AT190" s="169" t="s">
        <v>379</v>
      </c>
      <c r="AU190" s="169" t="s">
        <v>88</v>
      </c>
      <c r="AV190" s="13" t="s">
        <v>88</v>
      </c>
      <c r="AW190" s="13" t="s">
        <v>31</v>
      </c>
      <c r="AX190" s="13" t="s">
        <v>75</v>
      </c>
      <c r="AY190" s="169" t="s">
        <v>371</v>
      </c>
    </row>
    <row r="191" spans="2:65" s="12" customFormat="1" ht="11.25" x14ac:dyDescent="0.2">
      <c r="B191" s="161"/>
      <c r="D191" s="162" t="s">
        <v>379</v>
      </c>
      <c r="E191" s="163" t="s">
        <v>1</v>
      </c>
      <c r="F191" s="164" t="s">
        <v>422</v>
      </c>
      <c r="H191" s="163" t="s">
        <v>1</v>
      </c>
      <c r="I191" s="165"/>
      <c r="L191" s="161"/>
      <c r="M191" s="166"/>
      <c r="T191" s="167"/>
      <c r="AT191" s="163" t="s">
        <v>379</v>
      </c>
      <c r="AU191" s="163" t="s">
        <v>88</v>
      </c>
      <c r="AV191" s="12" t="s">
        <v>82</v>
      </c>
      <c r="AW191" s="12" t="s">
        <v>31</v>
      </c>
      <c r="AX191" s="12" t="s">
        <v>75</v>
      </c>
      <c r="AY191" s="163" t="s">
        <v>371</v>
      </c>
    </row>
    <row r="192" spans="2:65" s="13" customFormat="1" ht="11.25" x14ac:dyDescent="0.2">
      <c r="B192" s="168"/>
      <c r="D192" s="162" t="s">
        <v>379</v>
      </c>
      <c r="E192" s="169" t="s">
        <v>1</v>
      </c>
      <c r="F192" s="170" t="s">
        <v>320</v>
      </c>
      <c r="H192" s="171">
        <v>75.402000000000001</v>
      </c>
      <c r="I192" s="172"/>
      <c r="L192" s="168"/>
      <c r="M192" s="173"/>
      <c r="T192" s="174"/>
      <c r="AT192" s="169" t="s">
        <v>379</v>
      </c>
      <c r="AU192" s="169" t="s">
        <v>88</v>
      </c>
      <c r="AV192" s="13" t="s">
        <v>88</v>
      </c>
      <c r="AW192" s="13" t="s">
        <v>31</v>
      </c>
      <c r="AX192" s="13" t="s">
        <v>75</v>
      </c>
      <c r="AY192" s="169" t="s">
        <v>371</v>
      </c>
    </row>
    <row r="193" spans="2:65" s="15" customFormat="1" ht="11.25" x14ac:dyDescent="0.2">
      <c r="B193" s="182"/>
      <c r="D193" s="162" t="s">
        <v>379</v>
      </c>
      <c r="E193" s="183" t="s">
        <v>1</v>
      </c>
      <c r="F193" s="184" t="s">
        <v>385</v>
      </c>
      <c r="H193" s="185">
        <v>214.441</v>
      </c>
      <c r="I193" s="186"/>
      <c r="L193" s="182"/>
      <c r="M193" s="187"/>
      <c r="T193" s="188"/>
      <c r="AT193" s="183" t="s">
        <v>379</v>
      </c>
      <c r="AU193" s="183" t="s">
        <v>88</v>
      </c>
      <c r="AV193" s="15" t="s">
        <v>377</v>
      </c>
      <c r="AW193" s="15" t="s">
        <v>31</v>
      </c>
      <c r="AX193" s="15" t="s">
        <v>82</v>
      </c>
      <c r="AY193" s="183" t="s">
        <v>371</v>
      </c>
    </row>
    <row r="194" spans="2:65" s="1" customFormat="1" ht="37.9" customHeight="1" x14ac:dyDescent="0.2">
      <c r="B194" s="147"/>
      <c r="C194" s="148" t="s">
        <v>423</v>
      </c>
      <c r="D194" s="148" t="s">
        <v>373</v>
      </c>
      <c r="E194" s="149" t="s">
        <v>424</v>
      </c>
      <c r="F194" s="150" t="s">
        <v>425</v>
      </c>
      <c r="G194" s="151" t="s">
        <v>391</v>
      </c>
      <c r="H194" s="152">
        <v>63.637</v>
      </c>
      <c r="I194" s="153"/>
      <c r="J194" s="154">
        <f>ROUND(I194*H194,2)</f>
        <v>0</v>
      </c>
      <c r="K194" s="150"/>
      <c r="L194" s="32"/>
      <c r="M194" s="155" t="s">
        <v>1</v>
      </c>
      <c r="N194" s="156" t="s">
        <v>41</v>
      </c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159" t="s">
        <v>377</v>
      </c>
      <c r="AT194" s="159" t="s">
        <v>373</v>
      </c>
      <c r="AU194" s="159" t="s">
        <v>88</v>
      </c>
      <c r="AY194" s="17" t="s">
        <v>371</v>
      </c>
      <c r="BE194" s="160">
        <f>IF(N194="základná",J194,0)</f>
        <v>0</v>
      </c>
      <c r="BF194" s="160">
        <f>IF(N194="znížená",J194,0)</f>
        <v>0</v>
      </c>
      <c r="BG194" s="160">
        <f>IF(N194="zákl. prenesená",J194,0)</f>
        <v>0</v>
      </c>
      <c r="BH194" s="160">
        <f>IF(N194="zníž. prenesená",J194,0)</f>
        <v>0</v>
      </c>
      <c r="BI194" s="160">
        <f>IF(N194="nulová",J194,0)</f>
        <v>0</v>
      </c>
      <c r="BJ194" s="17" t="s">
        <v>88</v>
      </c>
      <c r="BK194" s="160">
        <f>ROUND(I194*H194,2)</f>
        <v>0</v>
      </c>
      <c r="BL194" s="17" t="s">
        <v>377</v>
      </c>
      <c r="BM194" s="159" t="s">
        <v>426</v>
      </c>
    </row>
    <row r="195" spans="2:65" s="13" customFormat="1" ht="11.25" x14ac:dyDescent="0.2">
      <c r="B195" s="168"/>
      <c r="D195" s="162" t="s">
        <v>379</v>
      </c>
      <c r="E195" s="169" t="s">
        <v>1</v>
      </c>
      <c r="F195" s="170" t="s">
        <v>229</v>
      </c>
      <c r="H195" s="171">
        <v>139.03899999999999</v>
      </c>
      <c r="I195" s="172"/>
      <c r="L195" s="168"/>
      <c r="M195" s="173"/>
      <c r="T195" s="174"/>
      <c r="AT195" s="169" t="s">
        <v>379</v>
      </c>
      <c r="AU195" s="169" t="s">
        <v>88</v>
      </c>
      <c r="AV195" s="13" t="s">
        <v>88</v>
      </c>
      <c r="AW195" s="13" t="s">
        <v>31</v>
      </c>
      <c r="AX195" s="13" t="s">
        <v>75</v>
      </c>
      <c r="AY195" s="169" t="s">
        <v>371</v>
      </c>
    </row>
    <row r="196" spans="2:65" s="13" customFormat="1" ht="11.25" x14ac:dyDescent="0.2">
      <c r="B196" s="168"/>
      <c r="D196" s="162" t="s">
        <v>379</v>
      </c>
      <c r="E196" s="169" t="s">
        <v>1</v>
      </c>
      <c r="F196" s="170" t="s">
        <v>427</v>
      </c>
      <c r="H196" s="171">
        <v>-75.402000000000001</v>
      </c>
      <c r="I196" s="172"/>
      <c r="L196" s="168"/>
      <c r="M196" s="173"/>
      <c r="T196" s="174"/>
      <c r="AT196" s="169" t="s">
        <v>379</v>
      </c>
      <c r="AU196" s="169" t="s">
        <v>88</v>
      </c>
      <c r="AV196" s="13" t="s">
        <v>88</v>
      </c>
      <c r="AW196" s="13" t="s">
        <v>31</v>
      </c>
      <c r="AX196" s="13" t="s">
        <v>75</v>
      </c>
      <c r="AY196" s="169" t="s">
        <v>371</v>
      </c>
    </row>
    <row r="197" spans="2:65" s="14" customFormat="1" ht="11.25" x14ac:dyDescent="0.2">
      <c r="B197" s="175"/>
      <c r="D197" s="162" t="s">
        <v>379</v>
      </c>
      <c r="E197" s="176" t="s">
        <v>326</v>
      </c>
      <c r="F197" s="177" t="s">
        <v>383</v>
      </c>
      <c r="H197" s="178">
        <v>63.637</v>
      </c>
      <c r="I197" s="179"/>
      <c r="L197" s="175"/>
      <c r="M197" s="180"/>
      <c r="T197" s="181"/>
      <c r="AT197" s="176" t="s">
        <v>379</v>
      </c>
      <c r="AU197" s="176" t="s">
        <v>88</v>
      </c>
      <c r="AV197" s="14" t="s">
        <v>384</v>
      </c>
      <c r="AW197" s="14" t="s">
        <v>31</v>
      </c>
      <c r="AX197" s="14" t="s">
        <v>75</v>
      </c>
      <c r="AY197" s="176" t="s">
        <v>371</v>
      </c>
    </row>
    <row r="198" spans="2:65" s="15" customFormat="1" ht="11.25" x14ac:dyDescent="0.2">
      <c r="B198" s="182"/>
      <c r="D198" s="162" t="s">
        <v>379</v>
      </c>
      <c r="E198" s="183" t="s">
        <v>1</v>
      </c>
      <c r="F198" s="184" t="s">
        <v>385</v>
      </c>
      <c r="H198" s="185">
        <v>63.637</v>
      </c>
      <c r="I198" s="186"/>
      <c r="L198" s="182"/>
      <c r="M198" s="187"/>
      <c r="T198" s="188"/>
      <c r="AT198" s="183" t="s">
        <v>379</v>
      </c>
      <c r="AU198" s="183" t="s">
        <v>88</v>
      </c>
      <c r="AV198" s="15" t="s">
        <v>377</v>
      </c>
      <c r="AW198" s="15" t="s">
        <v>31</v>
      </c>
      <c r="AX198" s="15" t="s">
        <v>82</v>
      </c>
      <c r="AY198" s="183" t="s">
        <v>371</v>
      </c>
    </row>
    <row r="199" spans="2:65" s="1" customFormat="1" ht="24.2" customHeight="1" x14ac:dyDescent="0.2">
      <c r="B199" s="147"/>
      <c r="C199" s="148" t="s">
        <v>428</v>
      </c>
      <c r="D199" s="148" t="s">
        <v>373</v>
      </c>
      <c r="E199" s="149" t="s">
        <v>429</v>
      </c>
      <c r="F199" s="150" t="s">
        <v>430</v>
      </c>
      <c r="G199" s="151" t="s">
        <v>391</v>
      </c>
      <c r="H199" s="152">
        <v>0.108</v>
      </c>
      <c r="I199" s="153"/>
      <c r="J199" s="154">
        <f>ROUND(I199*H199,2)</f>
        <v>0</v>
      </c>
      <c r="K199" s="150"/>
      <c r="L199" s="32"/>
      <c r="M199" s="155" t="s">
        <v>1</v>
      </c>
      <c r="N199" s="156" t="s">
        <v>41</v>
      </c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159" t="s">
        <v>377</v>
      </c>
      <c r="AT199" s="159" t="s">
        <v>373</v>
      </c>
      <c r="AU199" s="159" t="s">
        <v>88</v>
      </c>
      <c r="AY199" s="17" t="s">
        <v>371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7" t="s">
        <v>88</v>
      </c>
      <c r="BK199" s="160">
        <f>ROUND(I199*H199,2)</f>
        <v>0</v>
      </c>
      <c r="BL199" s="17" t="s">
        <v>377</v>
      </c>
      <c r="BM199" s="159" t="s">
        <v>431</v>
      </c>
    </row>
    <row r="200" spans="2:65" s="13" customFormat="1" ht="11.25" x14ac:dyDescent="0.2">
      <c r="B200" s="168"/>
      <c r="D200" s="162" t="s">
        <v>379</v>
      </c>
      <c r="E200" s="169" t="s">
        <v>1</v>
      </c>
      <c r="F200" s="170" t="s">
        <v>231</v>
      </c>
      <c r="H200" s="171">
        <v>0.108</v>
      </c>
      <c r="I200" s="172"/>
      <c r="L200" s="168"/>
      <c r="M200" s="173"/>
      <c r="T200" s="174"/>
      <c r="AT200" s="169" t="s">
        <v>379</v>
      </c>
      <c r="AU200" s="169" t="s">
        <v>88</v>
      </c>
      <c r="AV200" s="13" t="s">
        <v>88</v>
      </c>
      <c r="AW200" s="13" t="s">
        <v>31</v>
      </c>
      <c r="AX200" s="13" t="s">
        <v>82</v>
      </c>
      <c r="AY200" s="169" t="s">
        <v>371</v>
      </c>
    </row>
    <row r="201" spans="2:65" s="1" customFormat="1" ht="24.2" customHeight="1" x14ac:dyDescent="0.2">
      <c r="B201" s="147"/>
      <c r="C201" s="148" t="s">
        <v>432</v>
      </c>
      <c r="D201" s="148" t="s">
        <v>373</v>
      </c>
      <c r="E201" s="149" t="s">
        <v>433</v>
      </c>
      <c r="F201" s="150" t="s">
        <v>434</v>
      </c>
      <c r="G201" s="151" t="s">
        <v>391</v>
      </c>
      <c r="H201" s="152">
        <v>139.03899999999999</v>
      </c>
      <c r="I201" s="153"/>
      <c r="J201" s="154">
        <f>ROUND(I201*H201,2)</f>
        <v>0</v>
      </c>
      <c r="K201" s="150"/>
      <c r="L201" s="32"/>
      <c r="M201" s="155" t="s">
        <v>1</v>
      </c>
      <c r="N201" s="156" t="s">
        <v>41</v>
      </c>
      <c r="P201" s="157">
        <f>O201*H201</f>
        <v>0</v>
      </c>
      <c r="Q201" s="157">
        <v>0</v>
      </c>
      <c r="R201" s="157">
        <f>Q201*H201</f>
        <v>0</v>
      </c>
      <c r="S201" s="157">
        <v>0</v>
      </c>
      <c r="T201" s="158">
        <f>S201*H201</f>
        <v>0</v>
      </c>
      <c r="AR201" s="159" t="s">
        <v>377</v>
      </c>
      <c r="AT201" s="159" t="s">
        <v>373</v>
      </c>
      <c r="AU201" s="159" t="s">
        <v>88</v>
      </c>
      <c r="AY201" s="17" t="s">
        <v>371</v>
      </c>
      <c r="BE201" s="160">
        <f>IF(N201="základná",J201,0)</f>
        <v>0</v>
      </c>
      <c r="BF201" s="160">
        <f>IF(N201="znížená",J201,0)</f>
        <v>0</v>
      </c>
      <c r="BG201" s="160">
        <f>IF(N201="zákl. prenesená",J201,0)</f>
        <v>0</v>
      </c>
      <c r="BH201" s="160">
        <f>IF(N201="zníž. prenesená",J201,0)</f>
        <v>0</v>
      </c>
      <c r="BI201" s="160">
        <f>IF(N201="nulová",J201,0)</f>
        <v>0</v>
      </c>
      <c r="BJ201" s="17" t="s">
        <v>88</v>
      </c>
      <c r="BK201" s="160">
        <f>ROUND(I201*H201,2)</f>
        <v>0</v>
      </c>
      <c r="BL201" s="17" t="s">
        <v>377</v>
      </c>
      <c r="BM201" s="159" t="s">
        <v>435</v>
      </c>
    </row>
    <row r="202" spans="2:65" s="13" customFormat="1" ht="11.25" x14ac:dyDescent="0.2">
      <c r="B202" s="168"/>
      <c r="D202" s="162" t="s">
        <v>379</v>
      </c>
      <c r="E202" s="169" t="s">
        <v>1</v>
      </c>
      <c r="F202" s="170" t="s">
        <v>320</v>
      </c>
      <c r="H202" s="171">
        <v>75.402000000000001</v>
      </c>
      <c r="I202" s="172"/>
      <c r="L202" s="168"/>
      <c r="M202" s="173"/>
      <c r="T202" s="174"/>
      <c r="AT202" s="169" t="s">
        <v>379</v>
      </c>
      <c r="AU202" s="169" t="s">
        <v>88</v>
      </c>
      <c r="AV202" s="13" t="s">
        <v>88</v>
      </c>
      <c r="AW202" s="13" t="s">
        <v>31</v>
      </c>
      <c r="AX202" s="13" t="s">
        <v>75</v>
      </c>
      <c r="AY202" s="169" t="s">
        <v>371</v>
      </c>
    </row>
    <row r="203" spans="2:65" s="12" customFormat="1" ht="11.25" x14ac:dyDescent="0.2">
      <c r="B203" s="161"/>
      <c r="D203" s="162" t="s">
        <v>379</v>
      </c>
      <c r="E203" s="163" t="s">
        <v>1</v>
      </c>
      <c r="F203" s="164" t="s">
        <v>436</v>
      </c>
      <c r="H203" s="163" t="s">
        <v>1</v>
      </c>
      <c r="I203" s="165"/>
      <c r="L203" s="161"/>
      <c r="M203" s="166"/>
      <c r="T203" s="167"/>
      <c r="AT203" s="163" t="s">
        <v>379</v>
      </c>
      <c r="AU203" s="163" t="s">
        <v>88</v>
      </c>
      <c r="AV203" s="12" t="s">
        <v>82</v>
      </c>
      <c r="AW203" s="12" t="s">
        <v>31</v>
      </c>
      <c r="AX203" s="12" t="s">
        <v>75</v>
      </c>
      <c r="AY203" s="163" t="s">
        <v>371</v>
      </c>
    </row>
    <row r="204" spans="2:65" s="13" customFormat="1" ht="11.25" x14ac:dyDescent="0.2">
      <c r="B204" s="168"/>
      <c r="D204" s="162" t="s">
        <v>379</v>
      </c>
      <c r="E204" s="169" t="s">
        <v>1</v>
      </c>
      <c r="F204" s="170" t="s">
        <v>326</v>
      </c>
      <c r="H204" s="171">
        <v>63.637</v>
      </c>
      <c r="I204" s="172"/>
      <c r="L204" s="168"/>
      <c r="M204" s="173"/>
      <c r="T204" s="174"/>
      <c r="AT204" s="169" t="s">
        <v>379</v>
      </c>
      <c r="AU204" s="169" t="s">
        <v>88</v>
      </c>
      <c r="AV204" s="13" t="s">
        <v>88</v>
      </c>
      <c r="AW204" s="13" t="s">
        <v>31</v>
      </c>
      <c r="AX204" s="13" t="s">
        <v>75</v>
      </c>
      <c r="AY204" s="169" t="s">
        <v>371</v>
      </c>
    </row>
    <row r="205" spans="2:65" s="15" customFormat="1" ht="11.25" x14ac:dyDescent="0.2">
      <c r="B205" s="182"/>
      <c r="D205" s="162" t="s">
        <v>379</v>
      </c>
      <c r="E205" s="183" t="s">
        <v>1</v>
      </c>
      <c r="F205" s="184" t="s">
        <v>385</v>
      </c>
      <c r="H205" s="185">
        <v>139.03899999999999</v>
      </c>
      <c r="I205" s="186"/>
      <c r="L205" s="182"/>
      <c r="M205" s="187"/>
      <c r="T205" s="188"/>
      <c r="AT205" s="183" t="s">
        <v>379</v>
      </c>
      <c r="AU205" s="183" t="s">
        <v>88</v>
      </c>
      <c r="AV205" s="15" t="s">
        <v>377</v>
      </c>
      <c r="AW205" s="15" t="s">
        <v>31</v>
      </c>
      <c r="AX205" s="15" t="s">
        <v>82</v>
      </c>
      <c r="AY205" s="183" t="s">
        <v>371</v>
      </c>
    </row>
    <row r="206" spans="2:65" s="1" customFormat="1" ht="24.2" customHeight="1" x14ac:dyDescent="0.2">
      <c r="B206" s="147"/>
      <c r="C206" s="148" t="s">
        <v>437</v>
      </c>
      <c r="D206" s="148" t="s">
        <v>373</v>
      </c>
      <c r="E206" s="149" t="s">
        <v>438</v>
      </c>
      <c r="F206" s="150" t="s">
        <v>439</v>
      </c>
      <c r="G206" s="151" t="s">
        <v>391</v>
      </c>
      <c r="H206" s="152">
        <v>139.14699999999999</v>
      </c>
      <c r="I206" s="153"/>
      <c r="J206" s="154">
        <f>ROUND(I206*H206,2)</f>
        <v>0</v>
      </c>
      <c r="K206" s="150"/>
      <c r="L206" s="32"/>
      <c r="M206" s="155" t="s">
        <v>1</v>
      </c>
      <c r="N206" s="156" t="s">
        <v>41</v>
      </c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59" t="s">
        <v>377</v>
      </c>
      <c r="AT206" s="159" t="s">
        <v>373</v>
      </c>
      <c r="AU206" s="159" t="s">
        <v>88</v>
      </c>
      <c r="AY206" s="17" t="s">
        <v>371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7" t="s">
        <v>88</v>
      </c>
      <c r="BK206" s="160">
        <f>ROUND(I206*H206,2)</f>
        <v>0</v>
      </c>
      <c r="BL206" s="17" t="s">
        <v>377</v>
      </c>
      <c r="BM206" s="159" t="s">
        <v>440</v>
      </c>
    </row>
    <row r="207" spans="2:65" s="12" customFormat="1" ht="11.25" x14ac:dyDescent="0.2">
      <c r="B207" s="161"/>
      <c r="D207" s="162" t="s">
        <v>379</v>
      </c>
      <c r="E207" s="163" t="s">
        <v>1</v>
      </c>
      <c r="F207" s="164" t="s">
        <v>421</v>
      </c>
      <c r="H207" s="163" t="s">
        <v>1</v>
      </c>
      <c r="I207" s="165"/>
      <c r="L207" s="161"/>
      <c r="M207" s="166"/>
      <c r="T207" s="167"/>
      <c r="AT207" s="163" t="s">
        <v>379</v>
      </c>
      <c r="AU207" s="163" t="s">
        <v>88</v>
      </c>
      <c r="AV207" s="12" t="s">
        <v>82</v>
      </c>
      <c r="AW207" s="12" t="s">
        <v>31</v>
      </c>
      <c r="AX207" s="12" t="s">
        <v>75</v>
      </c>
      <c r="AY207" s="163" t="s">
        <v>371</v>
      </c>
    </row>
    <row r="208" spans="2:65" s="13" customFormat="1" ht="11.25" x14ac:dyDescent="0.2">
      <c r="B208" s="168"/>
      <c r="D208" s="162" t="s">
        <v>379</v>
      </c>
      <c r="E208" s="169" t="s">
        <v>1</v>
      </c>
      <c r="F208" s="170" t="s">
        <v>231</v>
      </c>
      <c r="H208" s="171">
        <v>0.108</v>
      </c>
      <c r="I208" s="172"/>
      <c r="L208" s="168"/>
      <c r="M208" s="173"/>
      <c r="T208" s="174"/>
      <c r="AT208" s="169" t="s">
        <v>379</v>
      </c>
      <c r="AU208" s="169" t="s">
        <v>88</v>
      </c>
      <c r="AV208" s="13" t="s">
        <v>88</v>
      </c>
      <c r="AW208" s="13" t="s">
        <v>31</v>
      </c>
      <c r="AX208" s="13" t="s">
        <v>75</v>
      </c>
      <c r="AY208" s="169" t="s">
        <v>371</v>
      </c>
    </row>
    <row r="209" spans="2:65" s="13" customFormat="1" ht="11.25" x14ac:dyDescent="0.2">
      <c r="B209" s="168"/>
      <c r="D209" s="162" t="s">
        <v>379</v>
      </c>
      <c r="E209" s="169" t="s">
        <v>1</v>
      </c>
      <c r="F209" s="170" t="s">
        <v>229</v>
      </c>
      <c r="H209" s="171">
        <v>139.03899999999999</v>
      </c>
      <c r="I209" s="172"/>
      <c r="L209" s="168"/>
      <c r="M209" s="173"/>
      <c r="T209" s="174"/>
      <c r="AT209" s="169" t="s">
        <v>379</v>
      </c>
      <c r="AU209" s="169" t="s">
        <v>88</v>
      </c>
      <c r="AV209" s="13" t="s">
        <v>88</v>
      </c>
      <c r="AW209" s="13" t="s">
        <v>31</v>
      </c>
      <c r="AX209" s="13" t="s">
        <v>75</v>
      </c>
      <c r="AY209" s="169" t="s">
        <v>371</v>
      </c>
    </row>
    <row r="210" spans="2:65" s="15" customFormat="1" ht="11.25" x14ac:dyDescent="0.2">
      <c r="B210" s="182"/>
      <c r="D210" s="162" t="s">
        <v>379</v>
      </c>
      <c r="E210" s="183" t="s">
        <v>1</v>
      </c>
      <c r="F210" s="184" t="s">
        <v>385</v>
      </c>
      <c r="H210" s="185">
        <v>139.14699999999999</v>
      </c>
      <c r="I210" s="186"/>
      <c r="L210" s="182"/>
      <c r="M210" s="187"/>
      <c r="T210" s="188"/>
      <c r="AT210" s="183" t="s">
        <v>379</v>
      </c>
      <c r="AU210" s="183" t="s">
        <v>88</v>
      </c>
      <c r="AV210" s="15" t="s">
        <v>377</v>
      </c>
      <c r="AW210" s="15" t="s">
        <v>31</v>
      </c>
      <c r="AX210" s="15" t="s">
        <v>82</v>
      </c>
      <c r="AY210" s="183" t="s">
        <v>371</v>
      </c>
    </row>
    <row r="211" spans="2:65" s="1" customFormat="1" ht="24.2" customHeight="1" x14ac:dyDescent="0.2">
      <c r="B211" s="147"/>
      <c r="C211" s="148" t="s">
        <v>441</v>
      </c>
      <c r="D211" s="148" t="s">
        <v>373</v>
      </c>
      <c r="E211" s="149" t="s">
        <v>442</v>
      </c>
      <c r="F211" s="150" t="s">
        <v>443</v>
      </c>
      <c r="G211" s="151" t="s">
        <v>444</v>
      </c>
      <c r="H211" s="152">
        <v>108.18300000000001</v>
      </c>
      <c r="I211" s="153"/>
      <c r="J211" s="154">
        <f>ROUND(I211*H211,2)</f>
        <v>0</v>
      </c>
      <c r="K211" s="150"/>
      <c r="L211" s="32"/>
      <c r="M211" s="155" t="s">
        <v>1</v>
      </c>
      <c r="N211" s="156" t="s">
        <v>41</v>
      </c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AR211" s="159" t="s">
        <v>377</v>
      </c>
      <c r="AT211" s="159" t="s">
        <v>373</v>
      </c>
      <c r="AU211" s="159" t="s">
        <v>88</v>
      </c>
      <c r="AY211" s="17" t="s">
        <v>371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7" t="s">
        <v>88</v>
      </c>
      <c r="BK211" s="160">
        <f>ROUND(I211*H211,2)</f>
        <v>0</v>
      </c>
      <c r="BL211" s="17" t="s">
        <v>377</v>
      </c>
      <c r="BM211" s="159" t="s">
        <v>445</v>
      </c>
    </row>
    <row r="212" spans="2:65" s="13" customFormat="1" ht="11.25" x14ac:dyDescent="0.2">
      <c r="B212" s="168"/>
      <c r="D212" s="162" t="s">
        <v>379</v>
      </c>
      <c r="E212" s="169" t="s">
        <v>1</v>
      </c>
      <c r="F212" s="170" t="s">
        <v>446</v>
      </c>
      <c r="H212" s="171">
        <v>108.18300000000001</v>
      </c>
      <c r="I212" s="172"/>
      <c r="L212" s="168"/>
      <c r="M212" s="173"/>
      <c r="T212" s="174"/>
      <c r="AT212" s="169" t="s">
        <v>379</v>
      </c>
      <c r="AU212" s="169" t="s">
        <v>88</v>
      </c>
      <c r="AV212" s="13" t="s">
        <v>88</v>
      </c>
      <c r="AW212" s="13" t="s">
        <v>31</v>
      </c>
      <c r="AX212" s="13" t="s">
        <v>75</v>
      </c>
      <c r="AY212" s="169" t="s">
        <v>371</v>
      </c>
    </row>
    <row r="213" spans="2:65" s="15" customFormat="1" ht="11.25" x14ac:dyDescent="0.2">
      <c r="B213" s="182"/>
      <c r="D213" s="162" t="s">
        <v>379</v>
      </c>
      <c r="E213" s="183" t="s">
        <v>1</v>
      </c>
      <c r="F213" s="184" t="s">
        <v>385</v>
      </c>
      <c r="H213" s="185">
        <v>108.18300000000001</v>
      </c>
      <c r="I213" s="186"/>
      <c r="L213" s="182"/>
      <c r="M213" s="187"/>
      <c r="T213" s="188"/>
      <c r="AT213" s="183" t="s">
        <v>379</v>
      </c>
      <c r="AU213" s="183" t="s">
        <v>88</v>
      </c>
      <c r="AV213" s="15" t="s">
        <v>377</v>
      </c>
      <c r="AW213" s="15" t="s">
        <v>31</v>
      </c>
      <c r="AX213" s="15" t="s">
        <v>82</v>
      </c>
      <c r="AY213" s="183" t="s">
        <v>371</v>
      </c>
    </row>
    <row r="214" spans="2:65" s="1" customFormat="1" ht="24.2" customHeight="1" x14ac:dyDescent="0.2">
      <c r="B214" s="147"/>
      <c r="C214" s="148" t="s">
        <v>447</v>
      </c>
      <c r="D214" s="148" t="s">
        <v>373</v>
      </c>
      <c r="E214" s="149" t="s">
        <v>448</v>
      </c>
      <c r="F214" s="150" t="s">
        <v>449</v>
      </c>
      <c r="G214" s="151" t="s">
        <v>391</v>
      </c>
      <c r="H214" s="152">
        <v>75.402000000000001</v>
      </c>
      <c r="I214" s="153"/>
      <c r="J214" s="154">
        <f>ROUND(I214*H214,2)</f>
        <v>0</v>
      </c>
      <c r="K214" s="150"/>
      <c r="L214" s="32"/>
      <c r="M214" s="155" t="s">
        <v>1</v>
      </c>
      <c r="N214" s="156" t="s">
        <v>41</v>
      </c>
      <c r="P214" s="157">
        <f>O214*H214</f>
        <v>0</v>
      </c>
      <c r="Q214" s="157">
        <v>0</v>
      </c>
      <c r="R214" s="157">
        <f>Q214*H214</f>
        <v>0</v>
      </c>
      <c r="S214" s="157">
        <v>0</v>
      </c>
      <c r="T214" s="158">
        <f>S214*H214</f>
        <v>0</v>
      </c>
      <c r="AR214" s="159" t="s">
        <v>377</v>
      </c>
      <c r="AT214" s="159" t="s">
        <v>373</v>
      </c>
      <c r="AU214" s="159" t="s">
        <v>88</v>
      </c>
      <c r="AY214" s="17" t="s">
        <v>371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7" t="s">
        <v>88</v>
      </c>
      <c r="BK214" s="160">
        <f>ROUND(I214*H214,2)</f>
        <v>0</v>
      </c>
      <c r="BL214" s="17" t="s">
        <v>377</v>
      </c>
      <c r="BM214" s="159" t="s">
        <v>450</v>
      </c>
    </row>
    <row r="215" spans="2:65" s="12" customFormat="1" ht="11.25" x14ac:dyDescent="0.2">
      <c r="B215" s="161"/>
      <c r="D215" s="162" t="s">
        <v>379</v>
      </c>
      <c r="E215" s="163" t="s">
        <v>1</v>
      </c>
      <c r="F215" s="164" t="s">
        <v>451</v>
      </c>
      <c r="H215" s="163" t="s">
        <v>1</v>
      </c>
      <c r="I215" s="165"/>
      <c r="L215" s="161"/>
      <c r="M215" s="166"/>
      <c r="T215" s="167"/>
      <c r="AT215" s="163" t="s">
        <v>379</v>
      </c>
      <c r="AU215" s="163" t="s">
        <v>88</v>
      </c>
      <c r="AV215" s="12" t="s">
        <v>82</v>
      </c>
      <c r="AW215" s="12" t="s">
        <v>31</v>
      </c>
      <c r="AX215" s="12" t="s">
        <v>75</v>
      </c>
      <c r="AY215" s="163" t="s">
        <v>371</v>
      </c>
    </row>
    <row r="216" spans="2:65" s="12" customFormat="1" ht="11.25" x14ac:dyDescent="0.2">
      <c r="B216" s="161"/>
      <c r="D216" s="162" t="s">
        <v>379</v>
      </c>
      <c r="E216" s="163" t="s">
        <v>1</v>
      </c>
      <c r="F216" s="164" t="s">
        <v>398</v>
      </c>
      <c r="H216" s="163" t="s">
        <v>1</v>
      </c>
      <c r="I216" s="165"/>
      <c r="L216" s="161"/>
      <c r="M216" s="166"/>
      <c r="T216" s="167"/>
      <c r="AT216" s="163" t="s">
        <v>379</v>
      </c>
      <c r="AU216" s="163" t="s">
        <v>88</v>
      </c>
      <c r="AV216" s="12" t="s">
        <v>82</v>
      </c>
      <c r="AW216" s="12" t="s">
        <v>31</v>
      </c>
      <c r="AX216" s="12" t="s">
        <v>75</v>
      </c>
      <c r="AY216" s="163" t="s">
        <v>371</v>
      </c>
    </row>
    <row r="217" spans="2:65" s="13" customFormat="1" ht="11.25" x14ac:dyDescent="0.2">
      <c r="B217" s="168"/>
      <c r="D217" s="162" t="s">
        <v>379</v>
      </c>
      <c r="E217" s="169" t="s">
        <v>1</v>
      </c>
      <c r="F217" s="170" t="s">
        <v>399</v>
      </c>
      <c r="H217" s="171">
        <v>50.884999999999998</v>
      </c>
      <c r="I217" s="172"/>
      <c r="L217" s="168"/>
      <c r="M217" s="173"/>
      <c r="T217" s="174"/>
      <c r="AT217" s="169" t="s">
        <v>379</v>
      </c>
      <c r="AU217" s="169" t="s">
        <v>88</v>
      </c>
      <c r="AV217" s="13" t="s">
        <v>88</v>
      </c>
      <c r="AW217" s="13" t="s">
        <v>31</v>
      </c>
      <c r="AX217" s="13" t="s">
        <v>75</v>
      </c>
      <c r="AY217" s="169" t="s">
        <v>371</v>
      </c>
    </row>
    <row r="218" spans="2:65" s="12" customFormat="1" ht="11.25" x14ac:dyDescent="0.2">
      <c r="B218" s="161"/>
      <c r="D218" s="162" t="s">
        <v>379</v>
      </c>
      <c r="E218" s="163" t="s">
        <v>1</v>
      </c>
      <c r="F218" s="164" t="s">
        <v>400</v>
      </c>
      <c r="H218" s="163" t="s">
        <v>1</v>
      </c>
      <c r="I218" s="165"/>
      <c r="L218" s="161"/>
      <c r="M218" s="166"/>
      <c r="T218" s="167"/>
      <c r="AT218" s="163" t="s">
        <v>379</v>
      </c>
      <c r="AU218" s="163" t="s">
        <v>88</v>
      </c>
      <c r="AV218" s="12" t="s">
        <v>82</v>
      </c>
      <c r="AW218" s="12" t="s">
        <v>31</v>
      </c>
      <c r="AX218" s="12" t="s">
        <v>75</v>
      </c>
      <c r="AY218" s="163" t="s">
        <v>371</v>
      </c>
    </row>
    <row r="219" spans="2:65" s="13" customFormat="1" ht="22.5" x14ac:dyDescent="0.2">
      <c r="B219" s="168"/>
      <c r="D219" s="162" t="s">
        <v>379</v>
      </c>
      <c r="E219" s="169" t="s">
        <v>1</v>
      </c>
      <c r="F219" s="170" t="s">
        <v>401</v>
      </c>
      <c r="H219" s="171">
        <v>88.153999999999996</v>
      </c>
      <c r="I219" s="172"/>
      <c r="L219" s="168"/>
      <c r="M219" s="173"/>
      <c r="T219" s="174"/>
      <c r="AT219" s="169" t="s">
        <v>379</v>
      </c>
      <c r="AU219" s="169" t="s">
        <v>88</v>
      </c>
      <c r="AV219" s="13" t="s">
        <v>88</v>
      </c>
      <c r="AW219" s="13" t="s">
        <v>31</v>
      </c>
      <c r="AX219" s="13" t="s">
        <v>75</v>
      </c>
      <c r="AY219" s="169" t="s">
        <v>371</v>
      </c>
    </row>
    <row r="220" spans="2:65" s="13" customFormat="1" ht="11.25" x14ac:dyDescent="0.2">
      <c r="B220" s="168"/>
      <c r="D220" s="162" t="s">
        <v>379</v>
      </c>
      <c r="E220" s="169" t="s">
        <v>1</v>
      </c>
      <c r="F220" s="170" t="s">
        <v>452</v>
      </c>
      <c r="H220" s="171">
        <v>-28.527000000000001</v>
      </c>
      <c r="I220" s="172"/>
      <c r="L220" s="168"/>
      <c r="M220" s="173"/>
      <c r="T220" s="174"/>
      <c r="AT220" s="169" t="s">
        <v>379</v>
      </c>
      <c r="AU220" s="169" t="s">
        <v>88</v>
      </c>
      <c r="AV220" s="13" t="s">
        <v>88</v>
      </c>
      <c r="AW220" s="13" t="s">
        <v>31</v>
      </c>
      <c r="AX220" s="13" t="s">
        <v>75</v>
      </c>
      <c r="AY220" s="169" t="s">
        <v>371</v>
      </c>
    </row>
    <row r="221" spans="2:65" s="13" customFormat="1" ht="11.25" x14ac:dyDescent="0.2">
      <c r="B221" s="168"/>
      <c r="D221" s="162" t="s">
        <v>379</v>
      </c>
      <c r="E221" s="169" t="s">
        <v>1</v>
      </c>
      <c r="F221" s="170" t="s">
        <v>453</v>
      </c>
      <c r="H221" s="171">
        <v>-35.11</v>
      </c>
      <c r="I221" s="172"/>
      <c r="L221" s="168"/>
      <c r="M221" s="173"/>
      <c r="T221" s="174"/>
      <c r="AT221" s="169" t="s">
        <v>379</v>
      </c>
      <c r="AU221" s="169" t="s">
        <v>88</v>
      </c>
      <c r="AV221" s="13" t="s">
        <v>88</v>
      </c>
      <c r="AW221" s="13" t="s">
        <v>31</v>
      </c>
      <c r="AX221" s="13" t="s">
        <v>75</v>
      </c>
      <c r="AY221" s="169" t="s">
        <v>371</v>
      </c>
    </row>
    <row r="222" spans="2:65" s="14" customFormat="1" ht="11.25" x14ac:dyDescent="0.2">
      <c r="B222" s="175"/>
      <c r="D222" s="162" t="s">
        <v>379</v>
      </c>
      <c r="E222" s="176" t="s">
        <v>320</v>
      </c>
      <c r="F222" s="177" t="s">
        <v>383</v>
      </c>
      <c r="H222" s="178">
        <v>75.402000000000001</v>
      </c>
      <c r="I222" s="179"/>
      <c r="L222" s="175"/>
      <c r="M222" s="180"/>
      <c r="T222" s="181"/>
      <c r="AT222" s="176" t="s">
        <v>379</v>
      </c>
      <c r="AU222" s="176" t="s">
        <v>88</v>
      </c>
      <c r="AV222" s="14" t="s">
        <v>384</v>
      </c>
      <c r="AW222" s="14" t="s">
        <v>31</v>
      </c>
      <c r="AX222" s="14" t="s">
        <v>75</v>
      </c>
      <c r="AY222" s="176" t="s">
        <v>371</v>
      </c>
    </row>
    <row r="223" spans="2:65" s="15" customFormat="1" ht="11.25" x14ac:dyDescent="0.2">
      <c r="B223" s="182"/>
      <c r="D223" s="162" t="s">
        <v>379</v>
      </c>
      <c r="E223" s="183" t="s">
        <v>1</v>
      </c>
      <c r="F223" s="184" t="s">
        <v>385</v>
      </c>
      <c r="H223" s="185">
        <v>75.402000000000001</v>
      </c>
      <c r="I223" s="186"/>
      <c r="L223" s="182"/>
      <c r="M223" s="187"/>
      <c r="T223" s="188"/>
      <c r="AT223" s="183" t="s">
        <v>379</v>
      </c>
      <c r="AU223" s="183" t="s">
        <v>88</v>
      </c>
      <c r="AV223" s="15" t="s">
        <v>377</v>
      </c>
      <c r="AW223" s="15" t="s">
        <v>31</v>
      </c>
      <c r="AX223" s="15" t="s">
        <v>82</v>
      </c>
      <c r="AY223" s="183" t="s">
        <v>371</v>
      </c>
    </row>
    <row r="224" spans="2:65" s="11" customFormat="1" ht="22.9" customHeight="1" x14ac:dyDescent="0.2">
      <c r="B224" s="136"/>
      <c r="D224" s="137" t="s">
        <v>74</v>
      </c>
      <c r="E224" s="145" t="s">
        <v>88</v>
      </c>
      <c r="F224" s="145" t="s">
        <v>454</v>
      </c>
      <c r="I224" s="139"/>
      <c r="J224" s="146">
        <f>BK224</f>
        <v>0</v>
      </c>
      <c r="L224" s="136"/>
      <c r="M224" s="140"/>
      <c r="P224" s="141">
        <f>SUM(P225:P252)</f>
        <v>0</v>
      </c>
      <c r="R224" s="141">
        <f>SUM(R225:R252)</f>
        <v>0.33560277085999995</v>
      </c>
      <c r="T224" s="142">
        <f>SUM(T225:T252)</f>
        <v>0</v>
      </c>
      <c r="AR224" s="137" t="s">
        <v>82</v>
      </c>
      <c r="AT224" s="143" t="s">
        <v>74</v>
      </c>
      <c r="AU224" s="143" t="s">
        <v>82</v>
      </c>
      <c r="AY224" s="137" t="s">
        <v>371</v>
      </c>
      <c r="BK224" s="144">
        <f>SUM(BK225:BK252)</f>
        <v>0</v>
      </c>
    </row>
    <row r="225" spans="2:65" s="1" customFormat="1" ht="24.2" customHeight="1" x14ac:dyDescent="0.2">
      <c r="B225" s="147"/>
      <c r="C225" s="148" t="s">
        <v>455</v>
      </c>
      <c r="D225" s="148" t="s">
        <v>373</v>
      </c>
      <c r="E225" s="149" t="s">
        <v>456</v>
      </c>
      <c r="F225" s="150" t="s">
        <v>457</v>
      </c>
      <c r="G225" s="151" t="s">
        <v>391</v>
      </c>
      <c r="H225" s="152">
        <v>5.3999999999999999E-2</v>
      </c>
      <c r="I225" s="153"/>
      <c r="J225" s="154">
        <f>ROUND(I225*H225,2)</f>
        <v>0</v>
      </c>
      <c r="K225" s="150"/>
      <c r="L225" s="32"/>
      <c r="M225" s="155" t="s">
        <v>1</v>
      </c>
      <c r="N225" s="156" t="s">
        <v>41</v>
      </c>
      <c r="P225" s="157">
        <f>O225*H225</f>
        <v>0</v>
      </c>
      <c r="Q225" s="157">
        <v>2.4157202</v>
      </c>
      <c r="R225" s="157">
        <f>Q225*H225</f>
        <v>0.13044889079999999</v>
      </c>
      <c r="S225" s="157">
        <v>0</v>
      </c>
      <c r="T225" s="158">
        <f>S225*H225</f>
        <v>0</v>
      </c>
      <c r="AR225" s="159" t="s">
        <v>377</v>
      </c>
      <c r="AT225" s="159" t="s">
        <v>373</v>
      </c>
      <c r="AU225" s="159" t="s">
        <v>88</v>
      </c>
      <c r="AY225" s="17" t="s">
        <v>371</v>
      </c>
      <c r="BE225" s="160">
        <f>IF(N225="základná",J225,0)</f>
        <v>0</v>
      </c>
      <c r="BF225" s="160">
        <f>IF(N225="znížená",J225,0)</f>
        <v>0</v>
      </c>
      <c r="BG225" s="160">
        <f>IF(N225="zákl. prenesená",J225,0)</f>
        <v>0</v>
      </c>
      <c r="BH225" s="160">
        <f>IF(N225="zníž. prenesená",J225,0)</f>
        <v>0</v>
      </c>
      <c r="BI225" s="160">
        <f>IF(N225="nulová",J225,0)</f>
        <v>0</v>
      </c>
      <c r="BJ225" s="17" t="s">
        <v>88</v>
      </c>
      <c r="BK225" s="160">
        <f>ROUND(I225*H225,2)</f>
        <v>0</v>
      </c>
      <c r="BL225" s="17" t="s">
        <v>377</v>
      </c>
      <c r="BM225" s="159" t="s">
        <v>458</v>
      </c>
    </row>
    <row r="226" spans="2:65" s="12" customFormat="1" ht="11.25" x14ac:dyDescent="0.2">
      <c r="B226" s="161"/>
      <c r="D226" s="162" t="s">
        <v>379</v>
      </c>
      <c r="E226" s="163" t="s">
        <v>1</v>
      </c>
      <c r="F226" s="164" t="s">
        <v>459</v>
      </c>
      <c r="H226" s="163" t="s">
        <v>1</v>
      </c>
      <c r="I226" s="165"/>
      <c r="L226" s="161"/>
      <c r="M226" s="166"/>
      <c r="T226" s="167"/>
      <c r="AT226" s="163" t="s">
        <v>379</v>
      </c>
      <c r="AU226" s="163" t="s">
        <v>88</v>
      </c>
      <c r="AV226" s="12" t="s">
        <v>82</v>
      </c>
      <c r="AW226" s="12" t="s">
        <v>31</v>
      </c>
      <c r="AX226" s="12" t="s">
        <v>75</v>
      </c>
      <c r="AY226" s="163" t="s">
        <v>371</v>
      </c>
    </row>
    <row r="227" spans="2:65" s="13" customFormat="1" ht="11.25" x14ac:dyDescent="0.2">
      <c r="B227" s="168"/>
      <c r="D227" s="162" t="s">
        <v>379</v>
      </c>
      <c r="E227" s="169" t="s">
        <v>1</v>
      </c>
      <c r="F227" s="170" t="s">
        <v>460</v>
      </c>
      <c r="H227" s="171">
        <v>5.3999999999999999E-2</v>
      </c>
      <c r="I227" s="172"/>
      <c r="L227" s="168"/>
      <c r="M227" s="173"/>
      <c r="T227" s="174"/>
      <c r="AT227" s="169" t="s">
        <v>379</v>
      </c>
      <c r="AU227" s="169" t="s">
        <v>88</v>
      </c>
      <c r="AV227" s="13" t="s">
        <v>88</v>
      </c>
      <c r="AW227" s="13" t="s">
        <v>31</v>
      </c>
      <c r="AX227" s="13" t="s">
        <v>75</v>
      </c>
      <c r="AY227" s="169" t="s">
        <v>371</v>
      </c>
    </row>
    <row r="228" spans="2:65" s="15" customFormat="1" ht="11.25" x14ac:dyDescent="0.2">
      <c r="B228" s="182"/>
      <c r="D228" s="162" t="s">
        <v>379</v>
      </c>
      <c r="E228" s="183" t="s">
        <v>1</v>
      </c>
      <c r="F228" s="184" t="s">
        <v>385</v>
      </c>
      <c r="H228" s="185">
        <v>5.3999999999999999E-2</v>
      </c>
      <c r="I228" s="186"/>
      <c r="L228" s="182"/>
      <c r="M228" s="187"/>
      <c r="T228" s="188"/>
      <c r="AT228" s="183" t="s">
        <v>379</v>
      </c>
      <c r="AU228" s="183" t="s">
        <v>88</v>
      </c>
      <c r="AV228" s="15" t="s">
        <v>377</v>
      </c>
      <c r="AW228" s="15" t="s">
        <v>31</v>
      </c>
      <c r="AX228" s="15" t="s">
        <v>82</v>
      </c>
      <c r="AY228" s="183" t="s">
        <v>371</v>
      </c>
    </row>
    <row r="229" spans="2:65" s="1" customFormat="1" ht="33" customHeight="1" x14ac:dyDescent="0.2">
      <c r="B229" s="147"/>
      <c r="C229" s="148" t="s">
        <v>461</v>
      </c>
      <c r="D229" s="148" t="s">
        <v>373</v>
      </c>
      <c r="E229" s="149" t="s">
        <v>462</v>
      </c>
      <c r="F229" s="150" t="s">
        <v>463</v>
      </c>
      <c r="G229" s="151" t="s">
        <v>376</v>
      </c>
      <c r="H229" s="152">
        <v>0.41399999999999998</v>
      </c>
      <c r="I229" s="153"/>
      <c r="J229" s="154">
        <f>ROUND(I229*H229,2)</f>
        <v>0</v>
      </c>
      <c r="K229" s="150"/>
      <c r="L229" s="32"/>
      <c r="M229" s="155" t="s">
        <v>1</v>
      </c>
      <c r="N229" s="156" t="s">
        <v>41</v>
      </c>
      <c r="P229" s="157">
        <f>O229*H229</f>
        <v>0</v>
      </c>
      <c r="Q229" s="157">
        <v>6.2736099999999998E-3</v>
      </c>
      <c r="R229" s="157">
        <f>Q229*H229</f>
        <v>2.5972745399999997E-3</v>
      </c>
      <c r="S229" s="157">
        <v>0</v>
      </c>
      <c r="T229" s="158">
        <f>S229*H229</f>
        <v>0</v>
      </c>
      <c r="AR229" s="159" t="s">
        <v>377</v>
      </c>
      <c r="AT229" s="159" t="s">
        <v>373</v>
      </c>
      <c r="AU229" s="159" t="s">
        <v>88</v>
      </c>
      <c r="AY229" s="17" t="s">
        <v>371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7" t="s">
        <v>88</v>
      </c>
      <c r="BK229" s="160">
        <f>ROUND(I229*H229,2)</f>
        <v>0</v>
      </c>
      <c r="BL229" s="17" t="s">
        <v>377</v>
      </c>
      <c r="BM229" s="159" t="s">
        <v>464</v>
      </c>
    </row>
    <row r="230" spans="2:65" s="12" customFormat="1" ht="11.25" x14ac:dyDescent="0.2">
      <c r="B230" s="161"/>
      <c r="D230" s="162" t="s">
        <v>379</v>
      </c>
      <c r="E230" s="163" t="s">
        <v>1</v>
      </c>
      <c r="F230" s="164" t="s">
        <v>465</v>
      </c>
      <c r="H230" s="163" t="s">
        <v>1</v>
      </c>
      <c r="I230" s="165"/>
      <c r="L230" s="161"/>
      <c r="M230" s="166"/>
      <c r="T230" s="167"/>
      <c r="AT230" s="163" t="s">
        <v>379</v>
      </c>
      <c r="AU230" s="163" t="s">
        <v>88</v>
      </c>
      <c r="AV230" s="12" t="s">
        <v>82</v>
      </c>
      <c r="AW230" s="12" t="s">
        <v>31</v>
      </c>
      <c r="AX230" s="12" t="s">
        <v>75</v>
      </c>
      <c r="AY230" s="163" t="s">
        <v>371</v>
      </c>
    </row>
    <row r="231" spans="2:65" s="13" customFormat="1" ht="11.25" x14ac:dyDescent="0.2">
      <c r="B231" s="168"/>
      <c r="D231" s="162" t="s">
        <v>379</v>
      </c>
      <c r="E231" s="169" t="s">
        <v>1</v>
      </c>
      <c r="F231" s="170" t="s">
        <v>466</v>
      </c>
      <c r="H231" s="171">
        <v>0.41399999999999998</v>
      </c>
      <c r="I231" s="172"/>
      <c r="L231" s="168"/>
      <c r="M231" s="173"/>
      <c r="T231" s="174"/>
      <c r="AT231" s="169" t="s">
        <v>379</v>
      </c>
      <c r="AU231" s="169" t="s">
        <v>88</v>
      </c>
      <c r="AV231" s="13" t="s">
        <v>88</v>
      </c>
      <c r="AW231" s="13" t="s">
        <v>31</v>
      </c>
      <c r="AX231" s="13" t="s">
        <v>75</v>
      </c>
      <c r="AY231" s="169" t="s">
        <v>371</v>
      </c>
    </row>
    <row r="232" spans="2:65" s="15" customFormat="1" ht="11.25" x14ac:dyDescent="0.2">
      <c r="B232" s="182"/>
      <c r="D232" s="162" t="s">
        <v>379</v>
      </c>
      <c r="E232" s="183" t="s">
        <v>1</v>
      </c>
      <c r="F232" s="184" t="s">
        <v>385</v>
      </c>
      <c r="H232" s="185">
        <v>0.41399999999999998</v>
      </c>
      <c r="I232" s="186"/>
      <c r="L232" s="182"/>
      <c r="M232" s="187"/>
      <c r="T232" s="188"/>
      <c r="AT232" s="183" t="s">
        <v>379</v>
      </c>
      <c r="AU232" s="183" t="s">
        <v>88</v>
      </c>
      <c r="AV232" s="15" t="s">
        <v>377</v>
      </c>
      <c r="AW232" s="15" t="s">
        <v>31</v>
      </c>
      <c r="AX232" s="15" t="s">
        <v>82</v>
      </c>
      <c r="AY232" s="183" t="s">
        <v>371</v>
      </c>
    </row>
    <row r="233" spans="2:65" s="1" customFormat="1" ht="24.2" customHeight="1" x14ac:dyDescent="0.2">
      <c r="B233" s="147"/>
      <c r="C233" s="148" t="s">
        <v>467</v>
      </c>
      <c r="D233" s="148" t="s">
        <v>373</v>
      </c>
      <c r="E233" s="149" t="s">
        <v>468</v>
      </c>
      <c r="F233" s="150" t="s">
        <v>469</v>
      </c>
      <c r="G233" s="151" t="s">
        <v>391</v>
      </c>
      <c r="H233" s="152">
        <v>0.08</v>
      </c>
      <c r="I233" s="153"/>
      <c r="J233" s="154">
        <f>ROUND(I233*H233,2)</f>
        <v>0</v>
      </c>
      <c r="K233" s="150"/>
      <c r="L233" s="32"/>
      <c r="M233" s="155" t="s">
        <v>1</v>
      </c>
      <c r="N233" s="156" t="s">
        <v>41</v>
      </c>
      <c r="P233" s="157">
        <f>O233*H233</f>
        <v>0</v>
      </c>
      <c r="Q233" s="157">
        <v>2.4157202</v>
      </c>
      <c r="R233" s="157">
        <f>Q233*H233</f>
        <v>0.19325761599999999</v>
      </c>
      <c r="S233" s="157">
        <v>0</v>
      </c>
      <c r="T233" s="158">
        <f>S233*H233</f>
        <v>0</v>
      </c>
      <c r="AR233" s="159" t="s">
        <v>377</v>
      </c>
      <c r="AT233" s="159" t="s">
        <v>373</v>
      </c>
      <c r="AU233" s="159" t="s">
        <v>88</v>
      </c>
      <c r="AY233" s="17" t="s">
        <v>371</v>
      </c>
      <c r="BE233" s="160">
        <f>IF(N233="základná",J233,0)</f>
        <v>0</v>
      </c>
      <c r="BF233" s="160">
        <f>IF(N233="znížená",J233,0)</f>
        <v>0</v>
      </c>
      <c r="BG233" s="160">
        <f>IF(N233="zákl. prenesená",J233,0)</f>
        <v>0</v>
      </c>
      <c r="BH233" s="160">
        <f>IF(N233="zníž. prenesená",J233,0)</f>
        <v>0</v>
      </c>
      <c r="BI233" s="160">
        <f>IF(N233="nulová",J233,0)</f>
        <v>0</v>
      </c>
      <c r="BJ233" s="17" t="s">
        <v>88</v>
      </c>
      <c r="BK233" s="160">
        <f>ROUND(I233*H233,2)</f>
        <v>0</v>
      </c>
      <c r="BL233" s="17" t="s">
        <v>377</v>
      </c>
      <c r="BM233" s="159" t="s">
        <v>470</v>
      </c>
    </row>
    <row r="234" spans="2:65" s="12" customFormat="1" ht="11.25" x14ac:dyDescent="0.2">
      <c r="B234" s="161"/>
      <c r="D234" s="162" t="s">
        <v>379</v>
      </c>
      <c r="E234" s="163" t="s">
        <v>1</v>
      </c>
      <c r="F234" s="164" t="s">
        <v>465</v>
      </c>
      <c r="H234" s="163" t="s">
        <v>1</v>
      </c>
      <c r="I234" s="165"/>
      <c r="L234" s="161"/>
      <c r="M234" s="166"/>
      <c r="T234" s="167"/>
      <c r="AT234" s="163" t="s">
        <v>379</v>
      </c>
      <c r="AU234" s="163" t="s">
        <v>88</v>
      </c>
      <c r="AV234" s="12" t="s">
        <v>82</v>
      </c>
      <c r="AW234" s="12" t="s">
        <v>31</v>
      </c>
      <c r="AX234" s="12" t="s">
        <v>75</v>
      </c>
      <c r="AY234" s="163" t="s">
        <v>371</v>
      </c>
    </row>
    <row r="235" spans="2:65" s="12" customFormat="1" ht="11.25" x14ac:dyDescent="0.2">
      <c r="B235" s="161"/>
      <c r="D235" s="162" t="s">
        <v>379</v>
      </c>
      <c r="E235" s="163" t="s">
        <v>1</v>
      </c>
      <c r="F235" s="164" t="s">
        <v>471</v>
      </c>
      <c r="H235" s="163" t="s">
        <v>1</v>
      </c>
      <c r="I235" s="165"/>
      <c r="L235" s="161"/>
      <c r="M235" s="166"/>
      <c r="T235" s="167"/>
      <c r="AT235" s="163" t="s">
        <v>379</v>
      </c>
      <c r="AU235" s="163" t="s">
        <v>88</v>
      </c>
      <c r="AV235" s="12" t="s">
        <v>82</v>
      </c>
      <c r="AW235" s="12" t="s">
        <v>31</v>
      </c>
      <c r="AX235" s="12" t="s">
        <v>75</v>
      </c>
      <c r="AY235" s="163" t="s">
        <v>371</v>
      </c>
    </row>
    <row r="236" spans="2:65" s="13" customFormat="1" ht="11.25" x14ac:dyDescent="0.2">
      <c r="B236" s="168"/>
      <c r="D236" s="162" t="s">
        <v>379</v>
      </c>
      <c r="E236" s="169" t="s">
        <v>1</v>
      </c>
      <c r="F236" s="170" t="s">
        <v>472</v>
      </c>
      <c r="H236" s="171">
        <v>0.08</v>
      </c>
      <c r="I236" s="172"/>
      <c r="L236" s="168"/>
      <c r="M236" s="173"/>
      <c r="T236" s="174"/>
      <c r="AT236" s="169" t="s">
        <v>379</v>
      </c>
      <c r="AU236" s="169" t="s">
        <v>88</v>
      </c>
      <c r="AV236" s="13" t="s">
        <v>88</v>
      </c>
      <c r="AW236" s="13" t="s">
        <v>31</v>
      </c>
      <c r="AX236" s="13" t="s">
        <v>75</v>
      </c>
      <c r="AY236" s="169" t="s">
        <v>371</v>
      </c>
    </row>
    <row r="237" spans="2:65" s="14" customFormat="1" ht="11.25" x14ac:dyDescent="0.2">
      <c r="B237" s="175"/>
      <c r="D237" s="162" t="s">
        <v>379</v>
      </c>
      <c r="E237" s="176" t="s">
        <v>116</v>
      </c>
      <c r="F237" s="177" t="s">
        <v>383</v>
      </c>
      <c r="H237" s="178">
        <v>0.08</v>
      </c>
      <c r="I237" s="179"/>
      <c r="L237" s="175"/>
      <c r="M237" s="180"/>
      <c r="T237" s="181"/>
      <c r="AT237" s="176" t="s">
        <v>379</v>
      </c>
      <c r="AU237" s="176" t="s">
        <v>88</v>
      </c>
      <c r="AV237" s="14" t="s">
        <v>384</v>
      </c>
      <c r="AW237" s="14" t="s">
        <v>31</v>
      </c>
      <c r="AX237" s="14" t="s">
        <v>75</v>
      </c>
      <c r="AY237" s="176" t="s">
        <v>371</v>
      </c>
    </row>
    <row r="238" spans="2:65" s="15" customFormat="1" ht="11.25" x14ac:dyDescent="0.2">
      <c r="B238" s="182"/>
      <c r="D238" s="162" t="s">
        <v>379</v>
      </c>
      <c r="E238" s="183" t="s">
        <v>1</v>
      </c>
      <c r="F238" s="184" t="s">
        <v>385</v>
      </c>
      <c r="H238" s="185">
        <v>0.08</v>
      </c>
      <c r="I238" s="186"/>
      <c r="L238" s="182"/>
      <c r="M238" s="187"/>
      <c r="T238" s="188"/>
      <c r="AT238" s="183" t="s">
        <v>379</v>
      </c>
      <c r="AU238" s="183" t="s">
        <v>88</v>
      </c>
      <c r="AV238" s="15" t="s">
        <v>377</v>
      </c>
      <c r="AW238" s="15" t="s">
        <v>31</v>
      </c>
      <c r="AX238" s="15" t="s">
        <v>82</v>
      </c>
      <c r="AY238" s="183" t="s">
        <v>371</v>
      </c>
    </row>
    <row r="239" spans="2:65" s="1" customFormat="1" ht="24.2" customHeight="1" x14ac:dyDescent="0.2">
      <c r="B239" s="147"/>
      <c r="C239" s="148" t="s">
        <v>473</v>
      </c>
      <c r="D239" s="148" t="s">
        <v>373</v>
      </c>
      <c r="E239" s="149" t="s">
        <v>474</v>
      </c>
      <c r="F239" s="150" t="s">
        <v>475</v>
      </c>
      <c r="G239" s="151" t="s">
        <v>376</v>
      </c>
      <c r="H239" s="152">
        <v>0.64</v>
      </c>
      <c r="I239" s="153"/>
      <c r="J239" s="154">
        <f>ROUND(I239*H239,2)</f>
        <v>0</v>
      </c>
      <c r="K239" s="150"/>
      <c r="L239" s="32"/>
      <c r="M239" s="155" t="s">
        <v>1</v>
      </c>
      <c r="N239" s="156" t="s">
        <v>41</v>
      </c>
      <c r="P239" s="157">
        <f>O239*H239</f>
        <v>0</v>
      </c>
      <c r="Q239" s="157">
        <v>1.79269E-3</v>
      </c>
      <c r="R239" s="157">
        <f>Q239*H239</f>
        <v>1.1473216E-3</v>
      </c>
      <c r="S239" s="157">
        <v>0</v>
      </c>
      <c r="T239" s="158">
        <f>S239*H239</f>
        <v>0</v>
      </c>
      <c r="AR239" s="159" t="s">
        <v>377</v>
      </c>
      <c r="AT239" s="159" t="s">
        <v>373</v>
      </c>
      <c r="AU239" s="159" t="s">
        <v>88</v>
      </c>
      <c r="AY239" s="17" t="s">
        <v>371</v>
      </c>
      <c r="BE239" s="160">
        <f>IF(N239="základná",J239,0)</f>
        <v>0</v>
      </c>
      <c r="BF239" s="160">
        <f>IF(N239="znížená",J239,0)</f>
        <v>0</v>
      </c>
      <c r="BG239" s="160">
        <f>IF(N239="zákl. prenesená",J239,0)</f>
        <v>0</v>
      </c>
      <c r="BH239" s="160">
        <f>IF(N239="zníž. prenesená",J239,0)</f>
        <v>0</v>
      </c>
      <c r="BI239" s="160">
        <f>IF(N239="nulová",J239,0)</f>
        <v>0</v>
      </c>
      <c r="BJ239" s="17" t="s">
        <v>88</v>
      </c>
      <c r="BK239" s="160">
        <f>ROUND(I239*H239,2)</f>
        <v>0</v>
      </c>
      <c r="BL239" s="17" t="s">
        <v>377</v>
      </c>
      <c r="BM239" s="159" t="s">
        <v>476</v>
      </c>
    </row>
    <row r="240" spans="2:65" s="12" customFormat="1" ht="11.25" x14ac:dyDescent="0.2">
      <c r="B240" s="161"/>
      <c r="D240" s="162" t="s">
        <v>379</v>
      </c>
      <c r="E240" s="163" t="s">
        <v>1</v>
      </c>
      <c r="F240" s="164" t="s">
        <v>465</v>
      </c>
      <c r="H240" s="163" t="s">
        <v>1</v>
      </c>
      <c r="I240" s="165"/>
      <c r="L240" s="161"/>
      <c r="M240" s="166"/>
      <c r="T240" s="167"/>
      <c r="AT240" s="163" t="s">
        <v>379</v>
      </c>
      <c r="AU240" s="163" t="s">
        <v>88</v>
      </c>
      <c r="AV240" s="12" t="s">
        <v>82</v>
      </c>
      <c r="AW240" s="12" t="s">
        <v>31</v>
      </c>
      <c r="AX240" s="12" t="s">
        <v>75</v>
      </c>
      <c r="AY240" s="163" t="s">
        <v>371</v>
      </c>
    </row>
    <row r="241" spans="2:65" s="13" customFormat="1" ht="11.25" x14ac:dyDescent="0.2">
      <c r="B241" s="168"/>
      <c r="D241" s="162" t="s">
        <v>379</v>
      </c>
      <c r="E241" s="169" t="s">
        <v>1</v>
      </c>
      <c r="F241" s="170" t="s">
        <v>477</v>
      </c>
      <c r="H241" s="171">
        <v>0.64</v>
      </c>
      <c r="I241" s="172"/>
      <c r="L241" s="168"/>
      <c r="M241" s="173"/>
      <c r="T241" s="174"/>
      <c r="AT241" s="169" t="s">
        <v>379</v>
      </c>
      <c r="AU241" s="169" t="s">
        <v>88</v>
      </c>
      <c r="AV241" s="13" t="s">
        <v>88</v>
      </c>
      <c r="AW241" s="13" t="s">
        <v>31</v>
      </c>
      <c r="AX241" s="13" t="s">
        <v>75</v>
      </c>
      <c r="AY241" s="169" t="s">
        <v>371</v>
      </c>
    </row>
    <row r="242" spans="2:65" s="14" customFormat="1" ht="11.25" x14ac:dyDescent="0.2">
      <c r="B242" s="175"/>
      <c r="D242" s="162" t="s">
        <v>379</v>
      </c>
      <c r="E242" s="176" t="s">
        <v>121</v>
      </c>
      <c r="F242" s="177" t="s">
        <v>383</v>
      </c>
      <c r="H242" s="178">
        <v>0.64</v>
      </c>
      <c r="I242" s="179"/>
      <c r="L242" s="175"/>
      <c r="M242" s="180"/>
      <c r="T242" s="181"/>
      <c r="AT242" s="176" t="s">
        <v>379</v>
      </c>
      <c r="AU242" s="176" t="s">
        <v>88</v>
      </c>
      <c r="AV242" s="14" t="s">
        <v>384</v>
      </c>
      <c r="AW242" s="14" t="s">
        <v>31</v>
      </c>
      <c r="AX242" s="14" t="s">
        <v>75</v>
      </c>
      <c r="AY242" s="176" t="s">
        <v>371</v>
      </c>
    </row>
    <row r="243" spans="2:65" s="15" customFormat="1" ht="11.25" x14ac:dyDescent="0.2">
      <c r="B243" s="182"/>
      <c r="D243" s="162" t="s">
        <v>379</v>
      </c>
      <c r="E243" s="183" t="s">
        <v>1</v>
      </c>
      <c r="F243" s="184" t="s">
        <v>385</v>
      </c>
      <c r="H243" s="185">
        <v>0.64</v>
      </c>
      <c r="I243" s="186"/>
      <c r="L243" s="182"/>
      <c r="M243" s="187"/>
      <c r="T243" s="188"/>
      <c r="AT243" s="183" t="s">
        <v>379</v>
      </c>
      <c r="AU243" s="183" t="s">
        <v>88</v>
      </c>
      <c r="AV243" s="15" t="s">
        <v>377</v>
      </c>
      <c r="AW243" s="15" t="s">
        <v>31</v>
      </c>
      <c r="AX243" s="15" t="s">
        <v>82</v>
      </c>
      <c r="AY243" s="183" t="s">
        <v>371</v>
      </c>
    </row>
    <row r="244" spans="2:65" s="1" customFormat="1" ht="24.2" customHeight="1" x14ac:dyDescent="0.2">
      <c r="B244" s="147"/>
      <c r="C244" s="148" t="s">
        <v>478</v>
      </c>
      <c r="D244" s="148" t="s">
        <v>373</v>
      </c>
      <c r="E244" s="149" t="s">
        <v>479</v>
      </c>
      <c r="F244" s="150" t="s">
        <v>480</v>
      </c>
      <c r="G244" s="151" t="s">
        <v>376</v>
      </c>
      <c r="H244" s="152">
        <v>0.64</v>
      </c>
      <c r="I244" s="153"/>
      <c r="J244" s="154">
        <f>ROUND(I244*H244,2)</f>
        <v>0</v>
      </c>
      <c r="K244" s="150"/>
      <c r="L244" s="32"/>
      <c r="M244" s="155" t="s">
        <v>1</v>
      </c>
      <c r="N244" s="156" t="s">
        <v>41</v>
      </c>
      <c r="P244" s="157">
        <f>O244*H244</f>
        <v>0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AR244" s="159" t="s">
        <v>377</v>
      </c>
      <c r="AT244" s="159" t="s">
        <v>373</v>
      </c>
      <c r="AU244" s="159" t="s">
        <v>88</v>
      </c>
      <c r="AY244" s="17" t="s">
        <v>371</v>
      </c>
      <c r="BE244" s="160">
        <f>IF(N244="základná",J244,0)</f>
        <v>0</v>
      </c>
      <c r="BF244" s="160">
        <f>IF(N244="znížená",J244,0)</f>
        <v>0</v>
      </c>
      <c r="BG244" s="160">
        <f>IF(N244="zákl. prenesená",J244,0)</f>
        <v>0</v>
      </c>
      <c r="BH244" s="160">
        <f>IF(N244="zníž. prenesená",J244,0)</f>
        <v>0</v>
      </c>
      <c r="BI244" s="160">
        <f>IF(N244="nulová",J244,0)</f>
        <v>0</v>
      </c>
      <c r="BJ244" s="17" t="s">
        <v>88</v>
      </c>
      <c r="BK244" s="160">
        <f>ROUND(I244*H244,2)</f>
        <v>0</v>
      </c>
      <c r="BL244" s="17" t="s">
        <v>377</v>
      </c>
      <c r="BM244" s="159" t="s">
        <v>481</v>
      </c>
    </row>
    <row r="245" spans="2:65" s="13" customFormat="1" ht="11.25" x14ac:dyDescent="0.2">
      <c r="B245" s="168"/>
      <c r="D245" s="162" t="s">
        <v>379</v>
      </c>
      <c r="E245" s="169" t="s">
        <v>1</v>
      </c>
      <c r="F245" s="170" t="s">
        <v>121</v>
      </c>
      <c r="H245" s="171">
        <v>0.64</v>
      </c>
      <c r="I245" s="172"/>
      <c r="L245" s="168"/>
      <c r="M245" s="173"/>
      <c r="T245" s="174"/>
      <c r="AT245" s="169" t="s">
        <v>379</v>
      </c>
      <c r="AU245" s="169" t="s">
        <v>88</v>
      </c>
      <c r="AV245" s="13" t="s">
        <v>88</v>
      </c>
      <c r="AW245" s="13" t="s">
        <v>31</v>
      </c>
      <c r="AX245" s="13" t="s">
        <v>82</v>
      </c>
      <c r="AY245" s="169" t="s">
        <v>371</v>
      </c>
    </row>
    <row r="246" spans="2:65" s="1" customFormat="1" ht="24.2" customHeight="1" x14ac:dyDescent="0.2">
      <c r="B246" s="147"/>
      <c r="C246" s="148" t="s">
        <v>7</v>
      </c>
      <c r="D246" s="148" t="s">
        <v>373</v>
      </c>
      <c r="E246" s="149" t="s">
        <v>482</v>
      </c>
      <c r="F246" s="150" t="s">
        <v>483</v>
      </c>
      <c r="G246" s="151" t="s">
        <v>444</v>
      </c>
      <c r="H246" s="152">
        <v>8.0000000000000002E-3</v>
      </c>
      <c r="I246" s="153"/>
      <c r="J246" s="154">
        <f>ROUND(I246*H246,2)</f>
        <v>0</v>
      </c>
      <c r="K246" s="150"/>
      <c r="L246" s="32"/>
      <c r="M246" s="155" t="s">
        <v>1</v>
      </c>
      <c r="N246" s="156" t="s">
        <v>41</v>
      </c>
      <c r="P246" s="157">
        <f>O246*H246</f>
        <v>0</v>
      </c>
      <c r="Q246" s="157">
        <v>1.0189584899999999</v>
      </c>
      <c r="R246" s="157">
        <f>Q246*H246</f>
        <v>8.1516679199999994E-3</v>
      </c>
      <c r="S246" s="157">
        <v>0</v>
      </c>
      <c r="T246" s="158">
        <f>S246*H246</f>
        <v>0</v>
      </c>
      <c r="AR246" s="159" t="s">
        <v>377</v>
      </c>
      <c r="AT246" s="159" t="s">
        <v>373</v>
      </c>
      <c r="AU246" s="159" t="s">
        <v>88</v>
      </c>
      <c r="AY246" s="17" t="s">
        <v>371</v>
      </c>
      <c r="BE246" s="160">
        <f>IF(N246="základná",J246,0)</f>
        <v>0</v>
      </c>
      <c r="BF246" s="160">
        <f>IF(N246="znížená",J246,0)</f>
        <v>0</v>
      </c>
      <c r="BG246" s="160">
        <f>IF(N246="zákl. prenesená",J246,0)</f>
        <v>0</v>
      </c>
      <c r="BH246" s="160">
        <f>IF(N246="zníž. prenesená",J246,0)</f>
        <v>0</v>
      </c>
      <c r="BI246" s="160">
        <f>IF(N246="nulová",J246,0)</f>
        <v>0</v>
      </c>
      <c r="BJ246" s="17" t="s">
        <v>88</v>
      </c>
      <c r="BK246" s="160">
        <f>ROUND(I246*H246,2)</f>
        <v>0</v>
      </c>
      <c r="BL246" s="17" t="s">
        <v>377</v>
      </c>
      <c r="BM246" s="159" t="s">
        <v>484</v>
      </c>
    </row>
    <row r="247" spans="2:65" s="13" customFormat="1" ht="11.25" x14ac:dyDescent="0.2">
      <c r="B247" s="168"/>
      <c r="D247" s="162" t="s">
        <v>379</v>
      </c>
      <c r="E247" s="169" t="s">
        <v>1</v>
      </c>
      <c r="F247" s="170" t="s">
        <v>485</v>
      </c>
      <c r="H247" s="171">
        <v>8.0000000000000002E-3</v>
      </c>
      <c r="I247" s="172"/>
      <c r="L247" s="168"/>
      <c r="M247" s="173"/>
      <c r="T247" s="174"/>
      <c r="AT247" s="169" t="s">
        <v>379</v>
      </c>
      <c r="AU247" s="169" t="s">
        <v>88</v>
      </c>
      <c r="AV247" s="13" t="s">
        <v>88</v>
      </c>
      <c r="AW247" s="13" t="s">
        <v>31</v>
      </c>
      <c r="AX247" s="13" t="s">
        <v>75</v>
      </c>
      <c r="AY247" s="169" t="s">
        <v>371</v>
      </c>
    </row>
    <row r="248" spans="2:65" s="15" customFormat="1" ht="11.25" x14ac:dyDescent="0.2">
      <c r="B248" s="182"/>
      <c r="D248" s="162" t="s">
        <v>379</v>
      </c>
      <c r="E248" s="183" t="s">
        <v>1</v>
      </c>
      <c r="F248" s="184" t="s">
        <v>385</v>
      </c>
      <c r="H248" s="185">
        <v>8.0000000000000002E-3</v>
      </c>
      <c r="I248" s="186"/>
      <c r="L248" s="182"/>
      <c r="M248" s="187"/>
      <c r="T248" s="188"/>
      <c r="AT248" s="183" t="s">
        <v>379</v>
      </c>
      <c r="AU248" s="183" t="s">
        <v>88</v>
      </c>
      <c r="AV248" s="15" t="s">
        <v>377</v>
      </c>
      <c r="AW248" s="15" t="s">
        <v>31</v>
      </c>
      <c r="AX248" s="15" t="s">
        <v>82</v>
      </c>
      <c r="AY248" s="183" t="s">
        <v>371</v>
      </c>
    </row>
    <row r="249" spans="2:65" s="1" customFormat="1" ht="24" x14ac:dyDescent="0.2">
      <c r="B249" s="147"/>
      <c r="C249" s="148" t="s">
        <v>486</v>
      </c>
      <c r="D249" s="148" t="s">
        <v>373</v>
      </c>
      <c r="E249" s="149" t="s">
        <v>487</v>
      </c>
      <c r="F249" s="150" t="s">
        <v>488</v>
      </c>
      <c r="G249" s="151" t="s">
        <v>489</v>
      </c>
      <c r="H249" s="152">
        <v>683.94500000000005</v>
      </c>
      <c r="I249" s="153"/>
      <c r="J249" s="154">
        <f>ROUND(I249*H249,2)</f>
        <v>0</v>
      </c>
      <c r="K249" s="150"/>
      <c r="L249" s="32"/>
      <c r="M249" s="155" t="s">
        <v>1</v>
      </c>
      <c r="N249" s="156" t="s">
        <v>41</v>
      </c>
      <c r="P249" s="157">
        <f>O249*H249</f>
        <v>0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AR249" s="159" t="s">
        <v>377</v>
      </c>
      <c r="AT249" s="159" t="s">
        <v>373</v>
      </c>
      <c r="AU249" s="159" t="s">
        <v>88</v>
      </c>
      <c r="AY249" s="17" t="s">
        <v>371</v>
      </c>
      <c r="BE249" s="160">
        <f>IF(N249="základná",J249,0)</f>
        <v>0</v>
      </c>
      <c r="BF249" s="160">
        <f>IF(N249="znížená",J249,0)</f>
        <v>0</v>
      </c>
      <c r="BG249" s="160">
        <f>IF(N249="zákl. prenesená",J249,0)</f>
        <v>0</v>
      </c>
      <c r="BH249" s="160">
        <f>IF(N249="zníž. prenesená",J249,0)</f>
        <v>0</v>
      </c>
      <c r="BI249" s="160">
        <f>IF(N249="nulová",J249,0)</f>
        <v>0</v>
      </c>
      <c r="BJ249" s="17" t="s">
        <v>88</v>
      </c>
      <c r="BK249" s="160">
        <f>ROUND(I249*H249,2)</f>
        <v>0</v>
      </c>
      <c r="BL249" s="17" t="s">
        <v>377</v>
      </c>
      <c r="BM249" s="159" t="s">
        <v>490</v>
      </c>
    </row>
    <row r="250" spans="2:65" s="12" customFormat="1" ht="11.25" x14ac:dyDescent="0.2">
      <c r="B250" s="161"/>
      <c r="D250" s="162" t="s">
        <v>379</v>
      </c>
      <c r="E250" s="163" t="s">
        <v>1</v>
      </c>
      <c r="F250" s="164" t="s">
        <v>491</v>
      </c>
      <c r="H250" s="163" t="s">
        <v>1</v>
      </c>
      <c r="I250" s="165"/>
      <c r="L250" s="161"/>
      <c r="M250" s="166"/>
      <c r="T250" s="167"/>
      <c r="AT250" s="163" t="s">
        <v>379</v>
      </c>
      <c r="AU250" s="163" t="s">
        <v>88</v>
      </c>
      <c r="AV250" s="12" t="s">
        <v>82</v>
      </c>
      <c r="AW250" s="12" t="s">
        <v>31</v>
      </c>
      <c r="AX250" s="12" t="s">
        <v>75</v>
      </c>
      <c r="AY250" s="163" t="s">
        <v>371</v>
      </c>
    </row>
    <row r="251" spans="2:65" s="13" customFormat="1" ht="11.25" x14ac:dyDescent="0.2">
      <c r="B251" s="168"/>
      <c r="D251" s="162" t="s">
        <v>379</v>
      </c>
      <c r="E251" s="169" t="s">
        <v>1</v>
      </c>
      <c r="F251" s="170" t="s">
        <v>492</v>
      </c>
      <c r="H251" s="171">
        <v>683.94500000000005</v>
      </c>
      <c r="I251" s="172"/>
      <c r="L251" s="168"/>
      <c r="M251" s="173"/>
      <c r="T251" s="174"/>
      <c r="AT251" s="169" t="s">
        <v>379</v>
      </c>
      <c r="AU251" s="169" t="s">
        <v>88</v>
      </c>
      <c r="AV251" s="13" t="s">
        <v>88</v>
      </c>
      <c r="AW251" s="13" t="s">
        <v>31</v>
      </c>
      <c r="AX251" s="13" t="s">
        <v>75</v>
      </c>
      <c r="AY251" s="169" t="s">
        <v>371</v>
      </c>
    </row>
    <row r="252" spans="2:65" s="15" customFormat="1" ht="11.25" x14ac:dyDescent="0.2">
      <c r="B252" s="182"/>
      <c r="D252" s="162" t="s">
        <v>379</v>
      </c>
      <c r="E252" s="183" t="s">
        <v>1</v>
      </c>
      <c r="F252" s="184" t="s">
        <v>385</v>
      </c>
      <c r="H252" s="185">
        <v>683.94500000000005</v>
      </c>
      <c r="I252" s="186"/>
      <c r="L252" s="182"/>
      <c r="M252" s="187"/>
      <c r="T252" s="188"/>
      <c r="AT252" s="183" t="s">
        <v>379</v>
      </c>
      <c r="AU252" s="183" t="s">
        <v>88</v>
      </c>
      <c r="AV252" s="15" t="s">
        <v>377</v>
      </c>
      <c r="AW252" s="15" t="s">
        <v>31</v>
      </c>
      <c r="AX252" s="15" t="s">
        <v>82</v>
      </c>
      <c r="AY252" s="183" t="s">
        <v>371</v>
      </c>
    </row>
    <row r="253" spans="2:65" s="11" customFormat="1" ht="22.9" customHeight="1" x14ac:dyDescent="0.2">
      <c r="B253" s="136"/>
      <c r="D253" s="137" t="s">
        <v>74</v>
      </c>
      <c r="E253" s="145" t="s">
        <v>384</v>
      </c>
      <c r="F253" s="145" t="s">
        <v>493</v>
      </c>
      <c r="I253" s="139"/>
      <c r="J253" s="146">
        <f>BK253</f>
        <v>0</v>
      </c>
      <c r="L253" s="136"/>
      <c r="M253" s="140"/>
      <c r="P253" s="141">
        <f>SUM(P254:P355)</f>
        <v>0</v>
      </c>
      <c r="R253" s="141">
        <f>SUM(R254:R355)</f>
        <v>42.051471394000004</v>
      </c>
      <c r="T253" s="142">
        <f>SUM(T254:T355)</f>
        <v>0</v>
      </c>
      <c r="AR253" s="137" t="s">
        <v>82</v>
      </c>
      <c r="AT253" s="143" t="s">
        <v>74</v>
      </c>
      <c r="AU253" s="143" t="s">
        <v>82</v>
      </c>
      <c r="AY253" s="137" t="s">
        <v>371</v>
      </c>
      <c r="BK253" s="144">
        <f>SUM(BK254:BK355)</f>
        <v>0</v>
      </c>
    </row>
    <row r="254" spans="2:65" s="1" customFormat="1" ht="33" customHeight="1" x14ac:dyDescent="0.2">
      <c r="B254" s="147"/>
      <c r="C254" s="148" t="s">
        <v>494</v>
      </c>
      <c r="D254" s="148" t="s">
        <v>373</v>
      </c>
      <c r="E254" s="149" t="s">
        <v>495</v>
      </c>
      <c r="F254" s="150" t="s">
        <v>496</v>
      </c>
      <c r="G254" s="151" t="s">
        <v>391</v>
      </c>
      <c r="H254" s="152">
        <v>6.36</v>
      </c>
      <c r="I254" s="153"/>
      <c r="J254" s="154">
        <f>ROUND(I254*H254,2)</f>
        <v>0</v>
      </c>
      <c r="K254" s="150"/>
      <c r="L254" s="32"/>
      <c r="M254" s="155" t="s">
        <v>1</v>
      </c>
      <c r="N254" s="156" t="s">
        <v>41</v>
      </c>
      <c r="P254" s="157">
        <f>O254*H254</f>
        <v>0</v>
      </c>
      <c r="Q254" s="157">
        <v>1.92736</v>
      </c>
      <c r="R254" s="157">
        <f>Q254*H254</f>
        <v>12.258009600000001</v>
      </c>
      <c r="S254" s="157">
        <v>0</v>
      </c>
      <c r="T254" s="158">
        <f>S254*H254</f>
        <v>0</v>
      </c>
      <c r="AR254" s="159" t="s">
        <v>377</v>
      </c>
      <c r="AT254" s="159" t="s">
        <v>373</v>
      </c>
      <c r="AU254" s="159" t="s">
        <v>88</v>
      </c>
      <c r="AY254" s="17" t="s">
        <v>371</v>
      </c>
      <c r="BE254" s="160">
        <f>IF(N254="základná",J254,0)</f>
        <v>0</v>
      </c>
      <c r="BF254" s="160">
        <f>IF(N254="znížená",J254,0)</f>
        <v>0</v>
      </c>
      <c r="BG254" s="160">
        <f>IF(N254="zákl. prenesená",J254,0)</f>
        <v>0</v>
      </c>
      <c r="BH254" s="160">
        <f>IF(N254="zníž. prenesená",J254,0)</f>
        <v>0</v>
      </c>
      <c r="BI254" s="160">
        <f>IF(N254="nulová",J254,0)</f>
        <v>0</v>
      </c>
      <c r="BJ254" s="17" t="s">
        <v>88</v>
      </c>
      <c r="BK254" s="160">
        <f>ROUND(I254*H254,2)</f>
        <v>0</v>
      </c>
      <c r="BL254" s="17" t="s">
        <v>377</v>
      </c>
      <c r="BM254" s="159" t="s">
        <v>497</v>
      </c>
    </row>
    <row r="255" spans="2:65" s="12" customFormat="1" ht="11.25" x14ac:dyDescent="0.2">
      <c r="B255" s="161"/>
      <c r="D255" s="162" t="s">
        <v>379</v>
      </c>
      <c r="E255" s="163" t="s">
        <v>1</v>
      </c>
      <c r="F255" s="164" t="s">
        <v>397</v>
      </c>
      <c r="H255" s="163" t="s">
        <v>1</v>
      </c>
      <c r="I255" s="165"/>
      <c r="L255" s="161"/>
      <c r="M255" s="166"/>
      <c r="T255" s="167"/>
      <c r="AT255" s="163" t="s">
        <v>379</v>
      </c>
      <c r="AU255" s="163" t="s">
        <v>88</v>
      </c>
      <c r="AV255" s="12" t="s">
        <v>82</v>
      </c>
      <c r="AW255" s="12" t="s">
        <v>31</v>
      </c>
      <c r="AX255" s="12" t="s">
        <v>75</v>
      </c>
      <c r="AY255" s="163" t="s">
        <v>371</v>
      </c>
    </row>
    <row r="256" spans="2:65" s="12" customFormat="1" ht="11.25" x14ac:dyDescent="0.2">
      <c r="B256" s="161"/>
      <c r="D256" s="162" t="s">
        <v>379</v>
      </c>
      <c r="E256" s="163" t="s">
        <v>1</v>
      </c>
      <c r="F256" s="164" t="s">
        <v>498</v>
      </c>
      <c r="H256" s="163" t="s">
        <v>1</v>
      </c>
      <c r="I256" s="165"/>
      <c r="L256" s="161"/>
      <c r="M256" s="166"/>
      <c r="T256" s="167"/>
      <c r="AT256" s="163" t="s">
        <v>379</v>
      </c>
      <c r="AU256" s="163" t="s">
        <v>88</v>
      </c>
      <c r="AV256" s="12" t="s">
        <v>82</v>
      </c>
      <c r="AW256" s="12" t="s">
        <v>31</v>
      </c>
      <c r="AX256" s="12" t="s">
        <v>75</v>
      </c>
      <c r="AY256" s="163" t="s">
        <v>371</v>
      </c>
    </row>
    <row r="257" spans="2:65" s="13" customFormat="1" ht="11.25" x14ac:dyDescent="0.2">
      <c r="B257" s="168"/>
      <c r="D257" s="162" t="s">
        <v>379</v>
      </c>
      <c r="E257" s="169" t="s">
        <v>1</v>
      </c>
      <c r="F257" s="170" t="s">
        <v>499</v>
      </c>
      <c r="H257" s="171">
        <v>2.3809999999999998</v>
      </c>
      <c r="I257" s="172"/>
      <c r="L257" s="168"/>
      <c r="M257" s="173"/>
      <c r="T257" s="174"/>
      <c r="AT257" s="169" t="s">
        <v>379</v>
      </c>
      <c r="AU257" s="169" t="s">
        <v>88</v>
      </c>
      <c r="AV257" s="13" t="s">
        <v>88</v>
      </c>
      <c r="AW257" s="13" t="s">
        <v>31</v>
      </c>
      <c r="AX257" s="13" t="s">
        <v>75</v>
      </c>
      <c r="AY257" s="169" t="s">
        <v>371</v>
      </c>
    </row>
    <row r="258" spans="2:65" s="12" customFormat="1" ht="11.25" x14ac:dyDescent="0.2">
      <c r="B258" s="161"/>
      <c r="D258" s="162" t="s">
        <v>379</v>
      </c>
      <c r="E258" s="163" t="s">
        <v>1</v>
      </c>
      <c r="F258" s="164" t="s">
        <v>500</v>
      </c>
      <c r="H258" s="163" t="s">
        <v>1</v>
      </c>
      <c r="I258" s="165"/>
      <c r="L258" s="161"/>
      <c r="M258" s="166"/>
      <c r="T258" s="167"/>
      <c r="AT258" s="163" t="s">
        <v>379</v>
      </c>
      <c r="AU258" s="163" t="s">
        <v>88</v>
      </c>
      <c r="AV258" s="12" t="s">
        <v>82</v>
      </c>
      <c r="AW258" s="12" t="s">
        <v>31</v>
      </c>
      <c r="AX258" s="12" t="s">
        <v>75</v>
      </c>
      <c r="AY258" s="163" t="s">
        <v>371</v>
      </c>
    </row>
    <row r="259" spans="2:65" s="13" customFormat="1" ht="11.25" x14ac:dyDescent="0.2">
      <c r="B259" s="168"/>
      <c r="D259" s="162" t="s">
        <v>379</v>
      </c>
      <c r="E259" s="169" t="s">
        <v>1</v>
      </c>
      <c r="F259" s="170" t="s">
        <v>501</v>
      </c>
      <c r="H259" s="171">
        <v>0.57399999999999995</v>
      </c>
      <c r="I259" s="172"/>
      <c r="L259" s="168"/>
      <c r="M259" s="173"/>
      <c r="T259" s="174"/>
      <c r="AT259" s="169" t="s">
        <v>379</v>
      </c>
      <c r="AU259" s="169" t="s">
        <v>88</v>
      </c>
      <c r="AV259" s="13" t="s">
        <v>88</v>
      </c>
      <c r="AW259" s="13" t="s">
        <v>31</v>
      </c>
      <c r="AX259" s="13" t="s">
        <v>75</v>
      </c>
      <c r="AY259" s="169" t="s">
        <v>371</v>
      </c>
    </row>
    <row r="260" spans="2:65" s="13" customFormat="1" ht="11.25" x14ac:dyDescent="0.2">
      <c r="B260" s="168"/>
      <c r="D260" s="162" t="s">
        <v>379</v>
      </c>
      <c r="E260" s="169" t="s">
        <v>1</v>
      </c>
      <c r="F260" s="170" t="s">
        <v>502</v>
      </c>
      <c r="H260" s="171">
        <v>1.444</v>
      </c>
      <c r="I260" s="172"/>
      <c r="L260" s="168"/>
      <c r="M260" s="173"/>
      <c r="T260" s="174"/>
      <c r="AT260" s="169" t="s">
        <v>379</v>
      </c>
      <c r="AU260" s="169" t="s">
        <v>88</v>
      </c>
      <c r="AV260" s="13" t="s">
        <v>88</v>
      </c>
      <c r="AW260" s="13" t="s">
        <v>31</v>
      </c>
      <c r="AX260" s="13" t="s">
        <v>75</v>
      </c>
      <c r="AY260" s="169" t="s">
        <v>371</v>
      </c>
    </row>
    <row r="261" spans="2:65" s="12" customFormat="1" ht="11.25" x14ac:dyDescent="0.2">
      <c r="B261" s="161"/>
      <c r="D261" s="162" t="s">
        <v>379</v>
      </c>
      <c r="E261" s="163" t="s">
        <v>1</v>
      </c>
      <c r="F261" s="164" t="s">
        <v>503</v>
      </c>
      <c r="H261" s="163" t="s">
        <v>1</v>
      </c>
      <c r="I261" s="165"/>
      <c r="L261" s="161"/>
      <c r="M261" s="166"/>
      <c r="T261" s="167"/>
      <c r="AT261" s="163" t="s">
        <v>379</v>
      </c>
      <c r="AU261" s="163" t="s">
        <v>88</v>
      </c>
      <c r="AV261" s="12" t="s">
        <v>82</v>
      </c>
      <c r="AW261" s="12" t="s">
        <v>31</v>
      </c>
      <c r="AX261" s="12" t="s">
        <v>75</v>
      </c>
      <c r="AY261" s="163" t="s">
        <v>371</v>
      </c>
    </row>
    <row r="262" spans="2:65" s="13" customFormat="1" ht="11.25" x14ac:dyDescent="0.2">
      <c r="B262" s="168"/>
      <c r="D262" s="162" t="s">
        <v>379</v>
      </c>
      <c r="E262" s="169" t="s">
        <v>1</v>
      </c>
      <c r="F262" s="170" t="s">
        <v>504</v>
      </c>
      <c r="H262" s="171">
        <v>0.89400000000000002</v>
      </c>
      <c r="I262" s="172"/>
      <c r="L262" s="168"/>
      <c r="M262" s="173"/>
      <c r="T262" s="174"/>
      <c r="AT262" s="169" t="s">
        <v>379</v>
      </c>
      <c r="AU262" s="169" t="s">
        <v>88</v>
      </c>
      <c r="AV262" s="13" t="s">
        <v>88</v>
      </c>
      <c r="AW262" s="13" t="s">
        <v>31</v>
      </c>
      <c r="AX262" s="13" t="s">
        <v>75</v>
      </c>
      <c r="AY262" s="169" t="s">
        <v>371</v>
      </c>
    </row>
    <row r="263" spans="2:65" s="14" customFormat="1" ht="11.25" x14ac:dyDescent="0.2">
      <c r="B263" s="175"/>
      <c r="D263" s="162" t="s">
        <v>379</v>
      </c>
      <c r="E263" s="176" t="s">
        <v>505</v>
      </c>
      <c r="F263" s="177" t="s">
        <v>383</v>
      </c>
      <c r="H263" s="178">
        <v>5.2930000000000001</v>
      </c>
      <c r="I263" s="179"/>
      <c r="L263" s="175"/>
      <c r="M263" s="180"/>
      <c r="T263" s="181"/>
      <c r="AT263" s="176" t="s">
        <v>379</v>
      </c>
      <c r="AU263" s="176" t="s">
        <v>88</v>
      </c>
      <c r="AV263" s="14" t="s">
        <v>384</v>
      </c>
      <c r="AW263" s="14" t="s">
        <v>31</v>
      </c>
      <c r="AX263" s="14" t="s">
        <v>75</v>
      </c>
      <c r="AY263" s="176" t="s">
        <v>371</v>
      </c>
    </row>
    <row r="264" spans="2:65" s="12" customFormat="1" ht="11.25" x14ac:dyDescent="0.2">
      <c r="B264" s="161"/>
      <c r="D264" s="162" t="s">
        <v>379</v>
      </c>
      <c r="E264" s="163" t="s">
        <v>1</v>
      </c>
      <c r="F264" s="164" t="s">
        <v>397</v>
      </c>
      <c r="H264" s="163" t="s">
        <v>1</v>
      </c>
      <c r="I264" s="165"/>
      <c r="L264" s="161"/>
      <c r="M264" s="166"/>
      <c r="T264" s="167"/>
      <c r="AT264" s="163" t="s">
        <v>379</v>
      </c>
      <c r="AU264" s="163" t="s">
        <v>88</v>
      </c>
      <c r="AV264" s="12" t="s">
        <v>82</v>
      </c>
      <c r="AW264" s="12" t="s">
        <v>31</v>
      </c>
      <c r="AX264" s="12" t="s">
        <v>75</v>
      </c>
      <c r="AY264" s="163" t="s">
        <v>371</v>
      </c>
    </row>
    <row r="265" spans="2:65" s="12" customFormat="1" ht="11.25" x14ac:dyDescent="0.2">
      <c r="B265" s="161"/>
      <c r="D265" s="162" t="s">
        <v>379</v>
      </c>
      <c r="E265" s="163" t="s">
        <v>1</v>
      </c>
      <c r="F265" s="164" t="s">
        <v>506</v>
      </c>
      <c r="H265" s="163" t="s">
        <v>1</v>
      </c>
      <c r="I265" s="165"/>
      <c r="L265" s="161"/>
      <c r="M265" s="166"/>
      <c r="T265" s="167"/>
      <c r="AT265" s="163" t="s">
        <v>379</v>
      </c>
      <c r="AU265" s="163" t="s">
        <v>88</v>
      </c>
      <c r="AV265" s="12" t="s">
        <v>82</v>
      </c>
      <c r="AW265" s="12" t="s">
        <v>31</v>
      </c>
      <c r="AX265" s="12" t="s">
        <v>75</v>
      </c>
      <c r="AY265" s="163" t="s">
        <v>371</v>
      </c>
    </row>
    <row r="266" spans="2:65" s="13" customFormat="1" ht="11.25" x14ac:dyDescent="0.2">
      <c r="B266" s="168"/>
      <c r="D266" s="162" t="s">
        <v>379</v>
      </c>
      <c r="E266" s="169" t="s">
        <v>1</v>
      </c>
      <c r="F266" s="170" t="s">
        <v>507</v>
      </c>
      <c r="H266" s="171">
        <v>0.54900000000000004</v>
      </c>
      <c r="I266" s="172"/>
      <c r="L266" s="168"/>
      <c r="M266" s="173"/>
      <c r="T266" s="174"/>
      <c r="AT266" s="169" t="s">
        <v>379</v>
      </c>
      <c r="AU266" s="169" t="s">
        <v>88</v>
      </c>
      <c r="AV266" s="13" t="s">
        <v>88</v>
      </c>
      <c r="AW266" s="13" t="s">
        <v>31</v>
      </c>
      <c r="AX266" s="13" t="s">
        <v>75</v>
      </c>
      <c r="AY266" s="169" t="s">
        <v>371</v>
      </c>
    </row>
    <row r="267" spans="2:65" s="13" customFormat="1" ht="11.25" x14ac:dyDescent="0.2">
      <c r="B267" s="168"/>
      <c r="D267" s="162" t="s">
        <v>379</v>
      </c>
      <c r="E267" s="169" t="s">
        <v>1</v>
      </c>
      <c r="F267" s="170" t="s">
        <v>508</v>
      </c>
      <c r="H267" s="171">
        <v>0.51800000000000002</v>
      </c>
      <c r="I267" s="172"/>
      <c r="L267" s="168"/>
      <c r="M267" s="173"/>
      <c r="T267" s="174"/>
      <c r="AT267" s="169" t="s">
        <v>379</v>
      </c>
      <c r="AU267" s="169" t="s">
        <v>88</v>
      </c>
      <c r="AV267" s="13" t="s">
        <v>88</v>
      </c>
      <c r="AW267" s="13" t="s">
        <v>31</v>
      </c>
      <c r="AX267" s="13" t="s">
        <v>75</v>
      </c>
      <c r="AY267" s="169" t="s">
        <v>371</v>
      </c>
    </row>
    <row r="268" spans="2:65" s="14" customFormat="1" ht="11.25" x14ac:dyDescent="0.2">
      <c r="B268" s="175"/>
      <c r="D268" s="162" t="s">
        <v>379</v>
      </c>
      <c r="E268" s="176" t="s">
        <v>509</v>
      </c>
      <c r="F268" s="177" t="s">
        <v>383</v>
      </c>
      <c r="H268" s="178">
        <v>1.0669999999999999</v>
      </c>
      <c r="I268" s="179"/>
      <c r="L268" s="175"/>
      <c r="M268" s="180"/>
      <c r="T268" s="181"/>
      <c r="AT268" s="176" t="s">
        <v>379</v>
      </c>
      <c r="AU268" s="176" t="s">
        <v>88</v>
      </c>
      <c r="AV268" s="14" t="s">
        <v>384</v>
      </c>
      <c r="AW268" s="14" t="s">
        <v>31</v>
      </c>
      <c r="AX268" s="14" t="s">
        <v>75</v>
      </c>
      <c r="AY268" s="176" t="s">
        <v>371</v>
      </c>
    </row>
    <row r="269" spans="2:65" s="15" customFormat="1" ht="11.25" x14ac:dyDescent="0.2">
      <c r="B269" s="182"/>
      <c r="D269" s="162" t="s">
        <v>379</v>
      </c>
      <c r="E269" s="183" t="s">
        <v>1</v>
      </c>
      <c r="F269" s="184" t="s">
        <v>385</v>
      </c>
      <c r="H269" s="185">
        <v>6.36</v>
      </c>
      <c r="I269" s="186"/>
      <c r="L269" s="182"/>
      <c r="M269" s="187"/>
      <c r="T269" s="188"/>
      <c r="AT269" s="183" t="s">
        <v>379</v>
      </c>
      <c r="AU269" s="183" t="s">
        <v>88</v>
      </c>
      <c r="AV269" s="15" t="s">
        <v>377</v>
      </c>
      <c r="AW269" s="15" t="s">
        <v>31</v>
      </c>
      <c r="AX269" s="15" t="s">
        <v>82</v>
      </c>
      <c r="AY269" s="183" t="s">
        <v>371</v>
      </c>
    </row>
    <row r="270" spans="2:65" s="1" customFormat="1" ht="24.2" customHeight="1" x14ac:dyDescent="0.2">
      <c r="B270" s="147"/>
      <c r="C270" s="148" t="s">
        <v>510</v>
      </c>
      <c r="D270" s="148" t="s">
        <v>373</v>
      </c>
      <c r="E270" s="149" t="s">
        <v>511</v>
      </c>
      <c r="F270" s="150" t="s">
        <v>512</v>
      </c>
      <c r="G270" s="151" t="s">
        <v>513</v>
      </c>
      <c r="H270" s="152">
        <v>1</v>
      </c>
      <c r="I270" s="153"/>
      <c r="J270" s="154">
        <f>ROUND(I270*H270,2)</f>
        <v>0</v>
      </c>
      <c r="K270" s="150"/>
      <c r="L270" s="32"/>
      <c r="M270" s="155" t="s">
        <v>1</v>
      </c>
      <c r="N270" s="156" t="s">
        <v>41</v>
      </c>
      <c r="P270" s="157">
        <f>O270*H270</f>
        <v>0</v>
      </c>
      <c r="Q270" s="157">
        <v>2E-3</v>
      </c>
      <c r="R270" s="157">
        <f>Q270*H270</f>
        <v>2E-3</v>
      </c>
      <c r="S270" s="157">
        <v>0</v>
      </c>
      <c r="T270" s="158">
        <f>S270*H270</f>
        <v>0</v>
      </c>
      <c r="AR270" s="159" t="s">
        <v>377</v>
      </c>
      <c r="AT270" s="159" t="s">
        <v>373</v>
      </c>
      <c r="AU270" s="159" t="s">
        <v>88</v>
      </c>
      <c r="AY270" s="17" t="s">
        <v>371</v>
      </c>
      <c r="BE270" s="160">
        <f>IF(N270="základná",J270,0)</f>
        <v>0</v>
      </c>
      <c r="BF270" s="160">
        <f>IF(N270="znížená",J270,0)</f>
        <v>0</v>
      </c>
      <c r="BG270" s="160">
        <f>IF(N270="zákl. prenesená",J270,0)</f>
        <v>0</v>
      </c>
      <c r="BH270" s="160">
        <f>IF(N270="zníž. prenesená",J270,0)</f>
        <v>0</v>
      </c>
      <c r="BI270" s="160">
        <f>IF(N270="nulová",J270,0)</f>
        <v>0</v>
      </c>
      <c r="BJ270" s="17" t="s">
        <v>88</v>
      </c>
      <c r="BK270" s="160">
        <f>ROUND(I270*H270,2)</f>
        <v>0</v>
      </c>
      <c r="BL270" s="17" t="s">
        <v>377</v>
      </c>
      <c r="BM270" s="159" t="s">
        <v>514</v>
      </c>
    </row>
    <row r="271" spans="2:65" s="12" customFormat="1" ht="11.25" x14ac:dyDescent="0.2">
      <c r="B271" s="161"/>
      <c r="D271" s="162" t="s">
        <v>379</v>
      </c>
      <c r="E271" s="163" t="s">
        <v>1</v>
      </c>
      <c r="F271" s="164" t="s">
        <v>515</v>
      </c>
      <c r="H271" s="163" t="s">
        <v>1</v>
      </c>
      <c r="I271" s="165"/>
      <c r="L271" s="161"/>
      <c r="M271" s="166"/>
      <c r="T271" s="167"/>
      <c r="AT271" s="163" t="s">
        <v>379</v>
      </c>
      <c r="AU271" s="163" t="s">
        <v>88</v>
      </c>
      <c r="AV271" s="12" t="s">
        <v>82</v>
      </c>
      <c r="AW271" s="12" t="s">
        <v>31</v>
      </c>
      <c r="AX271" s="12" t="s">
        <v>75</v>
      </c>
      <c r="AY271" s="163" t="s">
        <v>371</v>
      </c>
    </row>
    <row r="272" spans="2:65" s="13" customFormat="1" ht="11.25" x14ac:dyDescent="0.2">
      <c r="B272" s="168"/>
      <c r="D272" s="162" t="s">
        <v>379</v>
      </c>
      <c r="E272" s="169" t="s">
        <v>1</v>
      </c>
      <c r="F272" s="170" t="s">
        <v>82</v>
      </c>
      <c r="H272" s="171">
        <v>1</v>
      </c>
      <c r="I272" s="172"/>
      <c r="L272" s="168"/>
      <c r="M272" s="173"/>
      <c r="T272" s="174"/>
      <c r="AT272" s="169" t="s">
        <v>379</v>
      </c>
      <c r="AU272" s="169" t="s">
        <v>88</v>
      </c>
      <c r="AV272" s="13" t="s">
        <v>88</v>
      </c>
      <c r="AW272" s="13" t="s">
        <v>31</v>
      </c>
      <c r="AX272" s="13" t="s">
        <v>75</v>
      </c>
      <c r="AY272" s="169" t="s">
        <v>371</v>
      </c>
    </row>
    <row r="273" spans="2:65" s="15" customFormat="1" ht="11.25" x14ac:dyDescent="0.2">
      <c r="B273" s="182"/>
      <c r="D273" s="162" t="s">
        <v>379</v>
      </c>
      <c r="E273" s="183" t="s">
        <v>1</v>
      </c>
      <c r="F273" s="184" t="s">
        <v>385</v>
      </c>
      <c r="H273" s="185">
        <v>1</v>
      </c>
      <c r="I273" s="186"/>
      <c r="L273" s="182"/>
      <c r="M273" s="187"/>
      <c r="T273" s="188"/>
      <c r="AT273" s="183" t="s">
        <v>379</v>
      </c>
      <c r="AU273" s="183" t="s">
        <v>88</v>
      </c>
      <c r="AV273" s="15" t="s">
        <v>377</v>
      </c>
      <c r="AW273" s="15" t="s">
        <v>31</v>
      </c>
      <c r="AX273" s="15" t="s">
        <v>82</v>
      </c>
      <c r="AY273" s="183" t="s">
        <v>371</v>
      </c>
    </row>
    <row r="274" spans="2:65" s="1" customFormat="1" ht="24.2" customHeight="1" x14ac:dyDescent="0.2">
      <c r="B274" s="147"/>
      <c r="C274" s="148" t="s">
        <v>516</v>
      </c>
      <c r="D274" s="148" t="s">
        <v>373</v>
      </c>
      <c r="E274" s="149" t="s">
        <v>517</v>
      </c>
      <c r="F274" s="150" t="s">
        <v>518</v>
      </c>
      <c r="G274" s="151" t="s">
        <v>391</v>
      </c>
      <c r="H274" s="152">
        <v>1.8220000000000001</v>
      </c>
      <c r="I274" s="153"/>
      <c r="J274" s="154">
        <f>ROUND(I274*H274,2)</f>
        <v>0</v>
      </c>
      <c r="K274" s="150"/>
      <c r="L274" s="32"/>
      <c r="M274" s="155" t="s">
        <v>1</v>
      </c>
      <c r="N274" s="156" t="s">
        <v>41</v>
      </c>
      <c r="P274" s="157">
        <f>O274*H274</f>
        <v>0</v>
      </c>
      <c r="Q274" s="157">
        <v>2.2261899999999999</v>
      </c>
      <c r="R274" s="157">
        <f>Q274*H274</f>
        <v>4.0561181800000004</v>
      </c>
      <c r="S274" s="157">
        <v>0</v>
      </c>
      <c r="T274" s="158">
        <f>S274*H274</f>
        <v>0</v>
      </c>
      <c r="AR274" s="159" t="s">
        <v>377</v>
      </c>
      <c r="AT274" s="159" t="s">
        <v>373</v>
      </c>
      <c r="AU274" s="159" t="s">
        <v>88</v>
      </c>
      <c r="AY274" s="17" t="s">
        <v>371</v>
      </c>
      <c r="BE274" s="160">
        <f>IF(N274="základná",J274,0)</f>
        <v>0</v>
      </c>
      <c r="BF274" s="160">
        <f>IF(N274="znížená",J274,0)</f>
        <v>0</v>
      </c>
      <c r="BG274" s="160">
        <f>IF(N274="zákl. prenesená",J274,0)</f>
        <v>0</v>
      </c>
      <c r="BH274" s="160">
        <f>IF(N274="zníž. prenesená",J274,0)</f>
        <v>0</v>
      </c>
      <c r="BI274" s="160">
        <f>IF(N274="nulová",J274,0)</f>
        <v>0</v>
      </c>
      <c r="BJ274" s="17" t="s">
        <v>88</v>
      </c>
      <c r="BK274" s="160">
        <f>ROUND(I274*H274,2)</f>
        <v>0</v>
      </c>
      <c r="BL274" s="17" t="s">
        <v>377</v>
      </c>
      <c r="BM274" s="159" t="s">
        <v>519</v>
      </c>
    </row>
    <row r="275" spans="2:65" s="12" customFormat="1" ht="11.25" x14ac:dyDescent="0.2">
      <c r="B275" s="161"/>
      <c r="D275" s="162" t="s">
        <v>379</v>
      </c>
      <c r="E275" s="163" t="s">
        <v>1</v>
      </c>
      <c r="F275" s="164" t="s">
        <v>520</v>
      </c>
      <c r="H275" s="163" t="s">
        <v>1</v>
      </c>
      <c r="I275" s="165"/>
      <c r="L275" s="161"/>
      <c r="M275" s="166"/>
      <c r="T275" s="167"/>
      <c r="AT275" s="163" t="s">
        <v>379</v>
      </c>
      <c r="AU275" s="163" t="s">
        <v>88</v>
      </c>
      <c r="AV275" s="12" t="s">
        <v>82</v>
      </c>
      <c r="AW275" s="12" t="s">
        <v>31</v>
      </c>
      <c r="AX275" s="12" t="s">
        <v>75</v>
      </c>
      <c r="AY275" s="163" t="s">
        <v>371</v>
      </c>
    </row>
    <row r="276" spans="2:65" s="13" customFormat="1" ht="11.25" x14ac:dyDescent="0.2">
      <c r="B276" s="168"/>
      <c r="D276" s="162" t="s">
        <v>379</v>
      </c>
      <c r="E276" s="169" t="s">
        <v>1</v>
      </c>
      <c r="F276" s="170" t="s">
        <v>521</v>
      </c>
      <c r="H276" s="171">
        <v>1.8220000000000001</v>
      </c>
      <c r="I276" s="172"/>
      <c r="L276" s="168"/>
      <c r="M276" s="173"/>
      <c r="T276" s="174"/>
      <c r="AT276" s="169" t="s">
        <v>379</v>
      </c>
      <c r="AU276" s="169" t="s">
        <v>88</v>
      </c>
      <c r="AV276" s="13" t="s">
        <v>88</v>
      </c>
      <c r="AW276" s="13" t="s">
        <v>31</v>
      </c>
      <c r="AX276" s="13" t="s">
        <v>75</v>
      </c>
      <c r="AY276" s="169" t="s">
        <v>371</v>
      </c>
    </row>
    <row r="277" spans="2:65" s="14" customFormat="1" ht="11.25" x14ac:dyDescent="0.2">
      <c r="B277" s="175"/>
      <c r="D277" s="162" t="s">
        <v>379</v>
      </c>
      <c r="E277" s="176" t="s">
        <v>223</v>
      </c>
      <c r="F277" s="177" t="s">
        <v>383</v>
      </c>
      <c r="H277" s="178">
        <v>1.8220000000000001</v>
      </c>
      <c r="I277" s="179"/>
      <c r="L277" s="175"/>
      <c r="M277" s="180"/>
      <c r="T277" s="181"/>
      <c r="AT277" s="176" t="s">
        <v>379</v>
      </c>
      <c r="AU277" s="176" t="s">
        <v>88</v>
      </c>
      <c r="AV277" s="14" t="s">
        <v>384</v>
      </c>
      <c r="AW277" s="14" t="s">
        <v>31</v>
      </c>
      <c r="AX277" s="14" t="s">
        <v>75</v>
      </c>
      <c r="AY277" s="176" t="s">
        <v>371</v>
      </c>
    </row>
    <row r="278" spans="2:65" s="15" customFormat="1" ht="11.25" x14ac:dyDescent="0.2">
      <c r="B278" s="182"/>
      <c r="D278" s="162" t="s">
        <v>379</v>
      </c>
      <c r="E278" s="183" t="s">
        <v>1</v>
      </c>
      <c r="F278" s="184" t="s">
        <v>385</v>
      </c>
      <c r="H278" s="185">
        <v>1.8220000000000001</v>
      </c>
      <c r="I278" s="186"/>
      <c r="L278" s="182"/>
      <c r="M278" s="187"/>
      <c r="T278" s="188"/>
      <c r="AT278" s="183" t="s">
        <v>379</v>
      </c>
      <c r="AU278" s="183" t="s">
        <v>88</v>
      </c>
      <c r="AV278" s="15" t="s">
        <v>377</v>
      </c>
      <c r="AW278" s="15" t="s">
        <v>31</v>
      </c>
      <c r="AX278" s="15" t="s">
        <v>82</v>
      </c>
      <c r="AY278" s="183" t="s">
        <v>371</v>
      </c>
    </row>
    <row r="279" spans="2:65" s="1" customFormat="1" ht="24.2" customHeight="1" x14ac:dyDescent="0.2">
      <c r="B279" s="147"/>
      <c r="C279" s="148" t="s">
        <v>522</v>
      </c>
      <c r="D279" s="148" t="s">
        <v>373</v>
      </c>
      <c r="E279" s="149" t="s">
        <v>523</v>
      </c>
      <c r="F279" s="150" t="s">
        <v>524</v>
      </c>
      <c r="G279" s="151" t="s">
        <v>444</v>
      </c>
      <c r="H279" s="152">
        <v>0.182</v>
      </c>
      <c r="I279" s="153"/>
      <c r="J279" s="154">
        <f>ROUND(I279*H279,2)</f>
        <v>0</v>
      </c>
      <c r="K279" s="150"/>
      <c r="L279" s="32"/>
      <c r="M279" s="155" t="s">
        <v>1</v>
      </c>
      <c r="N279" s="156" t="s">
        <v>41</v>
      </c>
      <c r="P279" s="157">
        <f>O279*H279</f>
        <v>0</v>
      </c>
      <c r="Q279" s="157">
        <v>1.002</v>
      </c>
      <c r="R279" s="157">
        <f>Q279*H279</f>
        <v>0.182364</v>
      </c>
      <c r="S279" s="157">
        <v>0</v>
      </c>
      <c r="T279" s="158">
        <f>S279*H279</f>
        <v>0</v>
      </c>
      <c r="AR279" s="159" t="s">
        <v>377</v>
      </c>
      <c r="AT279" s="159" t="s">
        <v>373</v>
      </c>
      <c r="AU279" s="159" t="s">
        <v>88</v>
      </c>
      <c r="AY279" s="17" t="s">
        <v>371</v>
      </c>
      <c r="BE279" s="160">
        <f>IF(N279="základná",J279,0)</f>
        <v>0</v>
      </c>
      <c r="BF279" s="160">
        <f>IF(N279="znížená",J279,0)</f>
        <v>0</v>
      </c>
      <c r="BG279" s="160">
        <f>IF(N279="zákl. prenesená",J279,0)</f>
        <v>0</v>
      </c>
      <c r="BH279" s="160">
        <f>IF(N279="zníž. prenesená",J279,0)</f>
        <v>0</v>
      </c>
      <c r="BI279" s="160">
        <f>IF(N279="nulová",J279,0)</f>
        <v>0</v>
      </c>
      <c r="BJ279" s="17" t="s">
        <v>88</v>
      </c>
      <c r="BK279" s="160">
        <f>ROUND(I279*H279,2)</f>
        <v>0</v>
      </c>
      <c r="BL279" s="17" t="s">
        <v>377</v>
      </c>
      <c r="BM279" s="159" t="s">
        <v>525</v>
      </c>
    </row>
    <row r="280" spans="2:65" s="13" customFormat="1" ht="11.25" x14ac:dyDescent="0.2">
      <c r="B280" s="168"/>
      <c r="D280" s="162" t="s">
        <v>379</v>
      </c>
      <c r="E280" s="169" t="s">
        <v>1</v>
      </c>
      <c r="F280" s="170" t="s">
        <v>526</v>
      </c>
      <c r="H280" s="171">
        <v>0.182</v>
      </c>
      <c r="I280" s="172"/>
      <c r="L280" s="168"/>
      <c r="M280" s="173"/>
      <c r="T280" s="174"/>
      <c r="AT280" s="169" t="s">
        <v>379</v>
      </c>
      <c r="AU280" s="169" t="s">
        <v>88</v>
      </c>
      <c r="AV280" s="13" t="s">
        <v>88</v>
      </c>
      <c r="AW280" s="13" t="s">
        <v>31</v>
      </c>
      <c r="AX280" s="13" t="s">
        <v>75</v>
      </c>
      <c r="AY280" s="169" t="s">
        <v>371</v>
      </c>
    </row>
    <row r="281" spans="2:65" s="15" customFormat="1" ht="11.25" x14ac:dyDescent="0.2">
      <c r="B281" s="182"/>
      <c r="D281" s="162" t="s">
        <v>379</v>
      </c>
      <c r="E281" s="183" t="s">
        <v>1</v>
      </c>
      <c r="F281" s="184" t="s">
        <v>385</v>
      </c>
      <c r="H281" s="185">
        <v>0.182</v>
      </c>
      <c r="I281" s="186"/>
      <c r="L281" s="182"/>
      <c r="M281" s="187"/>
      <c r="T281" s="188"/>
      <c r="AT281" s="183" t="s">
        <v>379</v>
      </c>
      <c r="AU281" s="183" t="s">
        <v>88</v>
      </c>
      <c r="AV281" s="15" t="s">
        <v>377</v>
      </c>
      <c r="AW281" s="15" t="s">
        <v>31</v>
      </c>
      <c r="AX281" s="15" t="s">
        <v>82</v>
      </c>
      <c r="AY281" s="183" t="s">
        <v>371</v>
      </c>
    </row>
    <row r="282" spans="2:65" s="1" customFormat="1" ht="24.2" customHeight="1" x14ac:dyDescent="0.2">
      <c r="B282" s="147"/>
      <c r="C282" s="148" t="s">
        <v>527</v>
      </c>
      <c r="D282" s="148" t="s">
        <v>373</v>
      </c>
      <c r="E282" s="149" t="s">
        <v>528</v>
      </c>
      <c r="F282" s="150" t="s">
        <v>529</v>
      </c>
      <c r="G282" s="151" t="s">
        <v>391</v>
      </c>
      <c r="H282" s="152">
        <v>7.2030000000000003</v>
      </c>
      <c r="I282" s="153"/>
      <c r="J282" s="154">
        <f>ROUND(I282*H282,2)</f>
        <v>0</v>
      </c>
      <c r="K282" s="150"/>
      <c r="L282" s="32"/>
      <c r="M282" s="155" t="s">
        <v>1</v>
      </c>
      <c r="N282" s="156" t="s">
        <v>41</v>
      </c>
      <c r="P282" s="157">
        <f>O282*H282</f>
        <v>0</v>
      </c>
      <c r="Q282" s="157">
        <v>1.8892</v>
      </c>
      <c r="R282" s="157">
        <f>Q282*H282</f>
        <v>13.607907600000001</v>
      </c>
      <c r="S282" s="157">
        <v>0</v>
      </c>
      <c r="T282" s="158">
        <f>S282*H282</f>
        <v>0</v>
      </c>
      <c r="AR282" s="159" t="s">
        <v>377</v>
      </c>
      <c r="AT282" s="159" t="s">
        <v>373</v>
      </c>
      <c r="AU282" s="159" t="s">
        <v>88</v>
      </c>
      <c r="AY282" s="17" t="s">
        <v>371</v>
      </c>
      <c r="BE282" s="160">
        <f>IF(N282="základná",J282,0)</f>
        <v>0</v>
      </c>
      <c r="BF282" s="160">
        <f>IF(N282="znížená",J282,0)</f>
        <v>0</v>
      </c>
      <c r="BG282" s="160">
        <f>IF(N282="zákl. prenesená",J282,0)</f>
        <v>0</v>
      </c>
      <c r="BH282" s="160">
        <f>IF(N282="zníž. prenesená",J282,0)</f>
        <v>0</v>
      </c>
      <c r="BI282" s="160">
        <f>IF(N282="nulová",J282,0)</f>
        <v>0</v>
      </c>
      <c r="BJ282" s="17" t="s">
        <v>88</v>
      </c>
      <c r="BK282" s="160">
        <f>ROUND(I282*H282,2)</f>
        <v>0</v>
      </c>
      <c r="BL282" s="17" t="s">
        <v>377</v>
      </c>
      <c r="BM282" s="159" t="s">
        <v>530</v>
      </c>
    </row>
    <row r="283" spans="2:65" s="12" customFormat="1" ht="11.25" x14ac:dyDescent="0.2">
      <c r="B283" s="161"/>
      <c r="D283" s="162" t="s">
        <v>379</v>
      </c>
      <c r="E283" s="163" t="s">
        <v>1</v>
      </c>
      <c r="F283" s="164" t="s">
        <v>531</v>
      </c>
      <c r="H283" s="163" t="s">
        <v>1</v>
      </c>
      <c r="I283" s="165"/>
      <c r="L283" s="161"/>
      <c r="M283" s="166"/>
      <c r="T283" s="167"/>
      <c r="AT283" s="163" t="s">
        <v>379</v>
      </c>
      <c r="AU283" s="163" t="s">
        <v>88</v>
      </c>
      <c r="AV283" s="12" t="s">
        <v>82</v>
      </c>
      <c r="AW283" s="12" t="s">
        <v>31</v>
      </c>
      <c r="AX283" s="12" t="s">
        <v>75</v>
      </c>
      <c r="AY283" s="163" t="s">
        <v>371</v>
      </c>
    </row>
    <row r="284" spans="2:65" s="13" customFormat="1" ht="11.25" x14ac:dyDescent="0.2">
      <c r="B284" s="168"/>
      <c r="D284" s="162" t="s">
        <v>379</v>
      </c>
      <c r="E284" s="169" t="s">
        <v>1</v>
      </c>
      <c r="F284" s="170" t="s">
        <v>532</v>
      </c>
      <c r="H284" s="171">
        <v>7.2030000000000003</v>
      </c>
      <c r="I284" s="172"/>
      <c r="L284" s="168"/>
      <c r="M284" s="173"/>
      <c r="T284" s="174"/>
      <c r="AT284" s="169" t="s">
        <v>379</v>
      </c>
      <c r="AU284" s="169" t="s">
        <v>88</v>
      </c>
      <c r="AV284" s="13" t="s">
        <v>88</v>
      </c>
      <c r="AW284" s="13" t="s">
        <v>31</v>
      </c>
      <c r="AX284" s="13" t="s">
        <v>75</v>
      </c>
      <c r="AY284" s="169" t="s">
        <v>371</v>
      </c>
    </row>
    <row r="285" spans="2:65" s="15" customFormat="1" ht="11.25" x14ac:dyDescent="0.2">
      <c r="B285" s="182"/>
      <c r="D285" s="162" t="s">
        <v>379</v>
      </c>
      <c r="E285" s="183" t="s">
        <v>1</v>
      </c>
      <c r="F285" s="184" t="s">
        <v>385</v>
      </c>
      <c r="H285" s="185">
        <v>7.2030000000000003</v>
      </c>
      <c r="I285" s="186"/>
      <c r="L285" s="182"/>
      <c r="M285" s="187"/>
      <c r="T285" s="188"/>
      <c r="AT285" s="183" t="s">
        <v>379</v>
      </c>
      <c r="AU285" s="183" t="s">
        <v>88</v>
      </c>
      <c r="AV285" s="15" t="s">
        <v>377</v>
      </c>
      <c r="AW285" s="15" t="s">
        <v>31</v>
      </c>
      <c r="AX285" s="15" t="s">
        <v>82</v>
      </c>
      <c r="AY285" s="183" t="s">
        <v>371</v>
      </c>
    </row>
    <row r="286" spans="2:65" s="1" customFormat="1" ht="24.2" customHeight="1" x14ac:dyDescent="0.2">
      <c r="B286" s="147"/>
      <c r="C286" s="148" t="s">
        <v>533</v>
      </c>
      <c r="D286" s="148" t="s">
        <v>373</v>
      </c>
      <c r="E286" s="149" t="s">
        <v>534</v>
      </c>
      <c r="F286" s="150" t="s">
        <v>535</v>
      </c>
      <c r="G286" s="151" t="s">
        <v>513</v>
      </c>
      <c r="H286" s="152">
        <v>1</v>
      </c>
      <c r="I286" s="153"/>
      <c r="J286" s="154">
        <f>ROUND(I286*H286,2)</f>
        <v>0</v>
      </c>
      <c r="K286" s="150"/>
      <c r="L286" s="32"/>
      <c r="M286" s="155" t="s">
        <v>1</v>
      </c>
      <c r="N286" s="156" t="s">
        <v>41</v>
      </c>
      <c r="P286" s="157">
        <f>O286*H286</f>
        <v>0</v>
      </c>
      <c r="Q286" s="157">
        <v>2.9219999999999999E-2</v>
      </c>
      <c r="R286" s="157">
        <f>Q286*H286</f>
        <v>2.9219999999999999E-2</v>
      </c>
      <c r="S286" s="157">
        <v>0</v>
      </c>
      <c r="T286" s="158">
        <f>S286*H286</f>
        <v>0</v>
      </c>
      <c r="AR286" s="159" t="s">
        <v>377</v>
      </c>
      <c r="AT286" s="159" t="s">
        <v>373</v>
      </c>
      <c r="AU286" s="159" t="s">
        <v>88</v>
      </c>
      <c r="AY286" s="17" t="s">
        <v>371</v>
      </c>
      <c r="BE286" s="160">
        <f>IF(N286="základná",J286,0)</f>
        <v>0</v>
      </c>
      <c r="BF286" s="160">
        <f>IF(N286="znížená",J286,0)</f>
        <v>0</v>
      </c>
      <c r="BG286" s="160">
        <f>IF(N286="zákl. prenesená",J286,0)</f>
        <v>0</v>
      </c>
      <c r="BH286" s="160">
        <f>IF(N286="zníž. prenesená",J286,0)</f>
        <v>0</v>
      </c>
      <c r="BI286" s="160">
        <f>IF(N286="nulová",J286,0)</f>
        <v>0</v>
      </c>
      <c r="BJ286" s="17" t="s">
        <v>88</v>
      </c>
      <c r="BK286" s="160">
        <f>ROUND(I286*H286,2)</f>
        <v>0</v>
      </c>
      <c r="BL286" s="17" t="s">
        <v>377</v>
      </c>
      <c r="BM286" s="159" t="s">
        <v>536</v>
      </c>
    </row>
    <row r="287" spans="2:65" s="12" customFormat="1" ht="11.25" x14ac:dyDescent="0.2">
      <c r="B287" s="161"/>
      <c r="D287" s="162" t="s">
        <v>379</v>
      </c>
      <c r="E287" s="163" t="s">
        <v>1</v>
      </c>
      <c r="F287" s="164" t="s">
        <v>537</v>
      </c>
      <c r="H287" s="163" t="s">
        <v>1</v>
      </c>
      <c r="I287" s="165"/>
      <c r="L287" s="161"/>
      <c r="M287" s="166"/>
      <c r="T287" s="167"/>
      <c r="AT287" s="163" t="s">
        <v>379</v>
      </c>
      <c r="AU287" s="163" t="s">
        <v>88</v>
      </c>
      <c r="AV287" s="12" t="s">
        <v>82</v>
      </c>
      <c r="AW287" s="12" t="s">
        <v>31</v>
      </c>
      <c r="AX287" s="12" t="s">
        <v>75</v>
      </c>
      <c r="AY287" s="163" t="s">
        <v>371</v>
      </c>
    </row>
    <row r="288" spans="2:65" s="13" customFormat="1" ht="11.25" x14ac:dyDescent="0.2">
      <c r="B288" s="168"/>
      <c r="D288" s="162" t="s">
        <v>379</v>
      </c>
      <c r="E288" s="169" t="s">
        <v>1</v>
      </c>
      <c r="F288" s="170" t="s">
        <v>82</v>
      </c>
      <c r="H288" s="171">
        <v>1</v>
      </c>
      <c r="I288" s="172"/>
      <c r="L288" s="168"/>
      <c r="M288" s="173"/>
      <c r="T288" s="174"/>
      <c r="AT288" s="169" t="s">
        <v>379</v>
      </c>
      <c r="AU288" s="169" t="s">
        <v>88</v>
      </c>
      <c r="AV288" s="13" t="s">
        <v>88</v>
      </c>
      <c r="AW288" s="13" t="s">
        <v>31</v>
      </c>
      <c r="AX288" s="13" t="s">
        <v>75</v>
      </c>
      <c r="AY288" s="169" t="s">
        <v>371</v>
      </c>
    </row>
    <row r="289" spans="2:65" s="15" customFormat="1" ht="11.25" x14ac:dyDescent="0.2">
      <c r="B289" s="182"/>
      <c r="D289" s="162" t="s">
        <v>379</v>
      </c>
      <c r="E289" s="183" t="s">
        <v>1</v>
      </c>
      <c r="F289" s="184" t="s">
        <v>385</v>
      </c>
      <c r="H289" s="185">
        <v>1</v>
      </c>
      <c r="I289" s="186"/>
      <c r="L289" s="182"/>
      <c r="M289" s="187"/>
      <c r="T289" s="188"/>
      <c r="AT289" s="183" t="s">
        <v>379</v>
      </c>
      <c r="AU289" s="183" t="s">
        <v>88</v>
      </c>
      <c r="AV289" s="15" t="s">
        <v>377</v>
      </c>
      <c r="AW289" s="15" t="s">
        <v>31</v>
      </c>
      <c r="AX289" s="15" t="s">
        <v>82</v>
      </c>
      <c r="AY289" s="183" t="s">
        <v>371</v>
      </c>
    </row>
    <row r="290" spans="2:65" s="1" customFormat="1" ht="33" customHeight="1" x14ac:dyDescent="0.2">
      <c r="B290" s="147"/>
      <c r="C290" s="148" t="s">
        <v>538</v>
      </c>
      <c r="D290" s="148" t="s">
        <v>373</v>
      </c>
      <c r="E290" s="149" t="s">
        <v>539</v>
      </c>
      <c r="F290" s="150" t="s">
        <v>540</v>
      </c>
      <c r="G290" s="151" t="s">
        <v>444</v>
      </c>
      <c r="H290" s="152">
        <v>0.79200000000000004</v>
      </c>
      <c r="I290" s="153"/>
      <c r="J290" s="154">
        <f>ROUND(I290*H290,2)</f>
        <v>0</v>
      </c>
      <c r="K290" s="150"/>
      <c r="L290" s="32"/>
      <c r="M290" s="155" t="s">
        <v>1</v>
      </c>
      <c r="N290" s="156" t="s">
        <v>41</v>
      </c>
      <c r="P290" s="157">
        <f>O290*H290</f>
        <v>0</v>
      </c>
      <c r="Q290" s="157">
        <v>1.0900000000000001</v>
      </c>
      <c r="R290" s="157">
        <f>Q290*H290</f>
        <v>0.86328000000000016</v>
      </c>
      <c r="S290" s="157">
        <v>0</v>
      </c>
      <c r="T290" s="158">
        <f>S290*H290</f>
        <v>0</v>
      </c>
      <c r="AR290" s="159" t="s">
        <v>377</v>
      </c>
      <c r="AT290" s="159" t="s">
        <v>373</v>
      </c>
      <c r="AU290" s="159" t="s">
        <v>88</v>
      </c>
      <c r="AY290" s="17" t="s">
        <v>371</v>
      </c>
      <c r="BE290" s="160">
        <f>IF(N290="základná",J290,0)</f>
        <v>0</v>
      </c>
      <c r="BF290" s="160">
        <f>IF(N290="znížená",J290,0)</f>
        <v>0</v>
      </c>
      <c r="BG290" s="160">
        <f>IF(N290="zákl. prenesená",J290,0)</f>
        <v>0</v>
      </c>
      <c r="BH290" s="160">
        <f>IF(N290="zníž. prenesená",J290,0)</f>
        <v>0</v>
      </c>
      <c r="BI290" s="160">
        <f>IF(N290="nulová",J290,0)</f>
        <v>0</v>
      </c>
      <c r="BJ290" s="17" t="s">
        <v>88</v>
      </c>
      <c r="BK290" s="160">
        <f>ROUND(I290*H290,2)</f>
        <v>0</v>
      </c>
      <c r="BL290" s="17" t="s">
        <v>377</v>
      </c>
      <c r="BM290" s="159" t="s">
        <v>541</v>
      </c>
    </row>
    <row r="291" spans="2:65" s="12" customFormat="1" ht="11.25" x14ac:dyDescent="0.2">
      <c r="B291" s="161"/>
      <c r="D291" s="162" t="s">
        <v>379</v>
      </c>
      <c r="E291" s="163" t="s">
        <v>1</v>
      </c>
      <c r="F291" s="164" t="s">
        <v>397</v>
      </c>
      <c r="H291" s="163" t="s">
        <v>1</v>
      </c>
      <c r="I291" s="165"/>
      <c r="L291" s="161"/>
      <c r="M291" s="166"/>
      <c r="T291" s="167"/>
      <c r="AT291" s="163" t="s">
        <v>379</v>
      </c>
      <c r="AU291" s="163" t="s">
        <v>88</v>
      </c>
      <c r="AV291" s="12" t="s">
        <v>82</v>
      </c>
      <c r="AW291" s="12" t="s">
        <v>31</v>
      </c>
      <c r="AX291" s="12" t="s">
        <v>75</v>
      </c>
      <c r="AY291" s="163" t="s">
        <v>371</v>
      </c>
    </row>
    <row r="292" spans="2:65" s="12" customFormat="1" ht="11.25" x14ac:dyDescent="0.2">
      <c r="B292" s="161"/>
      <c r="D292" s="162" t="s">
        <v>379</v>
      </c>
      <c r="E292" s="163" t="s">
        <v>1</v>
      </c>
      <c r="F292" s="164" t="s">
        <v>542</v>
      </c>
      <c r="H292" s="163" t="s">
        <v>1</v>
      </c>
      <c r="I292" s="165"/>
      <c r="L292" s="161"/>
      <c r="M292" s="166"/>
      <c r="T292" s="167"/>
      <c r="AT292" s="163" t="s">
        <v>379</v>
      </c>
      <c r="AU292" s="163" t="s">
        <v>88</v>
      </c>
      <c r="AV292" s="12" t="s">
        <v>82</v>
      </c>
      <c r="AW292" s="12" t="s">
        <v>31</v>
      </c>
      <c r="AX292" s="12" t="s">
        <v>75</v>
      </c>
      <c r="AY292" s="163" t="s">
        <v>371</v>
      </c>
    </row>
    <row r="293" spans="2:65" s="13" customFormat="1" ht="11.25" x14ac:dyDescent="0.2">
      <c r="B293" s="168"/>
      <c r="D293" s="162" t="s">
        <v>379</v>
      </c>
      <c r="E293" s="169" t="s">
        <v>1</v>
      </c>
      <c r="F293" s="170" t="s">
        <v>543</v>
      </c>
      <c r="H293" s="171">
        <v>0.79200000000000004</v>
      </c>
      <c r="I293" s="172"/>
      <c r="L293" s="168"/>
      <c r="M293" s="173"/>
      <c r="T293" s="174"/>
      <c r="AT293" s="169" t="s">
        <v>379</v>
      </c>
      <c r="AU293" s="169" t="s">
        <v>88</v>
      </c>
      <c r="AV293" s="13" t="s">
        <v>88</v>
      </c>
      <c r="AW293" s="13" t="s">
        <v>31</v>
      </c>
      <c r="AX293" s="13" t="s">
        <v>75</v>
      </c>
      <c r="AY293" s="169" t="s">
        <v>371</v>
      </c>
    </row>
    <row r="294" spans="2:65" s="15" customFormat="1" ht="11.25" x14ac:dyDescent="0.2">
      <c r="B294" s="182"/>
      <c r="D294" s="162" t="s">
        <v>379</v>
      </c>
      <c r="E294" s="183" t="s">
        <v>1</v>
      </c>
      <c r="F294" s="184" t="s">
        <v>385</v>
      </c>
      <c r="H294" s="185">
        <v>0.79200000000000004</v>
      </c>
      <c r="I294" s="186"/>
      <c r="L294" s="182"/>
      <c r="M294" s="187"/>
      <c r="T294" s="188"/>
      <c r="AT294" s="183" t="s">
        <v>379</v>
      </c>
      <c r="AU294" s="183" t="s">
        <v>88</v>
      </c>
      <c r="AV294" s="15" t="s">
        <v>377</v>
      </c>
      <c r="AW294" s="15" t="s">
        <v>31</v>
      </c>
      <c r="AX294" s="15" t="s">
        <v>82</v>
      </c>
      <c r="AY294" s="183" t="s">
        <v>371</v>
      </c>
    </row>
    <row r="295" spans="2:65" s="1" customFormat="1" ht="24.2" customHeight="1" x14ac:dyDescent="0.2">
      <c r="B295" s="147"/>
      <c r="C295" s="148" t="s">
        <v>544</v>
      </c>
      <c r="D295" s="148" t="s">
        <v>373</v>
      </c>
      <c r="E295" s="149" t="s">
        <v>545</v>
      </c>
      <c r="F295" s="150" t="s">
        <v>546</v>
      </c>
      <c r="G295" s="151" t="s">
        <v>376</v>
      </c>
      <c r="H295" s="152">
        <v>0.84</v>
      </c>
      <c r="I295" s="153"/>
      <c r="J295" s="154">
        <f>ROUND(I295*H295,2)</f>
        <v>0</v>
      </c>
      <c r="K295" s="150"/>
      <c r="L295" s="32"/>
      <c r="M295" s="155" t="s">
        <v>1</v>
      </c>
      <c r="N295" s="156" t="s">
        <v>41</v>
      </c>
      <c r="P295" s="157">
        <f>O295*H295</f>
        <v>0</v>
      </c>
      <c r="Q295" s="157">
        <v>2.9055000000000001E-2</v>
      </c>
      <c r="R295" s="157">
        <f>Q295*H295</f>
        <v>2.4406199999999999E-2</v>
      </c>
      <c r="S295" s="157">
        <v>0</v>
      </c>
      <c r="T295" s="158">
        <f>S295*H295</f>
        <v>0</v>
      </c>
      <c r="AR295" s="159" t="s">
        <v>377</v>
      </c>
      <c r="AT295" s="159" t="s">
        <v>373</v>
      </c>
      <c r="AU295" s="159" t="s">
        <v>88</v>
      </c>
      <c r="AY295" s="17" t="s">
        <v>371</v>
      </c>
      <c r="BE295" s="160">
        <f>IF(N295="základná",J295,0)</f>
        <v>0</v>
      </c>
      <c r="BF295" s="160">
        <f>IF(N295="znížená",J295,0)</f>
        <v>0</v>
      </c>
      <c r="BG295" s="160">
        <f>IF(N295="zákl. prenesená",J295,0)</f>
        <v>0</v>
      </c>
      <c r="BH295" s="160">
        <f>IF(N295="zníž. prenesená",J295,0)</f>
        <v>0</v>
      </c>
      <c r="BI295" s="160">
        <f>IF(N295="nulová",J295,0)</f>
        <v>0</v>
      </c>
      <c r="BJ295" s="17" t="s">
        <v>88</v>
      </c>
      <c r="BK295" s="160">
        <f>ROUND(I295*H295,2)</f>
        <v>0</v>
      </c>
      <c r="BL295" s="17" t="s">
        <v>377</v>
      </c>
      <c r="BM295" s="159" t="s">
        <v>547</v>
      </c>
    </row>
    <row r="296" spans="2:65" s="12" customFormat="1" ht="11.25" x14ac:dyDescent="0.2">
      <c r="B296" s="161"/>
      <c r="D296" s="162" t="s">
        <v>379</v>
      </c>
      <c r="E296" s="163" t="s">
        <v>1</v>
      </c>
      <c r="F296" s="164" t="s">
        <v>397</v>
      </c>
      <c r="H296" s="163" t="s">
        <v>1</v>
      </c>
      <c r="I296" s="165"/>
      <c r="L296" s="161"/>
      <c r="M296" s="166"/>
      <c r="T296" s="167"/>
      <c r="AT296" s="163" t="s">
        <v>379</v>
      </c>
      <c r="AU296" s="163" t="s">
        <v>88</v>
      </c>
      <c r="AV296" s="12" t="s">
        <v>82</v>
      </c>
      <c r="AW296" s="12" t="s">
        <v>31</v>
      </c>
      <c r="AX296" s="12" t="s">
        <v>75</v>
      </c>
      <c r="AY296" s="163" t="s">
        <v>371</v>
      </c>
    </row>
    <row r="297" spans="2:65" s="12" customFormat="1" ht="11.25" x14ac:dyDescent="0.2">
      <c r="B297" s="161"/>
      <c r="D297" s="162" t="s">
        <v>379</v>
      </c>
      <c r="E297" s="163" t="s">
        <v>1</v>
      </c>
      <c r="F297" s="164" t="s">
        <v>548</v>
      </c>
      <c r="H297" s="163" t="s">
        <v>1</v>
      </c>
      <c r="I297" s="165"/>
      <c r="L297" s="161"/>
      <c r="M297" s="166"/>
      <c r="T297" s="167"/>
      <c r="AT297" s="163" t="s">
        <v>379</v>
      </c>
      <c r="AU297" s="163" t="s">
        <v>88</v>
      </c>
      <c r="AV297" s="12" t="s">
        <v>82</v>
      </c>
      <c r="AW297" s="12" t="s">
        <v>31</v>
      </c>
      <c r="AX297" s="12" t="s">
        <v>75</v>
      </c>
      <c r="AY297" s="163" t="s">
        <v>371</v>
      </c>
    </row>
    <row r="298" spans="2:65" s="13" customFormat="1" ht="11.25" x14ac:dyDescent="0.2">
      <c r="B298" s="168"/>
      <c r="D298" s="162" t="s">
        <v>379</v>
      </c>
      <c r="E298" s="169" t="s">
        <v>1</v>
      </c>
      <c r="F298" s="170" t="s">
        <v>549</v>
      </c>
      <c r="H298" s="171">
        <v>0.44</v>
      </c>
      <c r="I298" s="172"/>
      <c r="L298" s="168"/>
      <c r="M298" s="173"/>
      <c r="T298" s="174"/>
      <c r="AT298" s="169" t="s">
        <v>379</v>
      </c>
      <c r="AU298" s="169" t="s">
        <v>88</v>
      </c>
      <c r="AV298" s="13" t="s">
        <v>88</v>
      </c>
      <c r="AW298" s="13" t="s">
        <v>31</v>
      </c>
      <c r="AX298" s="13" t="s">
        <v>75</v>
      </c>
      <c r="AY298" s="169" t="s">
        <v>371</v>
      </c>
    </row>
    <row r="299" spans="2:65" s="12" customFormat="1" ht="11.25" x14ac:dyDescent="0.2">
      <c r="B299" s="161"/>
      <c r="D299" s="162" t="s">
        <v>379</v>
      </c>
      <c r="E299" s="163" t="s">
        <v>1</v>
      </c>
      <c r="F299" s="164" t="s">
        <v>550</v>
      </c>
      <c r="H299" s="163" t="s">
        <v>1</v>
      </c>
      <c r="I299" s="165"/>
      <c r="L299" s="161"/>
      <c r="M299" s="166"/>
      <c r="T299" s="167"/>
      <c r="AT299" s="163" t="s">
        <v>379</v>
      </c>
      <c r="AU299" s="163" t="s">
        <v>88</v>
      </c>
      <c r="AV299" s="12" t="s">
        <v>82</v>
      </c>
      <c r="AW299" s="12" t="s">
        <v>31</v>
      </c>
      <c r="AX299" s="12" t="s">
        <v>75</v>
      </c>
      <c r="AY299" s="163" t="s">
        <v>371</v>
      </c>
    </row>
    <row r="300" spans="2:65" s="13" customFormat="1" ht="11.25" x14ac:dyDescent="0.2">
      <c r="B300" s="168"/>
      <c r="D300" s="162" t="s">
        <v>379</v>
      </c>
      <c r="E300" s="169" t="s">
        <v>1</v>
      </c>
      <c r="F300" s="170" t="s">
        <v>551</v>
      </c>
      <c r="H300" s="171">
        <v>0.4</v>
      </c>
      <c r="I300" s="172"/>
      <c r="L300" s="168"/>
      <c r="M300" s="173"/>
      <c r="T300" s="174"/>
      <c r="AT300" s="169" t="s">
        <v>379</v>
      </c>
      <c r="AU300" s="169" t="s">
        <v>88</v>
      </c>
      <c r="AV300" s="13" t="s">
        <v>88</v>
      </c>
      <c r="AW300" s="13" t="s">
        <v>31</v>
      </c>
      <c r="AX300" s="13" t="s">
        <v>75</v>
      </c>
      <c r="AY300" s="169" t="s">
        <v>371</v>
      </c>
    </row>
    <row r="301" spans="2:65" s="14" customFormat="1" ht="11.25" x14ac:dyDescent="0.2">
      <c r="B301" s="175"/>
      <c r="D301" s="162" t="s">
        <v>379</v>
      </c>
      <c r="E301" s="176" t="s">
        <v>1</v>
      </c>
      <c r="F301" s="177" t="s">
        <v>383</v>
      </c>
      <c r="H301" s="178">
        <v>0.84</v>
      </c>
      <c r="I301" s="179"/>
      <c r="L301" s="175"/>
      <c r="M301" s="180"/>
      <c r="T301" s="181"/>
      <c r="AT301" s="176" t="s">
        <v>379</v>
      </c>
      <c r="AU301" s="176" t="s">
        <v>88</v>
      </c>
      <c r="AV301" s="14" t="s">
        <v>384</v>
      </c>
      <c r="AW301" s="14" t="s">
        <v>31</v>
      </c>
      <c r="AX301" s="14" t="s">
        <v>75</v>
      </c>
      <c r="AY301" s="176" t="s">
        <v>371</v>
      </c>
    </row>
    <row r="302" spans="2:65" s="15" customFormat="1" ht="11.25" x14ac:dyDescent="0.2">
      <c r="B302" s="182"/>
      <c r="D302" s="162" t="s">
        <v>379</v>
      </c>
      <c r="E302" s="183" t="s">
        <v>1</v>
      </c>
      <c r="F302" s="184" t="s">
        <v>385</v>
      </c>
      <c r="H302" s="185">
        <v>0.84</v>
      </c>
      <c r="I302" s="186"/>
      <c r="L302" s="182"/>
      <c r="M302" s="187"/>
      <c r="T302" s="188"/>
      <c r="AT302" s="183" t="s">
        <v>379</v>
      </c>
      <c r="AU302" s="183" t="s">
        <v>88</v>
      </c>
      <c r="AV302" s="15" t="s">
        <v>377</v>
      </c>
      <c r="AW302" s="15" t="s">
        <v>31</v>
      </c>
      <c r="AX302" s="15" t="s">
        <v>82</v>
      </c>
      <c r="AY302" s="183" t="s">
        <v>371</v>
      </c>
    </row>
    <row r="303" spans="2:65" s="1" customFormat="1" ht="24.2" customHeight="1" x14ac:dyDescent="0.2">
      <c r="B303" s="147"/>
      <c r="C303" s="148" t="s">
        <v>552</v>
      </c>
      <c r="D303" s="148" t="s">
        <v>373</v>
      </c>
      <c r="E303" s="149" t="s">
        <v>553</v>
      </c>
      <c r="F303" s="150" t="s">
        <v>554</v>
      </c>
      <c r="G303" s="151" t="s">
        <v>489</v>
      </c>
      <c r="H303" s="152">
        <v>51.66</v>
      </c>
      <c r="I303" s="153"/>
      <c r="J303" s="154">
        <f>ROUND(I303*H303,2)</f>
        <v>0</v>
      </c>
      <c r="K303" s="150"/>
      <c r="L303" s="32"/>
      <c r="M303" s="155" t="s">
        <v>1</v>
      </c>
      <c r="N303" s="156" t="s">
        <v>41</v>
      </c>
      <c r="P303" s="157">
        <f>O303*H303</f>
        <v>0</v>
      </c>
      <c r="Q303" s="157">
        <v>0</v>
      </c>
      <c r="R303" s="157">
        <f>Q303*H303</f>
        <v>0</v>
      </c>
      <c r="S303" s="157">
        <v>0</v>
      </c>
      <c r="T303" s="158">
        <f>S303*H303</f>
        <v>0</v>
      </c>
      <c r="AR303" s="159" t="s">
        <v>377</v>
      </c>
      <c r="AT303" s="159" t="s">
        <v>373</v>
      </c>
      <c r="AU303" s="159" t="s">
        <v>88</v>
      </c>
      <c r="AY303" s="17" t="s">
        <v>371</v>
      </c>
      <c r="BE303" s="160">
        <f>IF(N303="základná",J303,0)</f>
        <v>0</v>
      </c>
      <c r="BF303" s="160">
        <f>IF(N303="znížená",J303,0)</f>
        <v>0</v>
      </c>
      <c r="BG303" s="160">
        <f>IF(N303="zákl. prenesená",J303,0)</f>
        <v>0</v>
      </c>
      <c r="BH303" s="160">
        <f>IF(N303="zníž. prenesená",J303,0)</f>
        <v>0</v>
      </c>
      <c r="BI303" s="160">
        <f>IF(N303="nulová",J303,0)</f>
        <v>0</v>
      </c>
      <c r="BJ303" s="17" t="s">
        <v>88</v>
      </c>
      <c r="BK303" s="160">
        <f>ROUND(I303*H303,2)</f>
        <v>0</v>
      </c>
      <c r="BL303" s="17" t="s">
        <v>377</v>
      </c>
      <c r="BM303" s="159" t="s">
        <v>555</v>
      </c>
    </row>
    <row r="304" spans="2:65" s="12" customFormat="1" ht="11.25" x14ac:dyDescent="0.2">
      <c r="B304" s="161"/>
      <c r="D304" s="162" t="s">
        <v>379</v>
      </c>
      <c r="E304" s="163" t="s">
        <v>1</v>
      </c>
      <c r="F304" s="164" t="s">
        <v>397</v>
      </c>
      <c r="H304" s="163" t="s">
        <v>1</v>
      </c>
      <c r="I304" s="165"/>
      <c r="L304" s="161"/>
      <c r="M304" s="166"/>
      <c r="T304" s="167"/>
      <c r="AT304" s="163" t="s">
        <v>379</v>
      </c>
      <c r="AU304" s="163" t="s">
        <v>88</v>
      </c>
      <c r="AV304" s="12" t="s">
        <v>82</v>
      </c>
      <c r="AW304" s="12" t="s">
        <v>31</v>
      </c>
      <c r="AX304" s="12" t="s">
        <v>75</v>
      </c>
      <c r="AY304" s="163" t="s">
        <v>371</v>
      </c>
    </row>
    <row r="305" spans="2:65" s="12" customFormat="1" ht="11.25" x14ac:dyDescent="0.2">
      <c r="B305" s="161"/>
      <c r="D305" s="162" t="s">
        <v>379</v>
      </c>
      <c r="E305" s="163" t="s">
        <v>1</v>
      </c>
      <c r="F305" s="164" t="s">
        <v>556</v>
      </c>
      <c r="H305" s="163" t="s">
        <v>1</v>
      </c>
      <c r="I305" s="165"/>
      <c r="L305" s="161"/>
      <c r="M305" s="166"/>
      <c r="T305" s="167"/>
      <c r="AT305" s="163" t="s">
        <v>379</v>
      </c>
      <c r="AU305" s="163" t="s">
        <v>88</v>
      </c>
      <c r="AV305" s="12" t="s">
        <v>82</v>
      </c>
      <c r="AW305" s="12" t="s">
        <v>31</v>
      </c>
      <c r="AX305" s="12" t="s">
        <v>75</v>
      </c>
      <c r="AY305" s="163" t="s">
        <v>371</v>
      </c>
    </row>
    <row r="306" spans="2:65" s="13" customFormat="1" ht="11.25" x14ac:dyDescent="0.2">
      <c r="B306" s="168"/>
      <c r="D306" s="162" t="s">
        <v>379</v>
      </c>
      <c r="E306" s="169" t="s">
        <v>1</v>
      </c>
      <c r="F306" s="170" t="s">
        <v>557</v>
      </c>
      <c r="H306" s="171">
        <v>4.46</v>
      </c>
      <c r="I306" s="172"/>
      <c r="L306" s="168"/>
      <c r="M306" s="173"/>
      <c r="T306" s="174"/>
      <c r="AT306" s="169" t="s">
        <v>379</v>
      </c>
      <c r="AU306" s="169" t="s">
        <v>88</v>
      </c>
      <c r="AV306" s="13" t="s">
        <v>88</v>
      </c>
      <c r="AW306" s="13" t="s">
        <v>31</v>
      </c>
      <c r="AX306" s="13" t="s">
        <v>75</v>
      </c>
      <c r="AY306" s="169" t="s">
        <v>371</v>
      </c>
    </row>
    <row r="307" spans="2:65" s="12" customFormat="1" ht="11.25" x14ac:dyDescent="0.2">
      <c r="B307" s="161"/>
      <c r="D307" s="162" t="s">
        <v>379</v>
      </c>
      <c r="E307" s="163" t="s">
        <v>1</v>
      </c>
      <c r="F307" s="164" t="s">
        <v>558</v>
      </c>
      <c r="H307" s="163" t="s">
        <v>1</v>
      </c>
      <c r="I307" s="165"/>
      <c r="L307" s="161"/>
      <c r="M307" s="166"/>
      <c r="T307" s="167"/>
      <c r="AT307" s="163" t="s">
        <v>379</v>
      </c>
      <c r="AU307" s="163" t="s">
        <v>88</v>
      </c>
      <c r="AV307" s="12" t="s">
        <v>82</v>
      </c>
      <c r="AW307" s="12" t="s">
        <v>31</v>
      </c>
      <c r="AX307" s="12" t="s">
        <v>75</v>
      </c>
      <c r="AY307" s="163" t="s">
        <v>371</v>
      </c>
    </row>
    <row r="308" spans="2:65" s="13" customFormat="1" ht="11.25" x14ac:dyDescent="0.2">
      <c r="B308" s="168"/>
      <c r="D308" s="162" t="s">
        <v>379</v>
      </c>
      <c r="E308" s="169" t="s">
        <v>1</v>
      </c>
      <c r="F308" s="170" t="s">
        <v>559</v>
      </c>
      <c r="H308" s="171">
        <v>47.2</v>
      </c>
      <c r="I308" s="172"/>
      <c r="L308" s="168"/>
      <c r="M308" s="173"/>
      <c r="T308" s="174"/>
      <c r="AT308" s="169" t="s">
        <v>379</v>
      </c>
      <c r="AU308" s="169" t="s">
        <v>88</v>
      </c>
      <c r="AV308" s="13" t="s">
        <v>88</v>
      </c>
      <c r="AW308" s="13" t="s">
        <v>31</v>
      </c>
      <c r="AX308" s="13" t="s">
        <v>75</v>
      </c>
      <c r="AY308" s="169" t="s">
        <v>371</v>
      </c>
    </row>
    <row r="309" spans="2:65" s="14" customFormat="1" ht="11.25" x14ac:dyDescent="0.2">
      <c r="B309" s="175"/>
      <c r="D309" s="162" t="s">
        <v>379</v>
      </c>
      <c r="E309" s="176" t="s">
        <v>1</v>
      </c>
      <c r="F309" s="177" t="s">
        <v>383</v>
      </c>
      <c r="H309" s="178">
        <v>51.66</v>
      </c>
      <c r="I309" s="179"/>
      <c r="L309" s="175"/>
      <c r="M309" s="180"/>
      <c r="T309" s="181"/>
      <c r="AT309" s="176" t="s">
        <v>379</v>
      </c>
      <c r="AU309" s="176" t="s">
        <v>88</v>
      </c>
      <c r="AV309" s="14" t="s">
        <v>384</v>
      </c>
      <c r="AW309" s="14" t="s">
        <v>31</v>
      </c>
      <c r="AX309" s="14" t="s">
        <v>75</v>
      </c>
      <c r="AY309" s="176" t="s">
        <v>371</v>
      </c>
    </row>
    <row r="310" spans="2:65" s="15" customFormat="1" ht="11.25" x14ac:dyDescent="0.2">
      <c r="B310" s="182"/>
      <c r="D310" s="162" t="s">
        <v>379</v>
      </c>
      <c r="E310" s="183" t="s">
        <v>1</v>
      </c>
      <c r="F310" s="184" t="s">
        <v>385</v>
      </c>
      <c r="H310" s="185">
        <v>51.66</v>
      </c>
      <c r="I310" s="186"/>
      <c r="L310" s="182"/>
      <c r="M310" s="187"/>
      <c r="T310" s="188"/>
      <c r="AT310" s="183" t="s">
        <v>379</v>
      </c>
      <c r="AU310" s="183" t="s">
        <v>88</v>
      </c>
      <c r="AV310" s="15" t="s">
        <v>377</v>
      </c>
      <c r="AW310" s="15" t="s">
        <v>31</v>
      </c>
      <c r="AX310" s="15" t="s">
        <v>82</v>
      </c>
      <c r="AY310" s="183" t="s">
        <v>371</v>
      </c>
    </row>
    <row r="311" spans="2:65" s="1" customFormat="1" ht="33" customHeight="1" x14ac:dyDescent="0.2">
      <c r="B311" s="147"/>
      <c r="C311" s="148" t="s">
        <v>560</v>
      </c>
      <c r="D311" s="148" t="s">
        <v>373</v>
      </c>
      <c r="E311" s="149" t="s">
        <v>561</v>
      </c>
      <c r="F311" s="150" t="s">
        <v>562</v>
      </c>
      <c r="G311" s="151" t="s">
        <v>376</v>
      </c>
      <c r="H311" s="152">
        <v>0.26600000000000001</v>
      </c>
      <c r="I311" s="153"/>
      <c r="J311" s="154">
        <f>ROUND(I311*H311,2)</f>
        <v>0</v>
      </c>
      <c r="K311" s="150"/>
      <c r="L311" s="32"/>
      <c r="M311" s="155" t="s">
        <v>1</v>
      </c>
      <c r="N311" s="156" t="s">
        <v>41</v>
      </c>
      <c r="P311" s="157">
        <f>O311*H311</f>
        <v>0</v>
      </c>
      <c r="Q311" s="157">
        <v>0.14498</v>
      </c>
      <c r="R311" s="157">
        <f>Q311*H311</f>
        <v>3.8564680000000004E-2</v>
      </c>
      <c r="S311" s="157">
        <v>0</v>
      </c>
      <c r="T311" s="158">
        <f>S311*H311</f>
        <v>0</v>
      </c>
      <c r="AR311" s="159" t="s">
        <v>377</v>
      </c>
      <c r="AT311" s="159" t="s">
        <v>373</v>
      </c>
      <c r="AU311" s="159" t="s">
        <v>88</v>
      </c>
      <c r="AY311" s="17" t="s">
        <v>371</v>
      </c>
      <c r="BE311" s="160">
        <f>IF(N311="základná",J311,0)</f>
        <v>0</v>
      </c>
      <c r="BF311" s="160">
        <f>IF(N311="znížená",J311,0)</f>
        <v>0</v>
      </c>
      <c r="BG311" s="160">
        <f>IF(N311="zákl. prenesená",J311,0)</f>
        <v>0</v>
      </c>
      <c r="BH311" s="160">
        <f>IF(N311="zníž. prenesená",J311,0)</f>
        <v>0</v>
      </c>
      <c r="BI311" s="160">
        <f>IF(N311="nulová",J311,0)</f>
        <v>0</v>
      </c>
      <c r="BJ311" s="17" t="s">
        <v>88</v>
      </c>
      <c r="BK311" s="160">
        <f>ROUND(I311*H311,2)</f>
        <v>0</v>
      </c>
      <c r="BL311" s="17" t="s">
        <v>377</v>
      </c>
      <c r="BM311" s="159" t="s">
        <v>563</v>
      </c>
    </row>
    <row r="312" spans="2:65" s="12" customFormat="1" ht="11.25" x14ac:dyDescent="0.2">
      <c r="B312" s="161"/>
      <c r="D312" s="162" t="s">
        <v>379</v>
      </c>
      <c r="E312" s="163" t="s">
        <v>1</v>
      </c>
      <c r="F312" s="164" t="s">
        <v>564</v>
      </c>
      <c r="H312" s="163" t="s">
        <v>1</v>
      </c>
      <c r="I312" s="165"/>
      <c r="L312" s="161"/>
      <c r="M312" s="166"/>
      <c r="T312" s="167"/>
      <c r="AT312" s="163" t="s">
        <v>379</v>
      </c>
      <c r="AU312" s="163" t="s">
        <v>88</v>
      </c>
      <c r="AV312" s="12" t="s">
        <v>82</v>
      </c>
      <c r="AW312" s="12" t="s">
        <v>31</v>
      </c>
      <c r="AX312" s="12" t="s">
        <v>75</v>
      </c>
      <c r="AY312" s="163" t="s">
        <v>371</v>
      </c>
    </row>
    <row r="313" spans="2:65" s="13" customFormat="1" ht="11.25" x14ac:dyDescent="0.2">
      <c r="B313" s="168"/>
      <c r="D313" s="162" t="s">
        <v>379</v>
      </c>
      <c r="E313" s="169" t="s">
        <v>1</v>
      </c>
      <c r="F313" s="170" t="s">
        <v>565</v>
      </c>
      <c r="H313" s="171">
        <v>0.26600000000000001</v>
      </c>
      <c r="I313" s="172"/>
      <c r="L313" s="168"/>
      <c r="M313" s="173"/>
      <c r="T313" s="174"/>
      <c r="AT313" s="169" t="s">
        <v>379</v>
      </c>
      <c r="AU313" s="169" t="s">
        <v>88</v>
      </c>
      <c r="AV313" s="13" t="s">
        <v>88</v>
      </c>
      <c r="AW313" s="13" t="s">
        <v>31</v>
      </c>
      <c r="AX313" s="13" t="s">
        <v>75</v>
      </c>
      <c r="AY313" s="169" t="s">
        <v>371</v>
      </c>
    </row>
    <row r="314" spans="2:65" s="15" customFormat="1" ht="11.25" x14ac:dyDescent="0.2">
      <c r="B314" s="182"/>
      <c r="D314" s="162" t="s">
        <v>379</v>
      </c>
      <c r="E314" s="183" t="s">
        <v>1</v>
      </c>
      <c r="F314" s="184" t="s">
        <v>385</v>
      </c>
      <c r="H314" s="185">
        <v>0.26600000000000001</v>
      </c>
      <c r="I314" s="186"/>
      <c r="L314" s="182"/>
      <c r="M314" s="187"/>
      <c r="T314" s="188"/>
      <c r="AT314" s="183" t="s">
        <v>379</v>
      </c>
      <c r="AU314" s="183" t="s">
        <v>88</v>
      </c>
      <c r="AV314" s="15" t="s">
        <v>377</v>
      </c>
      <c r="AW314" s="15" t="s">
        <v>31</v>
      </c>
      <c r="AX314" s="15" t="s">
        <v>82</v>
      </c>
      <c r="AY314" s="183" t="s">
        <v>371</v>
      </c>
    </row>
    <row r="315" spans="2:65" s="1" customFormat="1" ht="33" customHeight="1" x14ac:dyDescent="0.2">
      <c r="B315" s="147"/>
      <c r="C315" s="148" t="s">
        <v>566</v>
      </c>
      <c r="D315" s="148" t="s">
        <v>373</v>
      </c>
      <c r="E315" s="149" t="s">
        <v>567</v>
      </c>
      <c r="F315" s="150" t="s">
        <v>568</v>
      </c>
      <c r="G315" s="151" t="s">
        <v>376</v>
      </c>
      <c r="H315" s="152">
        <v>0.32600000000000001</v>
      </c>
      <c r="I315" s="153"/>
      <c r="J315" s="154">
        <f>ROUND(I315*H315,2)</f>
        <v>0</v>
      </c>
      <c r="K315" s="150"/>
      <c r="L315" s="32"/>
      <c r="M315" s="155" t="s">
        <v>1</v>
      </c>
      <c r="N315" s="156" t="s">
        <v>41</v>
      </c>
      <c r="P315" s="157">
        <f>O315*H315</f>
        <v>0</v>
      </c>
      <c r="Q315" s="157">
        <v>0.20482</v>
      </c>
      <c r="R315" s="157">
        <f>Q315*H315</f>
        <v>6.6771320000000009E-2</v>
      </c>
      <c r="S315" s="157">
        <v>0</v>
      </c>
      <c r="T315" s="158">
        <f>S315*H315</f>
        <v>0</v>
      </c>
      <c r="AR315" s="159" t="s">
        <v>377</v>
      </c>
      <c r="AT315" s="159" t="s">
        <v>373</v>
      </c>
      <c r="AU315" s="159" t="s">
        <v>88</v>
      </c>
      <c r="AY315" s="17" t="s">
        <v>371</v>
      </c>
      <c r="BE315" s="160">
        <f>IF(N315="základná",J315,0)</f>
        <v>0</v>
      </c>
      <c r="BF315" s="160">
        <f>IF(N315="znížená",J315,0)</f>
        <v>0</v>
      </c>
      <c r="BG315" s="160">
        <f>IF(N315="zákl. prenesená",J315,0)</f>
        <v>0</v>
      </c>
      <c r="BH315" s="160">
        <f>IF(N315="zníž. prenesená",J315,0)</f>
        <v>0</v>
      </c>
      <c r="BI315" s="160">
        <f>IF(N315="nulová",J315,0)</f>
        <v>0</v>
      </c>
      <c r="BJ315" s="17" t="s">
        <v>88</v>
      </c>
      <c r="BK315" s="160">
        <f>ROUND(I315*H315,2)</f>
        <v>0</v>
      </c>
      <c r="BL315" s="17" t="s">
        <v>377</v>
      </c>
      <c r="BM315" s="159" t="s">
        <v>569</v>
      </c>
    </row>
    <row r="316" spans="2:65" s="12" customFormat="1" ht="11.25" x14ac:dyDescent="0.2">
      <c r="B316" s="161"/>
      <c r="D316" s="162" t="s">
        <v>379</v>
      </c>
      <c r="E316" s="163" t="s">
        <v>1</v>
      </c>
      <c r="F316" s="164" t="s">
        <v>570</v>
      </c>
      <c r="H316" s="163" t="s">
        <v>1</v>
      </c>
      <c r="I316" s="165"/>
      <c r="L316" s="161"/>
      <c r="M316" s="166"/>
      <c r="T316" s="167"/>
      <c r="AT316" s="163" t="s">
        <v>379</v>
      </c>
      <c r="AU316" s="163" t="s">
        <v>88</v>
      </c>
      <c r="AV316" s="12" t="s">
        <v>82</v>
      </c>
      <c r="AW316" s="12" t="s">
        <v>31</v>
      </c>
      <c r="AX316" s="12" t="s">
        <v>75</v>
      </c>
      <c r="AY316" s="163" t="s">
        <v>371</v>
      </c>
    </row>
    <row r="317" spans="2:65" s="13" customFormat="1" ht="11.25" x14ac:dyDescent="0.2">
      <c r="B317" s="168"/>
      <c r="D317" s="162" t="s">
        <v>379</v>
      </c>
      <c r="E317" s="169" t="s">
        <v>1</v>
      </c>
      <c r="F317" s="170" t="s">
        <v>571</v>
      </c>
      <c r="H317" s="171">
        <v>0.32600000000000001</v>
      </c>
      <c r="I317" s="172"/>
      <c r="L317" s="168"/>
      <c r="M317" s="173"/>
      <c r="T317" s="174"/>
      <c r="AT317" s="169" t="s">
        <v>379</v>
      </c>
      <c r="AU317" s="169" t="s">
        <v>88</v>
      </c>
      <c r="AV317" s="13" t="s">
        <v>88</v>
      </c>
      <c r="AW317" s="13" t="s">
        <v>31</v>
      </c>
      <c r="AX317" s="13" t="s">
        <v>75</v>
      </c>
      <c r="AY317" s="169" t="s">
        <v>371</v>
      </c>
    </row>
    <row r="318" spans="2:65" s="15" customFormat="1" ht="11.25" x14ac:dyDescent="0.2">
      <c r="B318" s="182"/>
      <c r="D318" s="162" t="s">
        <v>379</v>
      </c>
      <c r="E318" s="183" t="s">
        <v>1</v>
      </c>
      <c r="F318" s="184" t="s">
        <v>385</v>
      </c>
      <c r="H318" s="185">
        <v>0.32600000000000001</v>
      </c>
      <c r="I318" s="186"/>
      <c r="L318" s="182"/>
      <c r="M318" s="187"/>
      <c r="T318" s="188"/>
      <c r="AT318" s="183" t="s">
        <v>379</v>
      </c>
      <c r="AU318" s="183" t="s">
        <v>88</v>
      </c>
      <c r="AV318" s="15" t="s">
        <v>377</v>
      </c>
      <c r="AW318" s="15" t="s">
        <v>31</v>
      </c>
      <c r="AX318" s="15" t="s">
        <v>82</v>
      </c>
      <c r="AY318" s="183" t="s">
        <v>371</v>
      </c>
    </row>
    <row r="319" spans="2:65" s="1" customFormat="1" ht="37.9" customHeight="1" x14ac:dyDescent="0.2">
      <c r="B319" s="147"/>
      <c r="C319" s="148" t="s">
        <v>572</v>
      </c>
      <c r="D319" s="148" t="s">
        <v>373</v>
      </c>
      <c r="E319" s="149" t="s">
        <v>573</v>
      </c>
      <c r="F319" s="150" t="s">
        <v>574</v>
      </c>
      <c r="G319" s="151" t="s">
        <v>376</v>
      </c>
      <c r="H319" s="152">
        <v>8.4849999999999994</v>
      </c>
      <c r="I319" s="153"/>
      <c r="J319" s="154">
        <f>ROUND(I319*H319,2)</f>
        <v>0</v>
      </c>
      <c r="K319" s="150"/>
      <c r="L319" s="32"/>
      <c r="M319" s="155" t="s">
        <v>1</v>
      </c>
      <c r="N319" s="156" t="s">
        <v>41</v>
      </c>
      <c r="P319" s="157">
        <f>O319*H319</f>
        <v>0</v>
      </c>
      <c r="Q319" s="157">
        <v>8.7529999999999997E-2</v>
      </c>
      <c r="R319" s="157">
        <f>Q319*H319</f>
        <v>0.74269204999999994</v>
      </c>
      <c r="S319" s="157">
        <v>0</v>
      </c>
      <c r="T319" s="158">
        <f>S319*H319</f>
        <v>0</v>
      </c>
      <c r="AR319" s="159" t="s">
        <v>377</v>
      </c>
      <c r="AT319" s="159" t="s">
        <v>373</v>
      </c>
      <c r="AU319" s="159" t="s">
        <v>88</v>
      </c>
      <c r="AY319" s="17" t="s">
        <v>371</v>
      </c>
      <c r="BE319" s="160">
        <f>IF(N319="základná",J319,0)</f>
        <v>0</v>
      </c>
      <c r="BF319" s="160">
        <f>IF(N319="znížená",J319,0)</f>
        <v>0</v>
      </c>
      <c r="BG319" s="160">
        <f>IF(N319="zákl. prenesená",J319,0)</f>
        <v>0</v>
      </c>
      <c r="BH319" s="160">
        <f>IF(N319="zníž. prenesená",J319,0)</f>
        <v>0</v>
      </c>
      <c r="BI319" s="160">
        <f>IF(N319="nulová",J319,0)</f>
        <v>0</v>
      </c>
      <c r="BJ319" s="17" t="s">
        <v>88</v>
      </c>
      <c r="BK319" s="160">
        <f>ROUND(I319*H319,2)</f>
        <v>0</v>
      </c>
      <c r="BL319" s="17" t="s">
        <v>377</v>
      </c>
      <c r="BM319" s="159" t="s">
        <v>575</v>
      </c>
    </row>
    <row r="320" spans="2:65" s="12" customFormat="1" ht="11.25" x14ac:dyDescent="0.2">
      <c r="B320" s="161"/>
      <c r="D320" s="162" t="s">
        <v>379</v>
      </c>
      <c r="E320" s="163" t="s">
        <v>1</v>
      </c>
      <c r="F320" s="164" t="s">
        <v>397</v>
      </c>
      <c r="H320" s="163" t="s">
        <v>1</v>
      </c>
      <c r="I320" s="165"/>
      <c r="L320" s="161"/>
      <c r="M320" s="166"/>
      <c r="T320" s="167"/>
      <c r="AT320" s="163" t="s">
        <v>379</v>
      </c>
      <c r="AU320" s="163" t="s">
        <v>88</v>
      </c>
      <c r="AV320" s="12" t="s">
        <v>82</v>
      </c>
      <c r="AW320" s="12" t="s">
        <v>31</v>
      </c>
      <c r="AX320" s="12" t="s">
        <v>75</v>
      </c>
      <c r="AY320" s="163" t="s">
        <v>371</v>
      </c>
    </row>
    <row r="321" spans="2:65" s="12" customFormat="1" ht="11.25" x14ac:dyDescent="0.2">
      <c r="B321" s="161"/>
      <c r="D321" s="162" t="s">
        <v>379</v>
      </c>
      <c r="E321" s="163" t="s">
        <v>1</v>
      </c>
      <c r="F321" s="164" t="s">
        <v>576</v>
      </c>
      <c r="H321" s="163" t="s">
        <v>1</v>
      </c>
      <c r="I321" s="165"/>
      <c r="L321" s="161"/>
      <c r="M321" s="166"/>
      <c r="T321" s="167"/>
      <c r="AT321" s="163" t="s">
        <v>379</v>
      </c>
      <c r="AU321" s="163" t="s">
        <v>88</v>
      </c>
      <c r="AV321" s="12" t="s">
        <v>82</v>
      </c>
      <c r="AW321" s="12" t="s">
        <v>31</v>
      </c>
      <c r="AX321" s="12" t="s">
        <v>75</v>
      </c>
      <c r="AY321" s="163" t="s">
        <v>371</v>
      </c>
    </row>
    <row r="322" spans="2:65" s="13" customFormat="1" ht="11.25" x14ac:dyDescent="0.2">
      <c r="B322" s="168"/>
      <c r="D322" s="162" t="s">
        <v>379</v>
      </c>
      <c r="E322" s="169" t="s">
        <v>1</v>
      </c>
      <c r="F322" s="170" t="s">
        <v>577</v>
      </c>
      <c r="H322" s="171">
        <v>5.556</v>
      </c>
      <c r="I322" s="172"/>
      <c r="L322" s="168"/>
      <c r="M322" s="173"/>
      <c r="T322" s="174"/>
      <c r="AT322" s="169" t="s">
        <v>379</v>
      </c>
      <c r="AU322" s="169" t="s">
        <v>88</v>
      </c>
      <c r="AV322" s="13" t="s">
        <v>88</v>
      </c>
      <c r="AW322" s="13" t="s">
        <v>31</v>
      </c>
      <c r="AX322" s="13" t="s">
        <v>75</v>
      </c>
      <c r="AY322" s="169" t="s">
        <v>371</v>
      </c>
    </row>
    <row r="323" spans="2:65" s="12" customFormat="1" ht="11.25" x14ac:dyDescent="0.2">
      <c r="B323" s="161"/>
      <c r="D323" s="162" t="s">
        <v>379</v>
      </c>
      <c r="E323" s="163" t="s">
        <v>1</v>
      </c>
      <c r="F323" s="164" t="s">
        <v>578</v>
      </c>
      <c r="H323" s="163" t="s">
        <v>1</v>
      </c>
      <c r="I323" s="165"/>
      <c r="L323" s="161"/>
      <c r="M323" s="166"/>
      <c r="T323" s="167"/>
      <c r="AT323" s="163" t="s">
        <v>379</v>
      </c>
      <c r="AU323" s="163" t="s">
        <v>88</v>
      </c>
      <c r="AV323" s="12" t="s">
        <v>82</v>
      </c>
      <c r="AW323" s="12" t="s">
        <v>31</v>
      </c>
      <c r="AX323" s="12" t="s">
        <v>75</v>
      </c>
      <c r="AY323" s="163" t="s">
        <v>371</v>
      </c>
    </row>
    <row r="324" spans="2:65" s="13" customFormat="1" ht="11.25" x14ac:dyDescent="0.2">
      <c r="B324" s="168"/>
      <c r="D324" s="162" t="s">
        <v>379</v>
      </c>
      <c r="E324" s="169" t="s">
        <v>1</v>
      </c>
      <c r="F324" s="170" t="s">
        <v>579</v>
      </c>
      <c r="H324" s="171">
        <v>2.9289999999999998</v>
      </c>
      <c r="I324" s="172"/>
      <c r="L324" s="168"/>
      <c r="M324" s="173"/>
      <c r="T324" s="174"/>
      <c r="AT324" s="169" t="s">
        <v>379</v>
      </c>
      <c r="AU324" s="169" t="s">
        <v>88</v>
      </c>
      <c r="AV324" s="13" t="s">
        <v>88</v>
      </c>
      <c r="AW324" s="13" t="s">
        <v>31</v>
      </c>
      <c r="AX324" s="13" t="s">
        <v>75</v>
      </c>
      <c r="AY324" s="169" t="s">
        <v>371</v>
      </c>
    </row>
    <row r="325" spans="2:65" s="14" customFormat="1" ht="11.25" x14ac:dyDescent="0.2">
      <c r="B325" s="175"/>
      <c r="D325" s="162" t="s">
        <v>379</v>
      </c>
      <c r="E325" s="176" t="s">
        <v>1</v>
      </c>
      <c r="F325" s="177" t="s">
        <v>383</v>
      </c>
      <c r="H325" s="178">
        <v>8.4849999999999994</v>
      </c>
      <c r="I325" s="179"/>
      <c r="L325" s="175"/>
      <c r="M325" s="180"/>
      <c r="T325" s="181"/>
      <c r="AT325" s="176" t="s">
        <v>379</v>
      </c>
      <c r="AU325" s="176" t="s">
        <v>88</v>
      </c>
      <c r="AV325" s="14" t="s">
        <v>384</v>
      </c>
      <c r="AW325" s="14" t="s">
        <v>31</v>
      </c>
      <c r="AX325" s="14" t="s">
        <v>75</v>
      </c>
      <c r="AY325" s="176" t="s">
        <v>371</v>
      </c>
    </row>
    <row r="326" spans="2:65" s="15" customFormat="1" ht="11.25" x14ac:dyDescent="0.2">
      <c r="B326" s="182"/>
      <c r="D326" s="162" t="s">
        <v>379</v>
      </c>
      <c r="E326" s="183" t="s">
        <v>1</v>
      </c>
      <c r="F326" s="184" t="s">
        <v>385</v>
      </c>
      <c r="H326" s="185">
        <v>8.4849999999999994</v>
      </c>
      <c r="I326" s="186"/>
      <c r="L326" s="182"/>
      <c r="M326" s="187"/>
      <c r="T326" s="188"/>
      <c r="AT326" s="183" t="s">
        <v>379</v>
      </c>
      <c r="AU326" s="183" t="s">
        <v>88</v>
      </c>
      <c r="AV326" s="15" t="s">
        <v>377</v>
      </c>
      <c r="AW326" s="15" t="s">
        <v>31</v>
      </c>
      <c r="AX326" s="15" t="s">
        <v>82</v>
      </c>
      <c r="AY326" s="183" t="s">
        <v>371</v>
      </c>
    </row>
    <row r="327" spans="2:65" s="1" customFormat="1" ht="37.9" customHeight="1" x14ac:dyDescent="0.2">
      <c r="B327" s="147"/>
      <c r="C327" s="148" t="s">
        <v>580</v>
      </c>
      <c r="D327" s="148" t="s">
        <v>373</v>
      </c>
      <c r="E327" s="149" t="s">
        <v>581</v>
      </c>
      <c r="F327" s="150" t="s">
        <v>582</v>
      </c>
      <c r="G327" s="151" t="s">
        <v>376</v>
      </c>
      <c r="H327" s="152">
        <v>84.71</v>
      </c>
      <c r="I327" s="153"/>
      <c r="J327" s="154">
        <f>ROUND(I327*H327,2)</f>
        <v>0</v>
      </c>
      <c r="K327" s="150"/>
      <c r="L327" s="32"/>
      <c r="M327" s="155" t="s">
        <v>1</v>
      </c>
      <c r="N327" s="156" t="s">
        <v>41</v>
      </c>
      <c r="P327" s="157">
        <f>O327*H327</f>
        <v>0</v>
      </c>
      <c r="Q327" s="157">
        <v>0.106142</v>
      </c>
      <c r="R327" s="157">
        <f>Q327*H327</f>
        <v>8.9912888199999994</v>
      </c>
      <c r="S327" s="157">
        <v>0</v>
      </c>
      <c r="T327" s="158">
        <f>S327*H327</f>
        <v>0</v>
      </c>
      <c r="AR327" s="159" t="s">
        <v>377</v>
      </c>
      <c r="AT327" s="159" t="s">
        <v>373</v>
      </c>
      <c r="AU327" s="159" t="s">
        <v>88</v>
      </c>
      <c r="AY327" s="17" t="s">
        <v>371</v>
      </c>
      <c r="BE327" s="160">
        <f>IF(N327="základná",J327,0)</f>
        <v>0</v>
      </c>
      <c r="BF327" s="160">
        <f>IF(N327="znížená",J327,0)</f>
        <v>0</v>
      </c>
      <c r="BG327" s="160">
        <f>IF(N327="zákl. prenesená",J327,0)</f>
        <v>0</v>
      </c>
      <c r="BH327" s="160">
        <f>IF(N327="zníž. prenesená",J327,0)</f>
        <v>0</v>
      </c>
      <c r="BI327" s="160">
        <f>IF(N327="nulová",J327,0)</f>
        <v>0</v>
      </c>
      <c r="BJ327" s="17" t="s">
        <v>88</v>
      </c>
      <c r="BK327" s="160">
        <f>ROUND(I327*H327,2)</f>
        <v>0</v>
      </c>
      <c r="BL327" s="17" t="s">
        <v>377</v>
      </c>
      <c r="BM327" s="159" t="s">
        <v>583</v>
      </c>
    </row>
    <row r="328" spans="2:65" s="12" customFormat="1" ht="11.25" x14ac:dyDescent="0.2">
      <c r="B328" s="161"/>
      <c r="D328" s="162" t="s">
        <v>379</v>
      </c>
      <c r="E328" s="163" t="s">
        <v>1</v>
      </c>
      <c r="F328" s="164" t="s">
        <v>397</v>
      </c>
      <c r="H328" s="163" t="s">
        <v>1</v>
      </c>
      <c r="I328" s="165"/>
      <c r="L328" s="161"/>
      <c r="M328" s="166"/>
      <c r="T328" s="167"/>
      <c r="AT328" s="163" t="s">
        <v>379</v>
      </c>
      <c r="AU328" s="163" t="s">
        <v>88</v>
      </c>
      <c r="AV328" s="12" t="s">
        <v>82</v>
      </c>
      <c r="AW328" s="12" t="s">
        <v>31</v>
      </c>
      <c r="AX328" s="12" t="s">
        <v>75</v>
      </c>
      <c r="AY328" s="163" t="s">
        <v>371</v>
      </c>
    </row>
    <row r="329" spans="2:65" s="12" customFormat="1" ht="11.25" x14ac:dyDescent="0.2">
      <c r="B329" s="161"/>
      <c r="D329" s="162" t="s">
        <v>379</v>
      </c>
      <c r="E329" s="163" t="s">
        <v>1</v>
      </c>
      <c r="F329" s="164" t="s">
        <v>584</v>
      </c>
      <c r="H329" s="163" t="s">
        <v>1</v>
      </c>
      <c r="I329" s="165"/>
      <c r="L329" s="161"/>
      <c r="M329" s="166"/>
      <c r="T329" s="167"/>
      <c r="AT329" s="163" t="s">
        <v>379</v>
      </c>
      <c r="AU329" s="163" t="s">
        <v>88</v>
      </c>
      <c r="AV329" s="12" t="s">
        <v>82</v>
      </c>
      <c r="AW329" s="12" t="s">
        <v>31</v>
      </c>
      <c r="AX329" s="12" t="s">
        <v>75</v>
      </c>
      <c r="AY329" s="163" t="s">
        <v>371</v>
      </c>
    </row>
    <row r="330" spans="2:65" s="12" customFormat="1" ht="11.25" x14ac:dyDescent="0.2">
      <c r="B330" s="161"/>
      <c r="D330" s="162" t="s">
        <v>379</v>
      </c>
      <c r="E330" s="163" t="s">
        <v>1</v>
      </c>
      <c r="F330" s="164" t="s">
        <v>556</v>
      </c>
      <c r="H330" s="163" t="s">
        <v>1</v>
      </c>
      <c r="I330" s="165"/>
      <c r="L330" s="161"/>
      <c r="M330" s="166"/>
      <c r="T330" s="167"/>
      <c r="AT330" s="163" t="s">
        <v>379</v>
      </c>
      <c r="AU330" s="163" t="s">
        <v>88</v>
      </c>
      <c r="AV330" s="12" t="s">
        <v>82</v>
      </c>
      <c r="AW330" s="12" t="s">
        <v>31</v>
      </c>
      <c r="AX330" s="12" t="s">
        <v>75</v>
      </c>
      <c r="AY330" s="163" t="s">
        <v>371</v>
      </c>
    </row>
    <row r="331" spans="2:65" s="13" customFormat="1" ht="11.25" x14ac:dyDescent="0.2">
      <c r="B331" s="168"/>
      <c r="D331" s="162" t="s">
        <v>379</v>
      </c>
      <c r="E331" s="169" t="s">
        <v>1</v>
      </c>
      <c r="F331" s="170" t="s">
        <v>585</v>
      </c>
      <c r="H331" s="171">
        <v>18.681999999999999</v>
      </c>
      <c r="I331" s="172"/>
      <c r="L331" s="168"/>
      <c r="M331" s="173"/>
      <c r="T331" s="174"/>
      <c r="AT331" s="169" t="s">
        <v>379</v>
      </c>
      <c r="AU331" s="169" t="s">
        <v>88</v>
      </c>
      <c r="AV331" s="13" t="s">
        <v>88</v>
      </c>
      <c r="AW331" s="13" t="s">
        <v>31</v>
      </c>
      <c r="AX331" s="13" t="s">
        <v>75</v>
      </c>
      <c r="AY331" s="169" t="s">
        <v>371</v>
      </c>
    </row>
    <row r="332" spans="2:65" s="13" customFormat="1" ht="11.25" x14ac:dyDescent="0.2">
      <c r="B332" s="168"/>
      <c r="D332" s="162" t="s">
        <v>379</v>
      </c>
      <c r="E332" s="169" t="s">
        <v>1</v>
      </c>
      <c r="F332" s="170" t="s">
        <v>586</v>
      </c>
      <c r="H332" s="171">
        <v>9.6080000000000005</v>
      </c>
      <c r="I332" s="172"/>
      <c r="L332" s="168"/>
      <c r="M332" s="173"/>
      <c r="T332" s="174"/>
      <c r="AT332" s="169" t="s">
        <v>379</v>
      </c>
      <c r="AU332" s="169" t="s">
        <v>88</v>
      </c>
      <c r="AV332" s="13" t="s">
        <v>88</v>
      </c>
      <c r="AW332" s="13" t="s">
        <v>31</v>
      </c>
      <c r="AX332" s="13" t="s">
        <v>75</v>
      </c>
      <c r="AY332" s="169" t="s">
        <v>371</v>
      </c>
    </row>
    <row r="333" spans="2:65" s="12" customFormat="1" ht="11.25" x14ac:dyDescent="0.2">
      <c r="B333" s="161"/>
      <c r="D333" s="162" t="s">
        <v>379</v>
      </c>
      <c r="E333" s="163" t="s">
        <v>1</v>
      </c>
      <c r="F333" s="164" t="s">
        <v>503</v>
      </c>
      <c r="H333" s="163" t="s">
        <v>1</v>
      </c>
      <c r="I333" s="165"/>
      <c r="L333" s="161"/>
      <c r="M333" s="166"/>
      <c r="T333" s="167"/>
      <c r="AT333" s="163" t="s">
        <v>379</v>
      </c>
      <c r="AU333" s="163" t="s">
        <v>88</v>
      </c>
      <c r="AV333" s="12" t="s">
        <v>82</v>
      </c>
      <c r="AW333" s="12" t="s">
        <v>31</v>
      </c>
      <c r="AX333" s="12" t="s">
        <v>75</v>
      </c>
      <c r="AY333" s="163" t="s">
        <v>371</v>
      </c>
    </row>
    <row r="334" spans="2:65" s="13" customFormat="1" ht="11.25" x14ac:dyDescent="0.2">
      <c r="B334" s="168"/>
      <c r="D334" s="162" t="s">
        <v>379</v>
      </c>
      <c r="E334" s="169" t="s">
        <v>1</v>
      </c>
      <c r="F334" s="170" t="s">
        <v>587</v>
      </c>
      <c r="H334" s="171">
        <v>28.934999999999999</v>
      </c>
      <c r="I334" s="172"/>
      <c r="L334" s="168"/>
      <c r="M334" s="173"/>
      <c r="T334" s="174"/>
      <c r="AT334" s="169" t="s">
        <v>379</v>
      </c>
      <c r="AU334" s="169" t="s">
        <v>88</v>
      </c>
      <c r="AV334" s="13" t="s">
        <v>88</v>
      </c>
      <c r="AW334" s="13" t="s">
        <v>31</v>
      </c>
      <c r="AX334" s="13" t="s">
        <v>75</v>
      </c>
      <c r="AY334" s="169" t="s">
        <v>371</v>
      </c>
    </row>
    <row r="335" spans="2:65" s="13" customFormat="1" ht="11.25" x14ac:dyDescent="0.2">
      <c r="B335" s="168"/>
      <c r="D335" s="162" t="s">
        <v>379</v>
      </c>
      <c r="E335" s="169" t="s">
        <v>1</v>
      </c>
      <c r="F335" s="170" t="s">
        <v>588</v>
      </c>
      <c r="H335" s="171">
        <v>14.34</v>
      </c>
      <c r="I335" s="172"/>
      <c r="L335" s="168"/>
      <c r="M335" s="173"/>
      <c r="T335" s="174"/>
      <c r="AT335" s="169" t="s">
        <v>379</v>
      </c>
      <c r="AU335" s="169" t="s">
        <v>88</v>
      </c>
      <c r="AV335" s="13" t="s">
        <v>88</v>
      </c>
      <c r="AW335" s="13" t="s">
        <v>31</v>
      </c>
      <c r="AX335" s="13" t="s">
        <v>75</v>
      </c>
      <c r="AY335" s="169" t="s">
        <v>371</v>
      </c>
    </row>
    <row r="336" spans="2:65" s="14" customFormat="1" ht="11.25" x14ac:dyDescent="0.2">
      <c r="B336" s="175"/>
      <c r="D336" s="162" t="s">
        <v>379</v>
      </c>
      <c r="E336" s="176" t="s">
        <v>589</v>
      </c>
      <c r="F336" s="177" t="s">
        <v>383</v>
      </c>
      <c r="H336" s="178">
        <v>71.564999999999998</v>
      </c>
      <c r="I336" s="179"/>
      <c r="L336" s="175"/>
      <c r="M336" s="180"/>
      <c r="T336" s="181"/>
      <c r="AT336" s="176" t="s">
        <v>379</v>
      </c>
      <c r="AU336" s="176" t="s">
        <v>88</v>
      </c>
      <c r="AV336" s="14" t="s">
        <v>384</v>
      </c>
      <c r="AW336" s="14" t="s">
        <v>31</v>
      </c>
      <c r="AX336" s="14" t="s">
        <v>75</v>
      </c>
      <c r="AY336" s="176" t="s">
        <v>371</v>
      </c>
    </row>
    <row r="337" spans="2:65" s="12" customFormat="1" ht="11.25" x14ac:dyDescent="0.2">
      <c r="B337" s="161"/>
      <c r="D337" s="162" t="s">
        <v>379</v>
      </c>
      <c r="E337" s="163" t="s">
        <v>1</v>
      </c>
      <c r="F337" s="164" t="s">
        <v>590</v>
      </c>
      <c r="H337" s="163" t="s">
        <v>1</v>
      </c>
      <c r="I337" s="165"/>
      <c r="L337" s="161"/>
      <c r="M337" s="166"/>
      <c r="T337" s="167"/>
      <c r="AT337" s="163" t="s">
        <v>379</v>
      </c>
      <c r="AU337" s="163" t="s">
        <v>88</v>
      </c>
      <c r="AV337" s="12" t="s">
        <v>82</v>
      </c>
      <c r="AW337" s="12" t="s">
        <v>31</v>
      </c>
      <c r="AX337" s="12" t="s">
        <v>75</v>
      </c>
      <c r="AY337" s="163" t="s">
        <v>371</v>
      </c>
    </row>
    <row r="338" spans="2:65" s="13" customFormat="1" ht="11.25" x14ac:dyDescent="0.2">
      <c r="B338" s="168"/>
      <c r="D338" s="162" t="s">
        <v>379</v>
      </c>
      <c r="E338" s="169" t="s">
        <v>1</v>
      </c>
      <c r="F338" s="170" t="s">
        <v>591</v>
      </c>
      <c r="H338" s="171">
        <v>1.8879999999999999</v>
      </c>
      <c r="I338" s="172"/>
      <c r="L338" s="168"/>
      <c r="M338" s="173"/>
      <c r="T338" s="174"/>
      <c r="AT338" s="169" t="s">
        <v>379</v>
      </c>
      <c r="AU338" s="169" t="s">
        <v>88</v>
      </c>
      <c r="AV338" s="13" t="s">
        <v>88</v>
      </c>
      <c r="AW338" s="13" t="s">
        <v>31</v>
      </c>
      <c r="AX338" s="13" t="s">
        <v>75</v>
      </c>
      <c r="AY338" s="169" t="s">
        <v>371</v>
      </c>
    </row>
    <row r="339" spans="2:65" s="12" customFormat="1" ht="11.25" x14ac:dyDescent="0.2">
      <c r="B339" s="161"/>
      <c r="D339" s="162" t="s">
        <v>379</v>
      </c>
      <c r="E339" s="163" t="s">
        <v>1</v>
      </c>
      <c r="F339" s="164" t="s">
        <v>503</v>
      </c>
      <c r="H339" s="163" t="s">
        <v>1</v>
      </c>
      <c r="I339" s="165"/>
      <c r="L339" s="161"/>
      <c r="M339" s="166"/>
      <c r="T339" s="167"/>
      <c r="AT339" s="163" t="s">
        <v>379</v>
      </c>
      <c r="AU339" s="163" t="s">
        <v>88</v>
      </c>
      <c r="AV339" s="12" t="s">
        <v>82</v>
      </c>
      <c r="AW339" s="12" t="s">
        <v>31</v>
      </c>
      <c r="AX339" s="12" t="s">
        <v>75</v>
      </c>
      <c r="AY339" s="163" t="s">
        <v>371</v>
      </c>
    </row>
    <row r="340" spans="2:65" s="12" customFormat="1" ht="11.25" x14ac:dyDescent="0.2">
      <c r="B340" s="161"/>
      <c r="D340" s="162" t="s">
        <v>379</v>
      </c>
      <c r="E340" s="163" t="s">
        <v>1</v>
      </c>
      <c r="F340" s="164" t="s">
        <v>592</v>
      </c>
      <c r="H340" s="163" t="s">
        <v>1</v>
      </c>
      <c r="I340" s="165"/>
      <c r="L340" s="161"/>
      <c r="M340" s="166"/>
      <c r="T340" s="167"/>
      <c r="AT340" s="163" t="s">
        <v>379</v>
      </c>
      <c r="AU340" s="163" t="s">
        <v>88</v>
      </c>
      <c r="AV340" s="12" t="s">
        <v>82</v>
      </c>
      <c r="AW340" s="12" t="s">
        <v>31</v>
      </c>
      <c r="AX340" s="12" t="s">
        <v>75</v>
      </c>
      <c r="AY340" s="163" t="s">
        <v>371</v>
      </c>
    </row>
    <row r="341" spans="2:65" s="13" customFormat="1" ht="11.25" x14ac:dyDescent="0.2">
      <c r="B341" s="168"/>
      <c r="D341" s="162" t="s">
        <v>379</v>
      </c>
      <c r="E341" s="169" t="s">
        <v>1</v>
      </c>
      <c r="F341" s="170" t="s">
        <v>593</v>
      </c>
      <c r="H341" s="171">
        <v>3.1349999999999998</v>
      </c>
      <c r="I341" s="172"/>
      <c r="L341" s="168"/>
      <c r="M341" s="173"/>
      <c r="T341" s="174"/>
      <c r="AT341" s="169" t="s">
        <v>379</v>
      </c>
      <c r="AU341" s="169" t="s">
        <v>88</v>
      </c>
      <c r="AV341" s="13" t="s">
        <v>88</v>
      </c>
      <c r="AW341" s="13" t="s">
        <v>31</v>
      </c>
      <c r="AX341" s="13" t="s">
        <v>75</v>
      </c>
      <c r="AY341" s="169" t="s">
        <v>371</v>
      </c>
    </row>
    <row r="342" spans="2:65" s="12" customFormat="1" ht="11.25" x14ac:dyDescent="0.2">
      <c r="B342" s="161"/>
      <c r="D342" s="162" t="s">
        <v>379</v>
      </c>
      <c r="E342" s="163" t="s">
        <v>1</v>
      </c>
      <c r="F342" s="164" t="s">
        <v>594</v>
      </c>
      <c r="H342" s="163" t="s">
        <v>1</v>
      </c>
      <c r="I342" s="165"/>
      <c r="L342" s="161"/>
      <c r="M342" s="166"/>
      <c r="T342" s="167"/>
      <c r="AT342" s="163" t="s">
        <v>379</v>
      </c>
      <c r="AU342" s="163" t="s">
        <v>88</v>
      </c>
      <c r="AV342" s="12" t="s">
        <v>82</v>
      </c>
      <c r="AW342" s="12" t="s">
        <v>31</v>
      </c>
      <c r="AX342" s="12" t="s">
        <v>75</v>
      </c>
      <c r="AY342" s="163" t="s">
        <v>371</v>
      </c>
    </row>
    <row r="343" spans="2:65" s="13" customFormat="1" ht="11.25" x14ac:dyDescent="0.2">
      <c r="B343" s="168"/>
      <c r="D343" s="162" t="s">
        <v>379</v>
      </c>
      <c r="E343" s="169" t="s">
        <v>1</v>
      </c>
      <c r="F343" s="170" t="s">
        <v>595</v>
      </c>
      <c r="H343" s="171">
        <v>1.76</v>
      </c>
      <c r="I343" s="172"/>
      <c r="L343" s="168"/>
      <c r="M343" s="173"/>
      <c r="T343" s="174"/>
      <c r="AT343" s="169" t="s">
        <v>379</v>
      </c>
      <c r="AU343" s="169" t="s">
        <v>88</v>
      </c>
      <c r="AV343" s="13" t="s">
        <v>88</v>
      </c>
      <c r="AW343" s="13" t="s">
        <v>31</v>
      </c>
      <c r="AX343" s="13" t="s">
        <v>75</v>
      </c>
      <c r="AY343" s="169" t="s">
        <v>371</v>
      </c>
    </row>
    <row r="344" spans="2:65" s="12" customFormat="1" ht="11.25" x14ac:dyDescent="0.2">
      <c r="B344" s="161"/>
      <c r="D344" s="162" t="s">
        <v>379</v>
      </c>
      <c r="E344" s="163" t="s">
        <v>1</v>
      </c>
      <c r="F344" s="164" t="s">
        <v>596</v>
      </c>
      <c r="H344" s="163" t="s">
        <v>1</v>
      </c>
      <c r="I344" s="165"/>
      <c r="L344" s="161"/>
      <c r="M344" s="166"/>
      <c r="T344" s="167"/>
      <c r="AT344" s="163" t="s">
        <v>379</v>
      </c>
      <c r="AU344" s="163" t="s">
        <v>88</v>
      </c>
      <c r="AV344" s="12" t="s">
        <v>82</v>
      </c>
      <c r="AW344" s="12" t="s">
        <v>31</v>
      </c>
      <c r="AX344" s="12" t="s">
        <v>75</v>
      </c>
      <c r="AY344" s="163" t="s">
        <v>371</v>
      </c>
    </row>
    <row r="345" spans="2:65" s="13" customFormat="1" ht="11.25" x14ac:dyDescent="0.2">
      <c r="B345" s="168"/>
      <c r="D345" s="162" t="s">
        <v>379</v>
      </c>
      <c r="E345" s="169" t="s">
        <v>1</v>
      </c>
      <c r="F345" s="170" t="s">
        <v>597</v>
      </c>
      <c r="H345" s="171">
        <v>6.3620000000000001</v>
      </c>
      <c r="I345" s="172"/>
      <c r="L345" s="168"/>
      <c r="M345" s="173"/>
      <c r="T345" s="174"/>
      <c r="AT345" s="169" t="s">
        <v>379</v>
      </c>
      <c r="AU345" s="169" t="s">
        <v>88</v>
      </c>
      <c r="AV345" s="13" t="s">
        <v>88</v>
      </c>
      <c r="AW345" s="13" t="s">
        <v>31</v>
      </c>
      <c r="AX345" s="13" t="s">
        <v>75</v>
      </c>
      <c r="AY345" s="169" t="s">
        <v>371</v>
      </c>
    </row>
    <row r="346" spans="2:65" s="14" customFormat="1" ht="11.25" x14ac:dyDescent="0.2">
      <c r="B346" s="175"/>
      <c r="D346" s="162" t="s">
        <v>379</v>
      </c>
      <c r="E346" s="176" t="s">
        <v>598</v>
      </c>
      <c r="F346" s="177" t="s">
        <v>383</v>
      </c>
      <c r="H346" s="178">
        <v>13.145</v>
      </c>
      <c r="I346" s="179"/>
      <c r="L346" s="175"/>
      <c r="M346" s="180"/>
      <c r="T346" s="181"/>
      <c r="AT346" s="176" t="s">
        <v>379</v>
      </c>
      <c r="AU346" s="176" t="s">
        <v>88</v>
      </c>
      <c r="AV346" s="14" t="s">
        <v>384</v>
      </c>
      <c r="AW346" s="14" t="s">
        <v>31</v>
      </c>
      <c r="AX346" s="14" t="s">
        <v>75</v>
      </c>
      <c r="AY346" s="176" t="s">
        <v>371</v>
      </c>
    </row>
    <row r="347" spans="2:65" s="15" customFormat="1" ht="11.25" x14ac:dyDescent="0.2">
      <c r="B347" s="182"/>
      <c r="D347" s="162" t="s">
        <v>379</v>
      </c>
      <c r="E347" s="183" t="s">
        <v>221</v>
      </c>
      <c r="F347" s="184" t="s">
        <v>385</v>
      </c>
      <c r="H347" s="185">
        <v>84.71</v>
      </c>
      <c r="I347" s="186"/>
      <c r="L347" s="182"/>
      <c r="M347" s="187"/>
      <c r="T347" s="188"/>
      <c r="AT347" s="183" t="s">
        <v>379</v>
      </c>
      <c r="AU347" s="183" t="s">
        <v>88</v>
      </c>
      <c r="AV347" s="15" t="s">
        <v>377</v>
      </c>
      <c r="AW347" s="15" t="s">
        <v>31</v>
      </c>
      <c r="AX347" s="15" t="s">
        <v>82</v>
      </c>
      <c r="AY347" s="183" t="s">
        <v>371</v>
      </c>
    </row>
    <row r="348" spans="2:65" s="1" customFormat="1" ht="37.9" customHeight="1" x14ac:dyDescent="0.2">
      <c r="B348" s="147"/>
      <c r="C348" s="148" t="s">
        <v>599</v>
      </c>
      <c r="D348" s="148" t="s">
        <v>373</v>
      </c>
      <c r="E348" s="149" t="s">
        <v>600</v>
      </c>
      <c r="F348" s="150" t="s">
        <v>601</v>
      </c>
      <c r="G348" s="151" t="s">
        <v>376</v>
      </c>
      <c r="H348" s="152">
        <v>7.7140000000000004</v>
      </c>
      <c r="I348" s="153"/>
      <c r="J348" s="154">
        <f>ROUND(I348*H348,2)</f>
        <v>0</v>
      </c>
      <c r="K348" s="150"/>
      <c r="L348" s="32"/>
      <c r="M348" s="155" t="s">
        <v>1</v>
      </c>
      <c r="N348" s="156" t="s">
        <v>41</v>
      </c>
      <c r="P348" s="157">
        <f>O348*H348</f>
        <v>0</v>
      </c>
      <c r="Q348" s="157">
        <v>0.140546</v>
      </c>
      <c r="R348" s="157">
        <f>Q348*H348</f>
        <v>1.0841718440000001</v>
      </c>
      <c r="S348" s="157">
        <v>0</v>
      </c>
      <c r="T348" s="158">
        <f>S348*H348</f>
        <v>0</v>
      </c>
      <c r="AR348" s="159" t="s">
        <v>377</v>
      </c>
      <c r="AT348" s="159" t="s">
        <v>373</v>
      </c>
      <c r="AU348" s="159" t="s">
        <v>88</v>
      </c>
      <c r="AY348" s="17" t="s">
        <v>371</v>
      </c>
      <c r="BE348" s="160">
        <f>IF(N348="základná",J348,0)</f>
        <v>0</v>
      </c>
      <c r="BF348" s="160">
        <f>IF(N348="znížená",J348,0)</f>
        <v>0</v>
      </c>
      <c r="BG348" s="160">
        <f>IF(N348="zákl. prenesená",J348,0)</f>
        <v>0</v>
      </c>
      <c r="BH348" s="160">
        <f>IF(N348="zníž. prenesená",J348,0)</f>
        <v>0</v>
      </c>
      <c r="BI348" s="160">
        <f>IF(N348="nulová",J348,0)</f>
        <v>0</v>
      </c>
      <c r="BJ348" s="17" t="s">
        <v>88</v>
      </c>
      <c r="BK348" s="160">
        <f>ROUND(I348*H348,2)</f>
        <v>0</v>
      </c>
      <c r="BL348" s="17" t="s">
        <v>377</v>
      </c>
      <c r="BM348" s="159" t="s">
        <v>602</v>
      </c>
    </row>
    <row r="349" spans="2:65" s="12" customFormat="1" ht="11.25" x14ac:dyDescent="0.2">
      <c r="B349" s="161"/>
      <c r="D349" s="162" t="s">
        <v>379</v>
      </c>
      <c r="E349" s="163" t="s">
        <v>1</v>
      </c>
      <c r="F349" s="164" t="s">
        <v>603</v>
      </c>
      <c r="H349" s="163" t="s">
        <v>1</v>
      </c>
      <c r="I349" s="165"/>
      <c r="L349" s="161"/>
      <c r="M349" s="166"/>
      <c r="T349" s="167"/>
      <c r="AT349" s="163" t="s">
        <v>379</v>
      </c>
      <c r="AU349" s="163" t="s">
        <v>88</v>
      </c>
      <c r="AV349" s="12" t="s">
        <v>82</v>
      </c>
      <c r="AW349" s="12" t="s">
        <v>31</v>
      </c>
      <c r="AX349" s="12" t="s">
        <v>75</v>
      </c>
      <c r="AY349" s="163" t="s">
        <v>371</v>
      </c>
    </row>
    <row r="350" spans="2:65" s="13" customFormat="1" ht="11.25" x14ac:dyDescent="0.2">
      <c r="B350" s="168"/>
      <c r="D350" s="162" t="s">
        <v>379</v>
      </c>
      <c r="E350" s="169" t="s">
        <v>1</v>
      </c>
      <c r="F350" s="170" t="s">
        <v>604</v>
      </c>
      <c r="H350" s="171">
        <v>7.7140000000000004</v>
      </c>
      <c r="I350" s="172"/>
      <c r="L350" s="168"/>
      <c r="M350" s="173"/>
      <c r="T350" s="174"/>
      <c r="AT350" s="169" t="s">
        <v>379</v>
      </c>
      <c r="AU350" s="169" t="s">
        <v>88</v>
      </c>
      <c r="AV350" s="13" t="s">
        <v>88</v>
      </c>
      <c r="AW350" s="13" t="s">
        <v>31</v>
      </c>
      <c r="AX350" s="13" t="s">
        <v>75</v>
      </c>
      <c r="AY350" s="169" t="s">
        <v>371</v>
      </c>
    </row>
    <row r="351" spans="2:65" s="14" customFormat="1" ht="11.25" x14ac:dyDescent="0.2">
      <c r="B351" s="175"/>
      <c r="D351" s="162" t="s">
        <v>379</v>
      </c>
      <c r="E351" s="176" t="s">
        <v>605</v>
      </c>
      <c r="F351" s="177" t="s">
        <v>383</v>
      </c>
      <c r="H351" s="178">
        <v>7.7140000000000004</v>
      </c>
      <c r="I351" s="179"/>
      <c r="L351" s="175"/>
      <c r="M351" s="180"/>
      <c r="T351" s="181"/>
      <c r="AT351" s="176" t="s">
        <v>379</v>
      </c>
      <c r="AU351" s="176" t="s">
        <v>88</v>
      </c>
      <c r="AV351" s="14" t="s">
        <v>384</v>
      </c>
      <c r="AW351" s="14" t="s">
        <v>31</v>
      </c>
      <c r="AX351" s="14" t="s">
        <v>75</v>
      </c>
      <c r="AY351" s="176" t="s">
        <v>371</v>
      </c>
    </row>
    <row r="352" spans="2:65" s="15" customFormat="1" ht="11.25" x14ac:dyDescent="0.2">
      <c r="B352" s="182"/>
      <c r="D352" s="162" t="s">
        <v>379</v>
      </c>
      <c r="E352" s="183" t="s">
        <v>1</v>
      </c>
      <c r="F352" s="184" t="s">
        <v>385</v>
      </c>
      <c r="H352" s="185">
        <v>7.7140000000000004</v>
      </c>
      <c r="I352" s="186"/>
      <c r="L352" s="182"/>
      <c r="M352" s="187"/>
      <c r="T352" s="188"/>
      <c r="AT352" s="183" t="s">
        <v>379</v>
      </c>
      <c r="AU352" s="183" t="s">
        <v>88</v>
      </c>
      <c r="AV352" s="15" t="s">
        <v>377</v>
      </c>
      <c r="AW352" s="15" t="s">
        <v>31</v>
      </c>
      <c r="AX352" s="15" t="s">
        <v>82</v>
      </c>
      <c r="AY352" s="183" t="s">
        <v>371</v>
      </c>
    </row>
    <row r="353" spans="2:65" s="1" customFormat="1" ht="33" customHeight="1" x14ac:dyDescent="0.2">
      <c r="B353" s="147"/>
      <c r="C353" s="148" t="s">
        <v>606</v>
      </c>
      <c r="D353" s="148" t="s">
        <v>373</v>
      </c>
      <c r="E353" s="149" t="s">
        <v>607</v>
      </c>
      <c r="F353" s="150" t="s">
        <v>608</v>
      </c>
      <c r="G353" s="151" t="s">
        <v>489</v>
      </c>
      <c r="H353" s="152">
        <v>255.31</v>
      </c>
      <c r="I353" s="153"/>
      <c r="J353" s="154">
        <f>ROUND(I353*H353,2)</f>
        <v>0</v>
      </c>
      <c r="K353" s="150"/>
      <c r="L353" s="32"/>
      <c r="M353" s="155" t="s">
        <v>1</v>
      </c>
      <c r="N353" s="156" t="s">
        <v>41</v>
      </c>
      <c r="P353" s="157">
        <f>O353*H353</f>
        <v>0</v>
      </c>
      <c r="Q353" s="157">
        <v>4.0999999999999999E-4</v>
      </c>
      <c r="R353" s="157">
        <f>Q353*H353</f>
        <v>0.1046771</v>
      </c>
      <c r="S353" s="157">
        <v>0</v>
      </c>
      <c r="T353" s="158">
        <f>S353*H353</f>
        <v>0</v>
      </c>
      <c r="AR353" s="159" t="s">
        <v>377</v>
      </c>
      <c r="AT353" s="159" t="s">
        <v>373</v>
      </c>
      <c r="AU353" s="159" t="s">
        <v>88</v>
      </c>
      <c r="AY353" s="17" t="s">
        <v>371</v>
      </c>
      <c r="BE353" s="160">
        <f>IF(N353="základná",J353,0)</f>
        <v>0</v>
      </c>
      <c r="BF353" s="160">
        <f>IF(N353="znížená",J353,0)</f>
        <v>0</v>
      </c>
      <c r="BG353" s="160">
        <f>IF(N353="zákl. prenesená",J353,0)</f>
        <v>0</v>
      </c>
      <c r="BH353" s="160">
        <f>IF(N353="zníž. prenesená",J353,0)</f>
        <v>0</v>
      </c>
      <c r="BI353" s="160">
        <f>IF(N353="nulová",J353,0)</f>
        <v>0</v>
      </c>
      <c r="BJ353" s="17" t="s">
        <v>88</v>
      </c>
      <c r="BK353" s="160">
        <f>ROUND(I353*H353,2)</f>
        <v>0</v>
      </c>
      <c r="BL353" s="17" t="s">
        <v>377</v>
      </c>
      <c r="BM353" s="159" t="s">
        <v>609</v>
      </c>
    </row>
    <row r="354" spans="2:65" s="13" customFormat="1" ht="11.25" x14ac:dyDescent="0.2">
      <c r="B354" s="168"/>
      <c r="D354" s="162" t="s">
        <v>379</v>
      </c>
      <c r="E354" s="169" t="s">
        <v>1</v>
      </c>
      <c r="F354" s="170" t="s">
        <v>610</v>
      </c>
      <c r="H354" s="171">
        <v>255.31</v>
      </c>
      <c r="I354" s="172"/>
      <c r="L354" s="168"/>
      <c r="M354" s="173"/>
      <c r="T354" s="174"/>
      <c r="AT354" s="169" t="s">
        <v>379</v>
      </c>
      <c r="AU354" s="169" t="s">
        <v>88</v>
      </c>
      <c r="AV354" s="13" t="s">
        <v>88</v>
      </c>
      <c r="AW354" s="13" t="s">
        <v>31</v>
      </c>
      <c r="AX354" s="13" t="s">
        <v>75</v>
      </c>
      <c r="AY354" s="169" t="s">
        <v>371</v>
      </c>
    </row>
    <row r="355" spans="2:65" s="15" customFormat="1" ht="11.25" x14ac:dyDescent="0.2">
      <c r="B355" s="182"/>
      <c r="D355" s="162" t="s">
        <v>379</v>
      </c>
      <c r="E355" s="183" t="s">
        <v>1</v>
      </c>
      <c r="F355" s="184" t="s">
        <v>385</v>
      </c>
      <c r="H355" s="185">
        <v>255.31</v>
      </c>
      <c r="I355" s="186"/>
      <c r="L355" s="182"/>
      <c r="M355" s="187"/>
      <c r="T355" s="188"/>
      <c r="AT355" s="183" t="s">
        <v>379</v>
      </c>
      <c r="AU355" s="183" t="s">
        <v>88</v>
      </c>
      <c r="AV355" s="15" t="s">
        <v>377</v>
      </c>
      <c r="AW355" s="15" t="s">
        <v>31</v>
      </c>
      <c r="AX355" s="15" t="s">
        <v>82</v>
      </c>
      <c r="AY355" s="183" t="s">
        <v>371</v>
      </c>
    </row>
    <row r="356" spans="2:65" s="11" customFormat="1" ht="22.9" customHeight="1" x14ac:dyDescent="0.2">
      <c r="B356" s="136"/>
      <c r="D356" s="137" t="s">
        <v>74</v>
      </c>
      <c r="E356" s="145" t="s">
        <v>377</v>
      </c>
      <c r="F356" s="145" t="s">
        <v>611</v>
      </c>
      <c r="I356" s="139"/>
      <c r="J356" s="146">
        <f>BK356</f>
        <v>0</v>
      </c>
      <c r="L356" s="136"/>
      <c r="M356" s="140"/>
      <c r="P356" s="141">
        <f>SUM(P357:P390)</f>
        <v>0</v>
      </c>
      <c r="R356" s="141">
        <f>SUM(R357:R390)</f>
        <v>1.7242247188000002</v>
      </c>
      <c r="T356" s="142">
        <f>SUM(T357:T390)</f>
        <v>0</v>
      </c>
      <c r="AR356" s="137" t="s">
        <v>82</v>
      </c>
      <c r="AT356" s="143" t="s">
        <v>74</v>
      </c>
      <c r="AU356" s="143" t="s">
        <v>82</v>
      </c>
      <c r="AY356" s="137" t="s">
        <v>371</v>
      </c>
      <c r="BK356" s="144">
        <f>SUM(BK357:BK390)</f>
        <v>0</v>
      </c>
    </row>
    <row r="357" spans="2:65" s="1" customFormat="1" ht="33" customHeight="1" x14ac:dyDescent="0.2">
      <c r="B357" s="147"/>
      <c r="C357" s="148" t="s">
        <v>612</v>
      </c>
      <c r="D357" s="148" t="s">
        <v>373</v>
      </c>
      <c r="E357" s="149" t="s">
        <v>613</v>
      </c>
      <c r="F357" s="150" t="s">
        <v>614</v>
      </c>
      <c r="G357" s="151" t="s">
        <v>489</v>
      </c>
      <c r="H357" s="152">
        <v>13.2</v>
      </c>
      <c r="I357" s="153"/>
      <c r="J357" s="154">
        <f>ROUND(I357*H357,2)</f>
        <v>0</v>
      </c>
      <c r="K357" s="150"/>
      <c r="L357" s="32"/>
      <c r="M357" s="155" t="s">
        <v>1</v>
      </c>
      <c r="N357" s="156" t="s">
        <v>41</v>
      </c>
      <c r="P357" s="157">
        <f>O357*H357</f>
        <v>0</v>
      </c>
      <c r="Q357" s="157">
        <v>4.3267000000000002E-4</v>
      </c>
      <c r="R357" s="157">
        <f>Q357*H357</f>
        <v>5.7112439999999999E-3</v>
      </c>
      <c r="S357" s="157">
        <v>0</v>
      </c>
      <c r="T357" s="158">
        <f>S357*H357</f>
        <v>0</v>
      </c>
      <c r="AR357" s="159" t="s">
        <v>377</v>
      </c>
      <c r="AT357" s="159" t="s">
        <v>373</v>
      </c>
      <c r="AU357" s="159" t="s">
        <v>88</v>
      </c>
      <c r="AY357" s="17" t="s">
        <v>371</v>
      </c>
      <c r="BE357" s="160">
        <f>IF(N357="základná",J357,0)</f>
        <v>0</v>
      </c>
      <c r="BF357" s="160">
        <f>IF(N357="znížená",J357,0)</f>
        <v>0</v>
      </c>
      <c r="BG357" s="160">
        <f>IF(N357="zákl. prenesená",J357,0)</f>
        <v>0</v>
      </c>
      <c r="BH357" s="160">
        <f>IF(N357="zníž. prenesená",J357,0)</f>
        <v>0</v>
      </c>
      <c r="BI357" s="160">
        <f>IF(N357="nulová",J357,0)</f>
        <v>0</v>
      </c>
      <c r="BJ357" s="17" t="s">
        <v>88</v>
      </c>
      <c r="BK357" s="160">
        <f>ROUND(I357*H357,2)</f>
        <v>0</v>
      </c>
      <c r="BL357" s="17" t="s">
        <v>377</v>
      </c>
      <c r="BM357" s="159" t="s">
        <v>615</v>
      </c>
    </row>
    <row r="358" spans="2:65" s="12" customFormat="1" ht="11.25" x14ac:dyDescent="0.2">
      <c r="B358" s="161"/>
      <c r="D358" s="162" t="s">
        <v>379</v>
      </c>
      <c r="E358" s="163" t="s">
        <v>1</v>
      </c>
      <c r="F358" s="164" t="s">
        <v>397</v>
      </c>
      <c r="H358" s="163" t="s">
        <v>1</v>
      </c>
      <c r="I358" s="165"/>
      <c r="L358" s="161"/>
      <c r="M358" s="166"/>
      <c r="T358" s="167"/>
      <c r="AT358" s="163" t="s">
        <v>379</v>
      </c>
      <c r="AU358" s="163" t="s">
        <v>88</v>
      </c>
      <c r="AV358" s="12" t="s">
        <v>82</v>
      </c>
      <c r="AW358" s="12" t="s">
        <v>31</v>
      </c>
      <c r="AX358" s="12" t="s">
        <v>75</v>
      </c>
      <c r="AY358" s="163" t="s">
        <v>371</v>
      </c>
    </row>
    <row r="359" spans="2:65" s="12" customFormat="1" ht="11.25" x14ac:dyDescent="0.2">
      <c r="B359" s="161"/>
      <c r="D359" s="162" t="s">
        <v>379</v>
      </c>
      <c r="E359" s="163" t="s">
        <v>1</v>
      </c>
      <c r="F359" s="164" t="s">
        <v>616</v>
      </c>
      <c r="H359" s="163" t="s">
        <v>1</v>
      </c>
      <c r="I359" s="165"/>
      <c r="L359" s="161"/>
      <c r="M359" s="166"/>
      <c r="T359" s="167"/>
      <c r="AT359" s="163" t="s">
        <v>379</v>
      </c>
      <c r="AU359" s="163" t="s">
        <v>88</v>
      </c>
      <c r="AV359" s="12" t="s">
        <v>82</v>
      </c>
      <c r="AW359" s="12" t="s">
        <v>31</v>
      </c>
      <c r="AX359" s="12" t="s">
        <v>75</v>
      </c>
      <c r="AY359" s="163" t="s">
        <v>371</v>
      </c>
    </row>
    <row r="360" spans="2:65" s="13" customFormat="1" ht="11.25" x14ac:dyDescent="0.2">
      <c r="B360" s="168"/>
      <c r="D360" s="162" t="s">
        <v>379</v>
      </c>
      <c r="E360" s="169" t="s">
        <v>1</v>
      </c>
      <c r="F360" s="170" t="s">
        <v>617</v>
      </c>
      <c r="H360" s="171">
        <v>8.4</v>
      </c>
      <c r="I360" s="172"/>
      <c r="L360" s="168"/>
      <c r="M360" s="173"/>
      <c r="T360" s="174"/>
      <c r="AT360" s="169" t="s">
        <v>379</v>
      </c>
      <c r="AU360" s="169" t="s">
        <v>88</v>
      </c>
      <c r="AV360" s="13" t="s">
        <v>88</v>
      </c>
      <c r="AW360" s="13" t="s">
        <v>31</v>
      </c>
      <c r="AX360" s="13" t="s">
        <v>75</v>
      </c>
      <c r="AY360" s="169" t="s">
        <v>371</v>
      </c>
    </row>
    <row r="361" spans="2:65" s="12" customFormat="1" ht="11.25" x14ac:dyDescent="0.2">
      <c r="B361" s="161"/>
      <c r="D361" s="162" t="s">
        <v>379</v>
      </c>
      <c r="E361" s="163" t="s">
        <v>1</v>
      </c>
      <c r="F361" s="164" t="s">
        <v>618</v>
      </c>
      <c r="H361" s="163" t="s">
        <v>1</v>
      </c>
      <c r="I361" s="165"/>
      <c r="L361" s="161"/>
      <c r="M361" s="166"/>
      <c r="T361" s="167"/>
      <c r="AT361" s="163" t="s">
        <v>379</v>
      </c>
      <c r="AU361" s="163" t="s">
        <v>88</v>
      </c>
      <c r="AV361" s="12" t="s">
        <v>82</v>
      </c>
      <c r="AW361" s="12" t="s">
        <v>31</v>
      </c>
      <c r="AX361" s="12" t="s">
        <v>75</v>
      </c>
      <c r="AY361" s="163" t="s">
        <v>371</v>
      </c>
    </row>
    <row r="362" spans="2:65" s="13" customFormat="1" ht="11.25" x14ac:dyDescent="0.2">
      <c r="B362" s="168"/>
      <c r="D362" s="162" t="s">
        <v>379</v>
      </c>
      <c r="E362" s="169" t="s">
        <v>1</v>
      </c>
      <c r="F362" s="170" t="s">
        <v>619</v>
      </c>
      <c r="H362" s="171">
        <v>4.8</v>
      </c>
      <c r="I362" s="172"/>
      <c r="L362" s="168"/>
      <c r="M362" s="173"/>
      <c r="T362" s="174"/>
      <c r="AT362" s="169" t="s">
        <v>379</v>
      </c>
      <c r="AU362" s="169" t="s">
        <v>88</v>
      </c>
      <c r="AV362" s="13" t="s">
        <v>88</v>
      </c>
      <c r="AW362" s="13" t="s">
        <v>31</v>
      </c>
      <c r="AX362" s="13" t="s">
        <v>75</v>
      </c>
      <c r="AY362" s="169" t="s">
        <v>371</v>
      </c>
    </row>
    <row r="363" spans="2:65" s="14" customFormat="1" ht="11.25" x14ac:dyDescent="0.2">
      <c r="B363" s="175"/>
      <c r="D363" s="162" t="s">
        <v>379</v>
      </c>
      <c r="E363" s="176" t="s">
        <v>1</v>
      </c>
      <c r="F363" s="177" t="s">
        <v>383</v>
      </c>
      <c r="H363" s="178">
        <v>13.2</v>
      </c>
      <c r="I363" s="179"/>
      <c r="L363" s="175"/>
      <c r="M363" s="180"/>
      <c r="T363" s="181"/>
      <c r="AT363" s="176" t="s">
        <v>379</v>
      </c>
      <c r="AU363" s="176" t="s">
        <v>88</v>
      </c>
      <c r="AV363" s="14" t="s">
        <v>384</v>
      </c>
      <c r="AW363" s="14" t="s">
        <v>31</v>
      </c>
      <c r="AX363" s="14" t="s">
        <v>75</v>
      </c>
      <c r="AY363" s="176" t="s">
        <v>371</v>
      </c>
    </row>
    <row r="364" spans="2:65" s="15" customFormat="1" ht="11.25" x14ac:dyDescent="0.2">
      <c r="B364" s="182"/>
      <c r="D364" s="162" t="s">
        <v>379</v>
      </c>
      <c r="E364" s="183" t="s">
        <v>1</v>
      </c>
      <c r="F364" s="184" t="s">
        <v>385</v>
      </c>
      <c r="H364" s="185">
        <v>13.2</v>
      </c>
      <c r="I364" s="186"/>
      <c r="L364" s="182"/>
      <c r="M364" s="187"/>
      <c r="T364" s="188"/>
      <c r="AT364" s="183" t="s">
        <v>379</v>
      </c>
      <c r="AU364" s="183" t="s">
        <v>88</v>
      </c>
      <c r="AV364" s="15" t="s">
        <v>377</v>
      </c>
      <c r="AW364" s="15" t="s">
        <v>31</v>
      </c>
      <c r="AX364" s="15" t="s">
        <v>82</v>
      </c>
      <c r="AY364" s="183" t="s">
        <v>371</v>
      </c>
    </row>
    <row r="365" spans="2:65" s="1" customFormat="1" ht="24.2" customHeight="1" x14ac:dyDescent="0.2">
      <c r="B365" s="147"/>
      <c r="C365" s="148" t="s">
        <v>620</v>
      </c>
      <c r="D365" s="148" t="s">
        <v>373</v>
      </c>
      <c r="E365" s="149" t="s">
        <v>621</v>
      </c>
      <c r="F365" s="150" t="s">
        <v>622</v>
      </c>
      <c r="G365" s="151" t="s">
        <v>513</v>
      </c>
      <c r="H365" s="152">
        <v>16</v>
      </c>
      <c r="I365" s="153"/>
      <c r="J365" s="154">
        <f>ROUND(I365*H365,2)</f>
        <v>0</v>
      </c>
      <c r="K365" s="150"/>
      <c r="L365" s="32"/>
      <c r="M365" s="155" t="s">
        <v>1</v>
      </c>
      <c r="N365" s="156" t="s">
        <v>41</v>
      </c>
      <c r="P365" s="157">
        <f>O365*H365</f>
        <v>0</v>
      </c>
      <c r="Q365" s="157">
        <v>2.4747999999999999E-2</v>
      </c>
      <c r="R365" s="157">
        <f>Q365*H365</f>
        <v>0.39596799999999999</v>
      </c>
      <c r="S365" s="157">
        <v>0</v>
      </c>
      <c r="T365" s="158">
        <f>S365*H365</f>
        <v>0</v>
      </c>
      <c r="AR365" s="159" t="s">
        <v>377</v>
      </c>
      <c r="AT365" s="159" t="s">
        <v>373</v>
      </c>
      <c r="AU365" s="159" t="s">
        <v>88</v>
      </c>
      <c r="AY365" s="17" t="s">
        <v>371</v>
      </c>
      <c r="BE365" s="160">
        <f>IF(N365="základná",J365,0)</f>
        <v>0</v>
      </c>
      <c r="BF365" s="160">
        <f>IF(N365="znížená",J365,0)</f>
        <v>0</v>
      </c>
      <c r="BG365" s="160">
        <f>IF(N365="zákl. prenesená",J365,0)</f>
        <v>0</v>
      </c>
      <c r="BH365" s="160">
        <f>IF(N365="zníž. prenesená",J365,0)</f>
        <v>0</v>
      </c>
      <c r="BI365" s="160">
        <f>IF(N365="nulová",J365,0)</f>
        <v>0</v>
      </c>
      <c r="BJ365" s="17" t="s">
        <v>88</v>
      </c>
      <c r="BK365" s="160">
        <f>ROUND(I365*H365,2)</f>
        <v>0</v>
      </c>
      <c r="BL365" s="17" t="s">
        <v>377</v>
      </c>
      <c r="BM365" s="159" t="s">
        <v>623</v>
      </c>
    </row>
    <row r="366" spans="2:65" s="12" customFormat="1" ht="11.25" x14ac:dyDescent="0.2">
      <c r="B366" s="161"/>
      <c r="D366" s="162" t="s">
        <v>379</v>
      </c>
      <c r="E366" s="163" t="s">
        <v>1</v>
      </c>
      <c r="F366" s="164" t="s">
        <v>397</v>
      </c>
      <c r="H366" s="163" t="s">
        <v>1</v>
      </c>
      <c r="I366" s="165"/>
      <c r="L366" s="161"/>
      <c r="M366" s="166"/>
      <c r="T366" s="167"/>
      <c r="AT366" s="163" t="s">
        <v>379</v>
      </c>
      <c r="AU366" s="163" t="s">
        <v>88</v>
      </c>
      <c r="AV366" s="12" t="s">
        <v>82</v>
      </c>
      <c r="AW366" s="12" t="s">
        <v>31</v>
      </c>
      <c r="AX366" s="12" t="s">
        <v>75</v>
      </c>
      <c r="AY366" s="163" t="s">
        <v>371</v>
      </c>
    </row>
    <row r="367" spans="2:65" s="12" customFormat="1" ht="11.25" x14ac:dyDescent="0.2">
      <c r="B367" s="161"/>
      <c r="D367" s="162" t="s">
        <v>379</v>
      </c>
      <c r="E367" s="163" t="s">
        <v>1</v>
      </c>
      <c r="F367" s="164" t="s">
        <v>548</v>
      </c>
      <c r="H367" s="163" t="s">
        <v>1</v>
      </c>
      <c r="I367" s="165"/>
      <c r="L367" s="161"/>
      <c r="M367" s="166"/>
      <c r="T367" s="167"/>
      <c r="AT367" s="163" t="s">
        <v>379</v>
      </c>
      <c r="AU367" s="163" t="s">
        <v>88</v>
      </c>
      <c r="AV367" s="12" t="s">
        <v>82</v>
      </c>
      <c r="AW367" s="12" t="s">
        <v>31</v>
      </c>
      <c r="AX367" s="12" t="s">
        <v>75</v>
      </c>
      <c r="AY367" s="163" t="s">
        <v>371</v>
      </c>
    </row>
    <row r="368" spans="2:65" s="13" customFormat="1" ht="11.25" x14ac:dyDescent="0.2">
      <c r="B368" s="168"/>
      <c r="D368" s="162" t="s">
        <v>379</v>
      </c>
      <c r="E368" s="169" t="s">
        <v>1</v>
      </c>
      <c r="F368" s="170" t="s">
        <v>624</v>
      </c>
      <c r="H368" s="171">
        <v>8</v>
      </c>
      <c r="I368" s="172"/>
      <c r="L368" s="168"/>
      <c r="M368" s="173"/>
      <c r="T368" s="174"/>
      <c r="AT368" s="169" t="s">
        <v>379</v>
      </c>
      <c r="AU368" s="169" t="s">
        <v>88</v>
      </c>
      <c r="AV368" s="13" t="s">
        <v>88</v>
      </c>
      <c r="AW368" s="13" t="s">
        <v>31</v>
      </c>
      <c r="AX368" s="13" t="s">
        <v>75</v>
      </c>
      <c r="AY368" s="169" t="s">
        <v>371</v>
      </c>
    </row>
    <row r="369" spans="2:65" s="12" customFormat="1" ht="11.25" x14ac:dyDescent="0.2">
      <c r="B369" s="161"/>
      <c r="D369" s="162" t="s">
        <v>379</v>
      </c>
      <c r="E369" s="163" t="s">
        <v>1</v>
      </c>
      <c r="F369" s="164" t="s">
        <v>625</v>
      </c>
      <c r="H369" s="163" t="s">
        <v>1</v>
      </c>
      <c r="I369" s="165"/>
      <c r="L369" s="161"/>
      <c r="M369" s="166"/>
      <c r="T369" s="167"/>
      <c r="AT369" s="163" t="s">
        <v>379</v>
      </c>
      <c r="AU369" s="163" t="s">
        <v>88</v>
      </c>
      <c r="AV369" s="12" t="s">
        <v>82</v>
      </c>
      <c r="AW369" s="12" t="s">
        <v>31</v>
      </c>
      <c r="AX369" s="12" t="s">
        <v>75</v>
      </c>
      <c r="AY369" s="163" t="s">
        <v>371</v>
      </c>
    </row>
    <row r="370" spans="2:65" s="13" customFormat="1" ht="11.25" x14ac:dyDescent="0.2">
      <c r="B370" s="168"/>
      <c r="D370" s="162" t="s">
        <v>379</v>
      </c>
      <c r="E370" s="169" t="s">
        <v>1</v>
      </c>
      <c r="F370" s="170" t="s">
        <v>624</v>
      </c>
      <c r="H370" s="171">
        <v>8</v>
      </c>
      <c r="I370" s="172"/>
      <c r="L370" s="168"/>
      <c r="M370" s="173"/>
      <c r="T370" s="174"/>
      <c r="AT370" s="169" t="s">
        <v>379</v>
      </c>
      <c r="AU370" s="169" t="s">
        <v>88</v>
      </c>
      <c r="AV370" s="13" t="s">
        <v>88</v>
      </c>
      <c r="AW370" s="13" t="s">
        <v>31</v>
      </c>
      <c r="AX370" s="13" t="s">
        <v>75</v>
      </c>
      <c r="AY370" s="169" t="s">
        <v>371</v>
      </c>
    </row>
    <row r="371" spans="2:65" s="14" customFormat="1" ht="11.25" x14ac:dyDescent="0.2">
      <c r="B371" s="175"/>
      <c r="D371" s="162" t="s">
        <v>379</v>
      </c>
      <c r="E371" s="176" t="s">
        <v>1</v>
      </c>
      <c r="F371" s="177" t="s">
        <v>383</v>
      </c>
      <c r="H371" s="178">
        <v>16</v>
      </c>
      <c r="I371" s="179"/>
      <c r="L371" s="175"/>
      <c r="M371" s="180"/>
      <c r="T371" s="181"/>
      <c r="AT371" s="176" t="s">
        <v>379</v>
      </c>
      <c r="AU371" s="176" t="s">
        <v>88</v>
      </c>
      <c r="AV371" s="14" t="s">
        <v>384</v>
      </c>
      <c r="AW371" s="14" t="s">
        <v>31</v>
      </c>
      <c r="AX371" s="14" t="s">
        <v>75</v>
      </c>
      <c r="AY371" s="176" t="s">
        <v>371</v>
      </c>
    </row>
    <row r="372" spans="2:65" s="15" customFormat="1" ht="11.25" x14ac:dyDescent="0.2">
      <c r="B372" s="182"/>
      <c r="D372" s="162" t="s">
        <v>379</v>
      </c>
      <c r="E372" s="183" t="s">
        <v>1</v>
      </c>
      <c r="F372" s="184" t="s">
        <v>385</v>
      </c>
      <c r="H372" s="185">
        <v>16</v>
      </c>
      <c r="I372" s="186"/>
      <c r="L372" s="182"/>
      <c r="M372" s="187"/>
      <c r="T372" s="188"/>
      <c r="AT372" s="183" t="s">
        <v>379</v>
      </c>
      <c r="AU372" s="183" t="s">
        <v>88</v>
      </c>
      <c r="AV372" s="15" t="s">
        <v>377</v>
      </c>
      <c r="AW372" s="15" t="s">
        <v>31</v>
      </c>
      <c r="AX372" s="15" t="s">
        <v>82</v>
      </c>
      <c r="AY372" s="183" t="s">
        <v>371</v>
      </c>
    </row>
    <row r="373" spans="2:65" s="1" customFormat="1" ht="24.2" customHeight="1" x14ac:dyDescent="0.2">
      <c r="B373" s="147"/>
      <c r="C373" s="148" t="s">
        <v>626</v>
      </c>
      <c r="D373" s="148" t="s">
        <v>373</v>
      </c>
      <c r="E373" s="149" t="s">
        <v>627</v>
      </c>
      <c r="F373" s="150" t="s">
        <v>628</v>
      </c>
      <c r="G373" s="151" t="s">
        <v>489</v>
      </c>
      <c r="H373" s="152">
        <v>13.2</v>
      </c>
      <c r="I373" s="153"/>
      <c r="J373" s="154">
        <f>ROUND(I373*H373,2)</f>
        <v>0</v>
      </c>
      <c r="K373" s="150"/>
      <c r="L373" s="32"/>
      <c r="M373" s="155" t="s">
        <v>1</v>
      </c>
      <c r="N373" s="156" t="s">
        <v>41</v>
      </c>
      <c r="P373" s="157">
        <f>O373*H373</f>
        <v>0</v>
      </c>
      <c r="Q373" s="157">
        <v>9.9598500000000006E-2</v>
      </c>
      <c r="R373" s="157">
        <f>Q373*H373</f>
        <v>1.3147002000000001</v>
      </c>
      <c r="S373" s="157">
        <v>0</v>
      </c>
      <c r="T373" s="158">
        <f>S373*H373</f>
        <v>0</v>
      </c>
      <c r="AR373" s="159" t="s">
        <v>377</v>
      </c>
      <c r="AT373" s="159" t="s">
        <v>373</v>
      </c>
      <c r="AU373" s="159" t="s">
        <v>88</v>
      </c>
      <c r="AY373" s="17" t="s">
        <v>371</v>
      </c>
      <c r="BE373" s="160">
        <f>IF(N373="základná",J373,0)</f>
        <v>0</v>
      </c>
      <c r="BF373" s="160">
        <f>IF(N373="znížená",J373,0)</f>
        <v>0</v>
      </c>
      <c r="BG373" s="160">
        <f>IF(N373="zákl. prenesená",J373,0)</f>
        <v>0</v>
      </c>
      <c r="BH373" s="160">
        <f>IF(N373="zníž. prenesená",J373,0)</f>
        <v>0</v>
      </c>
      <c r="BI373" s="160">
        <f>IF(N373="nulová",J373,0)</f>
        <v>0</v>
      </c>
      <c r="BJ373" s="17" t="s">
        <v>88</v>
      </c>
      <c r="BK373" s="160">
        <f>ROUND(I373*H373,2)</f>
        <v>0</v>
      </c>
      <c r="BL373" s="17" t="s">
        <v>377</v>
      </c>
      <c r="BM373" s="159" t="s">
        <v>629</v>
      </c>
    </row>
    <row r="374" spans="2:65" s="12" customFormat="1" ht="11.25" x14ac:dyDescent="0.2">
      <c r="B374" s="161"/>
      <c r="D374" s="162" t="s">
        <v>379</v>
      </c>
      <c r="E374" s="163" t="s">
        <v>1</v>
      </c>
      <c r="F374" s="164" t="s">
        <v>397</v>
      </c>
      <c r="H374" s="163" t="s">
        <v>1</v>
      </c>
      <c r="I374" s="165"/>
      <c r="L374" s="161"/>
      <c r="M374" s="166"/>
      <c r="T374" s="167"/>
      <c r="AT374" s="163" t="s">
        <v>379</v>
      </c>
      <c r="AU374" s="163" t="s">
        <v>88</v>
      </c>
      <c r="AV374" s="12" t="s">
        <v>82</v>
      </c>
      <c r="AW374" s="12" t="s">
        <v>31</v>
      </c>
      <c r="AX374" s="12" t="s">
        <v>75</v>
      </c>
      <c r="AY374" s="163" t="s">
        <v>371</v>
      </c>
    </row>
    <row r="375" spans="2:65" s="12" customFormat="1" ht="11.25" x14ac:dyDescent="0.2">
      <c r="B375" s="161"/>
      <c r="D375" s="162" t="s">
        <v>379</v>
      </c>
      <c r="E375" s="163" t="s">
        <v>1</v>
      </c>
      <c r="F375" s="164" t="s">
        <v>630</v>
      </c>
      <c r="H375" s="163" t="s">
        <v>1</v>
      </c>
      <c r="I375" s="165"/>
      <c r="L375" s="161"/>
      <c r="M375" s="166"/>
      <c r="T375" s="167"/>
      <c r="AT375" s="163" t="s">
        <v>379</v>
      </c>
      <c r="AU375" s="163" t="s">
        <v>88</v>
      </c>
      <c r="AV375" s="12" t="s">
        <v>82</v>
      </c>
      <c r="AW375" s="12" t="s">
        <v>31</v>
      </c>
      <c r="AX375" s="12" t="s">
        <v>75</v>
      </c>
      <c r="AY375" s="163" t="s">
        <v>371</v>
      </c>
    </row>
    <row r="376" spans="2:65" s="13" customFormat="1" ht="11.25" x14ac:dyDescent="0.2">
      <c r="B376" s="168"/>
      <c r="D376" s="162" t="s">
        <v>379</v>
      </c>
      <c r="E376" s="169" t="s">
        <v>1</v>
      </c>
      <c r="F376" s="170" t="s">
        <v>631</v>
      </c>
      <c r="H376" s="171">
        <v>8.1999999999999993</v>
      </c>
      <c r="I376" s="172"/>
      <c r="L376" s="168"/>
      <c r="M376" s="173"/>
      <c r="T376" s="174"/>
      <c r="AT376" s="169" t="s">
        <v>379</v>
      </c>
      <c r="AU376" s="169" t="s">
        <v>88</v>
      </c>
      <c r="AV376" s="13" t="s">
        <v>88</v>
      </c>
      <c r="AW376" s="13" t="s">
        <v>31</v>
      </c>
      <c r="AX376" s="13" t="s">
        <v>75</v>
      </c>
      <c r="AY376" s="169" t="s">
        <v>371</v>
      </c>
    </row>
    <row r="377" spans="2:65" s="12" customFormat="1" ht="11.25" x14ac:dyDescent="0.2">
      <c r="B377" s="161"/>
      <c r="D377" s="162" t="s">
        <v>379</v>
      </c>
      <c r="E377" s="163" t="s">
        <v>1</v>
      </c>
      <c r="F377" s="164" t="s">
        <v>632</v>
      </c>
      <c r="H377" s="163" t="s">
        <v>1</v>
      </c>
      <c r="I377" s="165"/>
      <c r="L377" s="161"/>
      <c r="M377" s="166"/>
      <c r="T377" s="167"/>
      <c r="AT377" s="163" t="s">
        <v>379</v>
      </c>
      <c r="AU377" s="163" t="s">
        <v>88</v>
      </c>
      <c r="AV377" s="12" t="s">
        <v>82</v>
      </c>
      <c r="AW377" s="12" t="s">
        <v>31</v>
      </c>
      <c r="AX377" s="12" t="s">
        <v>75</v>
      </c>
      <c r="AY377" s="163" t="s">
        <v>371</v>
      </c>
    </row>
    <row r="378" spans="2:65" s="13" customFormat="1" ht="11.25" x14ac:dyDescent="0.2">
      <c r="B378" s="168"/>
      <c r="D378" s="162" t="s">
        <v>379</v>
      </c>
      <c r="E378" s="169" t="s">
        <v>1</v>
      </c>
      <c r="F378" s="170" t="s">
        <v>633</v>
      </c>
      <c r="H378" s="171">
        <v>5</v>
      </c>
      <c r="I378" s="172"/>
      <c r="L378" s="168"/>
      <c r="M378" s="173"/>
      <c r="T378" s="174"/>
      <c r="AT378" s="169" t="s">
        <v>379</v>
      </c>
      <c r="AU378" s="169" t="s">
        <v>88</v>
      </c>
      <c r="AV378" s="13" t="s">
        <v>88</v>
      </c>
      <c r="AW378" s="13" t="s">
        <v>31</v>
      </c>
      <c r="AX378" s="13" t="s">
        <v>75</v>
      </c>
      <c r="AY378" s="169" t="s">
        <v>371</v>
      </c>
    </row>
    <row r="379" spans="2:65" s="14" customFormat="1" ht="11.25" x14ac:dyDescent="0.2">
      <c r="B379" s="175"/>
      <c r="D379" s="162" t="s">
        <v>379</v>
      </c>
      <c r="E379" s="176" t="s">
        <v>1</v>
      </c>
      <c r="F379" s="177" t="s">
        <v>383</v>
      </c>
      <c r="H379" s="178">
        <v>13.2</v>
      </c>
      <c r="I379" s="179"/>
      <c r="L379" s="175"/>
      <c r="M379" s="180"/>
      <c r="T379" s="181"/>
      <c r="AT379" s="176" t="s">
        <v>379</v>
      </c>
      <c r="AU379" s="176" t="s">
        <v>88</v>
      </c>
      <c r="AV379" s="14" t="s">
        <v>384</v>
      </c>
      <c r="AW379" s="14" t="s">
        <v>31</v>
      </c>
      <c r="AX379" s="14" t="s">
        <v>75</v>
      </c>
      <c r="AY379" s="176" t="s">
        <v>371</v>
      </c>
    </row>
    <row r="380" spans="2:65" s="15" customFormat="1" ht="11.25" x14ac:dyDescent="0.2">
      <c r="B380" s="182"/>
      <c r="D380" s="162" t="s">
        <v>379</v>
      </c>
      <c r="E380" s="183" t="s">
        <v>1</v>
      </c>
      <c r="F380" s="184" t="s">
        <v>385</v>
      </c>
      <c r="H380" s="185">
        <v>13.2</v>
      </c>
      <c r="I380" s="186"/>
      <c r="L380" s="182"/>
      <c r="M380" s="187"/>
      <c r="T380" s="188"/>
      <c r="AT380" s="183" t="s">
        <v>379</v>
      </c>
      <c r="AU380" s="183" t="s">
        <v>88</v>
      </c>
      <c r="AV380" s="15" t="s">
        <v>377</v>
      </c>
      <c r="AW380" s="15" t="s">
        <v>31</v>
      </c>
      <c r="AX380" s="15" t="s">
        <v>82</v>
      </c>
      <c r="AY380" s="183" t="s">
        <v>371</v>
      </c>
    </row>
    <row r="381" spans="2:65" s="1" customFormat="1" ht="24.2" customHeight="1" x14ac:dyDescent="0.2">
      <c r="B381" s="147"/>
      <c r="C381" s="148" t="s">
        <v>634</v>
      </c>
      <c r="D381" s="148" t="s">
        <v>373</v>
      </c>
      <c r="E381" s="149" t="s">
        <v>635</v>
      </c>
      <c r="F381" s="150" t="s">
        <v>636</v>
      </c>
      <c r="G381" s="151" t="s">
        <v>376</v>
      </c>
      <c r="H381" s="152">
        <v>1.98</v>
      </c>
      <c r="I381" s="153"/>
      <c r="J381" s="154">
        <f>ROUND(I381*H381,2)</f>
        <v>0</v>
      </c>
      <c r="K381" s="150"/>
      <c r="L381" s="32"/>
      <c r="M381" s="155" t="s">
        <v>1</v>
      </c>
      <c r="N381" s="156" t="s">
        <v>41</v>
      </c>
      <c r="P381" s="157">
        <f>O381*H381</f>
        <v>0</v>
      </c>
      <c r="Q381" s="157">
        <v>3.9622599999999996E-3</v>
      </c>
      <c r="R381" s="157">
        <f>Q381*H381</f>
        <v>7.8452747999999996E-3</v>
      </c>
      <c r="S381" s="157">
        <v>0</v>
      </c>
      <c r="T381" s="158">
        <f>S381*H381</f>
        <v>0</v>
      </c>
      <c r="AR381" s="159" t="s">
        <v>377</v>
      </c>
      <c r="AT381" s="159" t="s">
        <v>373</v>
      </c>
      <c r="AU381" s="159" t="s">
        <v>88</v>
      </c>
      <c r="AY381" s="17" t="s">
        <v>371</v>
      </c>
      <c r="BE381" s="160">
        <f>IF(N381="základná",J381,0)</f>
        <v>0</v>
      </c>
      <c r="BF381" s="160">
        <f>IF(N381="znížená",J381,0)</f>
        <v>0</v>
      </c>
      <c r="BG381" s="160">
        <f>IF(N381="zákl. prenesená",J381,0)</f>
        <v>0</v>
      </c>
      <c r="BH381" s="160">
        <f>IF(N381="zníž. prenesená",J381,0)</f>
        <v>0</v>
      </c>
      <c r="BI381" s="160">
        <f>IF(N381="nulová",J381,0)</f>
        <v>0</v>
      </c>
      <c r="BJ381" s="17" t="s">
        <v>88</v>
      </c>
      <c r="BK381" s="160">
        <f>ROUND(I381*H381,2)</f>
        <v>0</v>
      </c>
      <c r="BL381" s="17" t="s">
        <v>377</v>
      </c>
      <c r="BM381" s="159" t="s">
        <v>637</v>
      </c>
    </row>
    <row r="382" spans="2:65" s="12" customFormat="1" ht="11.25" x14ac:dyDescent="0.2">
      <c r="B382" s="161"/>
      <c r="D382" s="162" t="s">
        <v>379</v>
      </c>
      <c r="E382" s="163" t="s">
        <v>1</v>
      </c>
      <c r="F382" s="164" t="s">
        <v>397</v>
      </c>
      <c r="H382" s="163" t="s">
        <v>1</v>
      </c>
      <c r="I382" s="165"/>
      <c r="L382" s="161"/>
      <c r="M382" s="166"/>
      <c r="T382" s="167"/>
      <c r="AT382" s="163" t="s">
        <v>379</v>
      </c>
      <c r="AU382" s="163" t="s">
        <v>88</v>
      </c>
      <c r="AV382" s="12" t="s">
        <v>82</v>
      </c>
      <c r="AW382" s="12" t="s">
        <v>31</v>
      </c>
      <c r="AX382" s="12" t="s">
        <v>75</v>
      </c>
      <c r="AY382" s="163" t="s">
        <v>371</v>
      </c>
    </row>
    <row r="383" spans="2:65" s="12" customFormat="1" ht="11.25" x14ac:dyDescent="0.2">
      <c r="B383" s="161"/>
      <c r="D383" s="162" t="s">
        <v>379</v>
      </c>
      <c r="E383" s="163" t="s">
        <v>1</v>
      </c>
      <c r="F383" s="164" t="s">
        <v>630</v>
      </c>
      <c r="H383" s="163" t="s">
        <v>1</v>
      </c>
      <c r="I383" s="165"/>
      <c r="L383" s="161"/>
      <c r="M383" s="166"/>
      <c r="T383" s="167"/>
      <c r="AT383" s="163" t="s">
        <v>379</v>
      </c>
      <c r="AU383" s="163" t="s">
        <v>88</v>
      </c>
      <c r="AV383" s="12" t="s">
        <v>82</v>
      </c>
      <c r="AW383" s="12" t="s">
        <v>31</v>
      </c>
      <c r="AX383" s="12" t="s">
        <v>75</v>
      </c>
      <c r="AY383" s="163" t="s">
        <v>371</v>
      </c>
    </row>
    <row r="384" spans="2:65" s="13" customFormat="1" ht="11.25" x14ac:dyDescent="0.2">
      <c r="B384" s="168"/>
      <c r="D384" s="162" t="s">
        <v>379</v>
      </c>
      <c r="E384" s="169" t="s">
        <v>1</v>
      </c>
      <c r="F384" s="170" t="s">
        <v>638</v>
      </c>
      <c r="H384" s="171">
        <v>1.23</v>
      </c>
      <c r="I384" s="172"/>
      <c r="L384" s="168"/>
      <c r="M384" s="173"/>
      <c r="T384" s="174"/>
      <c r="AT384" s="169" t="s">
        <v>379</v>
      </c>
      <c r="AU384" s="169" t="s">
        <v>88</v>
      </c>
      <c r="AV384" s="13" t="s">
        <v>88</v>
      </c>
      <c r="AW384" s="13" t="s">
        <v>31</v>
      </c>
      <c r="AX384" s="13" t="s">
        <v>75</v>
      </c>
      <c r="AY384" s="169" t="s">
        <v>371</v>
      </c>
    </row>
    <row r="385" spans="2:65" s="12" customFormat="1" ht="11.25" x14ac:dyDescent="0.2">
      <c r="B385" s="161"/>
      <c r="D385" s="162" t="s">
        <v>379</v>
      </c>
      <c r="E385" s="163" t="s">
        <v>1</v>
      </c>
      <c r="F385" s="164" t="s">
        <v>632</v>
      </c>
      <c r="H385" s="163" t="s">
        <v>1</v>
      </c>
      <c r="I385" s="165"/>
      <c r="L385" s="161"/>
      <c r="M385" s="166"/>
      <c r="T385" s="167"/>
      <c r="AT385" s="163" t="s">
        <v>379</v>
      </c>
      <c r="AU385" s="163" t="s">
        <v>88</v>
      </c>
      <c r="AV385" s="12" t="s">
        <v>82</v>
      </c>
      <c r="AW385" s="12" t="s">
        <v>31</v>
      </c>
      <c r="AX385" s="12" t="s">
        <v>75</v>
      </c>
      <c r="AY385" s="163" t="s">
        <v>371</v>
      </c>
    </row>
    <row r="386" spans="2:65" s="13" customFormat="1" ht="11.25" x14ac:dyDescent="0.2">
      <c r="B386" s="168"/>
      <c r="D386" s="162" t="s">
        <v>379</v>
      </c>
      <c r="E386" s="169" t="s">
        <v>1</v>
      </c>
      <c r="F386" s="170" t="s">
        <v>639</v>
      </c>
      <c r="H386" s="171">
        <v>0.75</v>
      </c>
      <c r="I386" s="172"/>
      <c r="L386" s="168"/>
      <c r="M386" s="173"/>
      <c r="T386" s="174"/>
      <c r="AT386" s="169" t="s">
        <v>379</v>
      </c>
      <c r="AU386" s="169" t="s">
        <v>88</v>
      </c>
      <c r="AV386" s="13" t="s">
        <v>88</v>
      </c>
      <c r="AW386" s="13" t="s">
        <v>31</v>
      </c>
      <c r="AX386" s="13" t="s">
        <v>75</v>
      </c>
      <c r="AY386" s="169" t="s">
        <v>371</v>
      </c>
    </row>
    <row r="387" spans="2:65" s="14" customFormat="1" ht="11.25" x14ac:dyDescent="0.2">
      <c r="B387" s="175"/>
      <c r="D387" s="162" t="s">
        <v>379</v>
      </c>
      <c r="E387" s="176" t="s">
        <v>118</v>
      </c>
      <c r="F387" s="177" t="s">
        <v>383</v>
      </c>
      <c r="H387" s="178">
        <v>1.98</v>
      </c>
      <c r="I387" s="179"/>
      <c r="L387" s="175"/>
      <c r="M387" s="180"/>
      <c r="T387" s="181"/>
      <c r="AT387" s="176" t="s">
        <v>379</v>
      </c>
      <c r="AU387" s="176" t="s">
        <v>88</v>
      </c>
      <c r="AV387" s="14" t="s">
        <v>384</v>
      </c>
      <c r="AW387" s="14" t="s">
        <v>31</v>
      </c>
      <c r="AX387" s="14" t="s">
        <v>75</v>
      </c>
      <c r="AY387" s="176" t="s">
        <v>371</v>
      </c>
    </row>
    <row r="388" spans="2:65" s="15" customFormat="1" ht="11.25" x14ac:dyDescent="0.2">
      <c r="B388" s="182"/>
      <c r="D388" s="162" t="s">
        <v>379</v>
      </c>
      <c r="E388" s="183" t="s">
        <v>1</v>
      </c>
      <c r="F388" s="184" t="s">
        <v>385</v>
      </c>
      <c r="H388" s="185">
        <v>1.98</v>
      </c>
      <c r="I388" s="186"/>
      <c r="L388" s="182"/>
      <c r="M388" s="187"/>
      <c r="T388" s="188"/>
      <c r="AT388" s="183" t="s">
        <v>379</v>
      </c>
      <c r="AU388" s="183" t="s">
        <v>88</v>
      </c>
      <c r="AV388" s="15" t="s">
        <v>377</v>
      </c>
      <c r="AW388" s="15" t="s">
        <v>31</v>
      </c>
      <c r="AX388" s="15" t="s">
        <v>82</v>
      </c>
      <c r="AY388" s="183" t="s">
        <v>371</v>
      </c>
    </row>
    <row r="389" spans="2:65" s="1" customFormat="1" ht="24.2" customHeight="1" x14ac:dyDescent="0.2">
      <c r="B389" s="147"/>
      <c r="C389" s="148" t="s">
        <v>640</v>
      </c>
      <c r="D389" s="148" t="s">
        <v>373</v>
      </c>
      <c r="E389" s="149" t="s">
        <v>641</v>
      </c>
      <c r="F389" s="150" t="s">
        <v>642</v>
      </c>
      <c r="G389" s="151" t="s">
        <v>376</v>
      </c>
      <c r="H389" s="152">
        <v>1.98</v>
      </c>
      <c r="I389" s="153"/>
      <c r="J389" s="154">
        <f>ROUND(I389*H389,2)</f>
        <v>0</v>
      </c>
      <c r="K389" s="150"/>
      <c r="L389" s="32"/>
      <c r="M389" s="155" t="s">
        <v>1</v>
      </c>
      <c r="N389" s="156" t="s">
        <v>41</v>
      </c>
      <c r="P389" s="157">
        <f>O389*H389</f>
        <v>0</v>
      </c>
      <c r="Q389" s="157">
        <v>0</v>
      </c>
      <c r="R389" s="157">
        <f>Q389*H389</f>
        <v>0</v>
      </c>
      <c r="S389" s="157">
        <v>0</v>
      </c>
      <c r="T389" s="158">
        <f>S389*H389</f>
        <v>0</v>
      </c>
      <c r="AR389" s="159" t="s">
        <v>377</v>
      </c>
      <c r="AT389" s="159" t="s">
        <v>373</v>
      </c>
      <c r="AU389" s="159" t="s">
        <v>88</v>
      </c>
      <c r="AY389" s="17" t="s">
        <v>371</v>
      </c>
      <c r="BE389" s="160">
        <f>IF(N389="základná",J389,0)</f>
        <v>0</v>
      </c>
      <c r="BF389" s="160">
        <f>IF(N389="znížená",J389,0)</f>
        <v>0</v>
      </c>
      <c r="BG389" s="160">
        <f>IF(N389="zákl. prenesená",J389,0)</f>
        <v>0</v>
      </c>
      <c r="BH389" s="160">
        <f>IF(N389="zníž. prenesená",J389,0)</f>
        <v>0</v>
      </c>
      <c r="BI389" s="160">
        <f>IF(N389="nulová",J389,0)</f>
        <v>0</v>
      </c>
      <c r="BJ389" s="17" t="s">
        <v>88</v>
      </c>
      <c r="BK389" s="160">
        <f>ROUND(I389*H389,2)</f>
        <v>0</v>
      </c>
      <c r="BL389" s="17" t="s">
        <v>377</v>
      </c>
      <c r="BM389" s="159" t="s">
        <v>643</v>
      </c>
    </row>
    <row r="390" spans="2:65" s="13" customFormat="1" ht="11.25" x14ac:dyDescent="0.2">
      <c r="B390" s="168"/>
      <c r="D390" s="162" t="s">
        <v>379</v>
      </c>
      <c r="E390" s="169" t="s">
        <v>1</v>
      </c>
      <c r="F390" s="170" t="s">
        <v>118</v>
      </c>
      <c r="H390" s="171">
        <v>1.98</v>
      </c>
      <c r="I390" s="172"/>
      <c r="L390" s="168"/>
      <c r="M390" s="173"/>
      <c r="T390" s="174"/>
      <c r="AT390" s="169" t="s">
        <v>379</v>
      </c>
      <c r="AU390" s="169" t="s">
        <v>88</v>
      </c>
      <c r="AV390" s="13" t="s">
        <v>88</v>
      </c>
      <c r="AW390" s="13" t="s">
        <v>31</v>
      </c>
      <c r="AX390" s="13" t="s">
        <v>82</v>
      </c>
      <c r="AY390" s="169" t="s">
        <v>371</v>
      </c>
    </row>
    <row r="391" spans="2:65" s="11" customFormat="1" ht="22.9" customHeight="1" x14ac:dyDescent="0.2">
      <c r="B391" s="136"/>
      <c r="D391" s="137" t="s">
        <v>74</v>
      </c>
      <c r="E391" s="145" t="s">
        <v>402</v>
      </c>
      <c r="F391" s="145" t="s">
        <v>644</v>
      </c>
      <c r="I391" s="139"/>
      <c r="J391" s="146">
        <f>BK391</f>
        <v>0</v>
      </c>
      <c r="L391" s="136"/>
      <c r="M391" s="140"/>
      <c r="P391" s="141">
        <f>SUM(P392:P401)</f>
        <v>0</v>
      </c>
      <c r="R391" s="141">
        <f>SUM(R392:R401)</f>
        <v>103.67908035549999</v>
      </c>
      <c r="T391" s="142">
        <f>SUM(T392:T401)</f>
        <v>0</v>
      </c>
      <c r="AR391" s="137" t="s">
        <v>82</v>
      </c>
      <c r="AT391" s="143" t="s">
        <v>74</v>
      </c>
      <c r="AU391" s="143" t="s">
        <v>82</v>
      </c>
      <c r="AY391" s="137" t="s">
        <v>371</v>
      </c>
      <c r="BK391" s="144">
        <f>SUM(BK392:BK401)</f>
        <v>0</v>
      </c>
    </row>
    <row r="392" spans="2:65" s="1" customFormat="1" ht="33" customHeight="1" x14ac:dyDescent="0.2">
      <c r="B392" s="147"/>
      <c r="C392" s="148" t="s">
        <v>645</v>
      </c>
      <c r="D392" s="148" t="s">
        <v>373</v>
      </c>
      <c r="E392" s="149" t="s">
        <v>646</v>
      </c>
      <c r="F392" s="150" t="s">
        <v>647</v>
      </c>
      <c r="G392" s="151" t="s">
        <v>376</v>
      </c>
      <c r="H392" s="152">
        <v>190.17699999999999</v>
      </c>
      <c r="I392" s="153"/>
      <c r="J392" s="154">
        <f>ROUND(I392*H392,2)</f>
        <v>0</v>
      </c>
      <c r="K392" s="150"/>
      <c r="L392" s="32"/>
      <c r="M392" s="155" t="s">
        <v>1</v>
      </c>
      <c r="N392" s="156" t="s">
        <v>41</v>
      </c>
      <c r="P392" s="157">
        <f>O392*H392</f>
        <v>0</v>
      </c>
      <c r="Q392" s="157">
        <v>0.30360999999999999</v>
      </c>
      <c r="R392" s="157">
        <f>Q392*H392</f>
        <v>57.739638969999994</v>
      </c>
      <c r="S392" s="157">
        <v>0</v>
      </c>
      <c r="T392" s="158">
        <f>S392*H392</f>
        <v>0</v>
      </c>
      <c r="AR392" s="159" t="s">
        <v>377</v>
      </c>
      <c r="AT392" s="159" t="s">
        <v>373</v>
      </c>
      <c r="AU392" s="159" t="s">
        <v>88</v>
      </c>
      <c r="AY392" s="17" t="s">
        <v>371</v>
      </c>
      <c r="BE392" s="160">
        <f>IF(N392="základná",J392,0)</f>
        <v>0</v>
      </c>
      <c r="BF392" s="160">
        <f>IF(N392="znížená",J392,0)</f>
        <v>0</v>
      </c>
      <c r="BG392" s="160">
        <f>IF(N392="zákl. prenesená",J392,0)</f>
        <v>0</v>
      </c>
      <c r="BH392" s="160">
        <f>IF(N392="zníž. prenesená",J392,0)</f>
        <v>0</v>
      </c>
      <c r="BI392" s="160">
        <f>IF(N392="nulová",J392,0)</f>
        <v>0</v>
      </c>
      <c r="BJ392" s="17" t="s">
        <v>88</v>
      </c>
      <c r="BK392" s="160">
        <f>ROUND(I392*H392,2)</f>
        <v>0</v>
      </c>
      <c r="BL392" s="17" t="s">
        <v>377</v>
      </c>
      <c r="BM392" s="159" t="s">
        <v>648</v>
      </c>
    </row>
    <row r="393" spans="2:65" s="12" customFormat="1" ht="11.25" x14ac:dyDescent="0.2">
      <c r="B393" s="161"/>
      <c r="D393" s="162" t="s">
        <v>379</v>
      </c>
      <c r="E393" s="163" t="s">
        <v>1</v>
      </c>
      <c r="F393" s="164" t="s">
        <v>649</v>
      </c>
      <c r="H393" s="163" t="s">
        <v>1</v>
      </c>
      <c r="I393" s="165"/>
      <c r="L393" s="161"/>
      <c r="M393" s="166"/>
      <c r="T393" s="167"/>
      <c r="AT393" s="163" t="s">
        <v>379</v>
      </c>
      <c r="AU393" s="163" t="s">
        <v>88</v>
      </c>
      <c r="AV393" s="12" t="s">
        <v>82</v>
      </c>
      <c r="AW393" s="12" t="s">
        <v>31</v>
      </c>
      <c r="AX393" s="12" t="s">
        <v>75</v>
      </c>
      <c r="AY393" s="163" t="s">
        <v>371</v>
      </c>
    </row>
    <row r="394" spans="2:65" s="13" customFormat="1" ht="11.25" x14ac:dyDescent="0.2">
      <c r="B394" s="168"/>
      <c r="D394" s="162" t="s">
        <v>379</v>
      </c>
      <c r="E394" s="169" t="s">
        <v>1</v>
      </c>
      <c r="F394" s="170" t="s">
        <v>182</v>
      </c>
      <c r="H394" s="171">
        <v>190.17699999999999</v>
      </c>
      <c r="I394" s="172"/>
      <c r="L394" s="168"/>
      <c r="M394" s="173"/>
      <c r="T394" s="174"/>
      <c r="AT394" s="169" t="s">
        <v>379</v>
      </c>
      <c r="AU394" s="169" t="s">
        <v>88</v>
      </c>
      <c r="AV394" s="13" t="s">
        <v>88</v>
      </c>
      <c r="AW394" s="13" t="s">
        <v>31</v>
      </c>
      <c r="AX394" s="13" t="s">
        <v>75</v>
      </c>
      <c r="AY394" s="169" t="s">
        <v>371</v>
      </c>
    </row>
    <row r="395" spans="2:65" s="15" customFormat="1" ht="11.25" x14ac:dyDescent="0.2">
      <c r="B395" s="182"/>
      <c r="D395" s="162" t="s">
        <v>379</v>
      </c>
      <c r="E395" s="183" t="s">
        <v>1</v>
      </c>
      <c r="F395" s="184" t="s">
        <v>385</v>
      </c>
      <c r="H395" s="185">
        <v>190.17699999999999</v>
      </c>
      <c r="I395" s="186"/>
      <c r="L395" s="182"/>
      <c r="M395" s="187"/>
      <c r="T395" s="188"/>
      <c r="AT395" s="183" t="s">
        <v>379</v>
      </c>
      <c r="AU395" s="183" t="s">
        <v>88</v>
      </c>
      <c r="AV395" s="15" t="s">
        <v>377</v>
      </c>
      <c r="AW395" s="15" t="s">
        <v>31</v>
      </c>
      <c r="AX395" s="15" t="s">
        <v>82</v>
      </c>
      <c r="AY395" s="183" t="s">
        <v>371</v>
      </c>
    </row>
    <row r="396" spans="2:65" s="1" customFormat="1" ht="24.2" customHeight="1" x14ac:dyDescent="0.2">
      <c r="B396" s="147"/>
      <c r="C396" s="148" t="s">
        <v>650</v>
      </c>
      <c r="D396" s="148" t="s">
        <v>373</v>
      </c>
      <c r="E396" s="149" t="s">
        <v>651</v>
      </c>
      <c r="F396" s="150" t="s">
        <v>652</v>
      </c>
      <c r="G396" s="151" t="s">
        <v>376</v>
      </c>
      <c r="H396" s="152">
        <v>190.17699999999999</v>
      </c>
      <c r="I396" s="153"/>
      <c r="J396" s="154">
        <f>ROUND(I396*H396,2)</f>
        <v>0</v>
      </c>
      <c r="K396" s="150"/>
      <c r="L396" s="32"/>
      <c r="M396" s="155" t="s">
        <v>1</v>
      </c>
      <c r="N396" s="156" t="s">
        <v>41</v>
      </c>
      <c r="P396" s="157">
        <f>O396*H396</f>
        <v>0</v>
      </c>
      <c r="Q396" s="157">
        <v>0.24156150000000001</v>
      </c>
      <c r="R396" s="157">
        <f>Q396*H396</f>
        <v>45.939441385500004</v>
      </c>
      <c r="S396" s="157">
        <v>0</v>
      </c>
      <c r="T396" s="158">
        <f>S396*H396</f>
        <v>0</v>
      </c>
      <c r="AR396" s="159" t="s">
        <v>377</v>
      </c>
      <c r="AT396" s="159" t="s">
        <v>373</v>
      </c>
      <c r="AU396" s="159" t="s">
        <v>88</v>
      </c>
      <c r="AY396" s="17" t="s">
        <v>371</v>
      </c>
      <c r="BE396" s="160">
        <f>IF(N396="základná",J396,0)</f>
        <v>0</v>
      </c>
      <c r="BF396" s="160">
        <f>IF(N396="znížená",J396,0)</f>
        <v>0</v>
      </c>
      <c r="BG396" s="160">
        <f>IF(N396="zákl. prenesená",J396,0)</f>
        <v>0</v>
      </c>
      <c r="BH396" s="160">
        <f>IF(N396="zníž. prenesená",J396,0)</f>
        <v>0</v>
      </c>
      <c r="BI396" s="160">
        <f>IF(N396="nulová",J396,0)</f>
        <v>0</v>
      </c>
      <c r="BJ396" s="17" t="s">
        <v>88</v>
      </c>
      <c r="BK396" s="160">
        <f>ROUND(I396*H396,2)</f>
        <v>0</v>
      </c>
      <c r="BL396" s="17" t="s">
        <v>377</v>
      </c>
      <c r="BM396" s="159" t="s">
        <v>653</v>
      </c>
    </row>
    <row r="397" spans="2:65" s="12" customFormat="1" ht="11.25" x14ac:dyDescent="0.2">
      <c r="B397" s="161"/>
      <c r="D397" s="162" t="s">
        <v>379</v>
      </c>
      <c r="E397" s="163" t="s">
        <v>1</v>
      </c>
      <c r="F397" s="164" t="s">
        <v>654</v>
      </c>
      <c r="H397" s="163" t="s">
        <v>1</v>
      </c>
      <c r="I397" s="165"/>
      <c r="L397" s="161"/>
      <c r="M397" s="166"/>
      <c r="T397" s="167"/>
      <c r="AT397" s="163" t="s">
        <v>379</v>
      </c>
      <c r="AU397" s="163" t="s">
        <v>88</v>
      </c>
      <c r="AV397" s="12" t="s">
        <v>82</v>
      </c>
      <c r="AW397" s="12" t="s">
        <v>31</v>
      </c>
      <c r="AX397" s="12" t="s">
        <v>75</v>
      </c>
      <c r="AY397" s="163" t="s">
        <v>371</v>
      </c>
    </row>
    <row r="398" spans="2:65" s="13" customFormat="1" ht="11.25" x14ac:dyDescent="0.2">
      <c r="B398" s="168"/>
      <c r="D398" s="162" t="s">
        <v>379</v>
      </c>
      <c r="E398" s="169" t="s">
        <v>1</v>
      </c>
      <c r="F398" s="170" t="s">
        <v>655</v>
      </c>
      <c r="H398" s="171">
        <v>77.823999999999998</v>
      </c>
      <c r="I398" s="172"/>
      <c r="L398" s="168"/>
      <c r="M398" s="173"/>
      <c r="T398" s="174"/>
      <c r="AT398" s="169" t="s">
        <v>379</v>
      </c>
      <c r="AU398" s="169" t="s">
        <v>88</v>
      </c>
      <c r="AV398" s="13" t="s">
        <v>88</v>
      </c>
      <c r="AW398" s="13" t="s">
        <v>31</v>
      </c>
      <c r="AX398" s="13" t="s">
        <v>75</v>
      </c>
      <c r="AY398" s="169" t="s">
        <v>371</v>
      </c>
    </row>
    <row r="399" spans="2:65" s="13" customFormat="1" ht="11.25" x14ac:dyDescent="0.2">
      <c r="B399" s="168"/>
      <c r="D399" s="162" t="s">
        <v>379</v>
      </c>
      <c r="E399" s="169" t="s">
        <v>1</v>
      </c>
      <c r="F399" s="170" t="s">
        <v>656</v>
      </c>
      <c r="H399" s="171">
        <v>112.35299999999999</v>
      </c>
      <c r="I399" s="172"/>
      <c r="L399" s="168"/>
      <c r="M399" s="173"/>
      <c r="T399" s="174"/>
      <c r="AT399" s="169" t="s">
        <v>379</v>
      </c>
      <c r="AU399" s="169" t="s">
        <v>88</v>
      </c>
      <c r="AV399" s="13" t="s">
        <v>88</v>
      </c>
      <c r="AW399" s="13" t="s">
        <v>31</v>
      </c>
      <c r="AX399" s="13" t="s">
        <v>75</v>
      </c>
      <c r="AY399" s="169" t="s">
        <v>371</v>
      </c>
    </row>
    <row r="400" spans="2:65" s="14" customFormat="1" ht="11.25" x14ac:dyDescent="0.2">
      <c r="B400" s="175"/>
      <c r="D400" s="162" t="s">
        <v>379</v>
      </c>
      <c r="E400" s="176" t="s">
        <v>182</v>
      </c>
      <c r="F400" s="177" t="s">
        <v>383</v>
      </c>
      <c r="H400" s="178">
        <v>190.17699999999999</v>
      </c>
      <c r="I400" s="179"/>
      <c r="L400" s="175"/>
      <c r="M400" s="180"/>
      <c r="T400" s="181"/>
      <c r="AT400" s="176" t="s">
        <v>379</v>
      </c>
      <c r="AU400" s="176" t="s">
        <v>88</v>
      </c>
      <c r="AV400" s="14" t="s">
        <v>384</v>
      </c>
      <c r="AW400" s="14" t="s">
        <v>31</v>
      </c>
      <c r="AX400" s="14" t="s">
        <v>75</v>
      </c>
      <c r="AY400" s="176" t="s">
        <v>371</v>
      </c>
    </row>
    <row r="401" spans="2:65" s="15" customFormat="1" ht="11.25" x14ac:dyDescent="0.2">
      <c r="B401" s="182"/>
      <c r="D401" s="162" t="s">
        <v>379</v>
      </c>
      <c r="E401" s="183" t="s">
        <v>1</v>
      </c>
      <c r="F401" s="184" t="s">
        <v>385</v>
      </c>
      <c r="H401" s="185">
        <v>190.17699999999999</v>
      </c>
      <c r="I401" s="186"/>
      <c r="L401" s="182"/>
      <c r="M401" s="187"/>
      <c r="T401" s="188"/>
      <c r="AT401" s="183" t="s">
        <v>379</v>
      </c>
      <c r="AU401" s="183" t="s">
        <v>88</v>
      </c>
      <c r="AV401" s="15" t="s">
        <v>377</v>
      </c>
      <c r="AW401" s="15" t="s">
        <v>31</v>
      </c>
      <c r="AX401" s="15" t="s">
        <v>82</v>
      </c>
      <c r="AY401" s="183" t="s">
        <v>371</v>
      </c>
    </row>
    <row r="402" spans="2:65" s="11" customFormat="1" ht="22.9" customHeight="1" x14ac:dyDescent="0.2">
      <c r="B402" s="136"/>
      <c r="D402" s="137" t="s">
        <v>74</v>
      </c>
      <c r="E402" s="145" t="s">
        <v>408</v>
      </c>
      <c r="F402" s="145" t="s">
        <v>657</v>
      </c>
      <c r="I402" s="139"/>
      <c r="J402" s="146">
        <f>BK402</f>
        <v>0</v>
      </c>
      <c r="L402" s="136"/>
      <c r="M402" s="140"/>
      <c r="P402" s="141">
        <f>SUM(P403:P622)</f>
        <v>0</v>
      </c>
      <c r="R402" s="141">
        <f>SUM(R403:R622)</f>
        <v>555.80326625143994</v>
      </c>
      <c r="T402" s="142">
        <f>SUM(T403:T622)</f>
        <v>0</v>
      </c>
      <c r="AR402" s="137" t="s">
        <v>82</v>
      </c>
      <c r="AT402" s="143" t="s">
        <v>74</v>
      </c>
      <c r="AU402" s="143" t="s">
        <v>82</v>
      </c>
      <c r="AY402" s="137" t="s">
        <v>371</v>
      </c>
      <c r="BK402" s="144">
        <f>SUM(BK403:BK622)</f>
        <v>0</v>
      </c>
    </row>
    <row r="403" spans="2:65" s="1" customFormat="1" ht="24.2" customHeight="1" x14ac:dyDescent="0.2">
      <c r="B403" s="147"/>
      <c r="C403" s="148" t="s">
        <v>658</v>
      </c>
      <c r="D403" s="148" t="s">
        <v>373</v>
      </c>
      <c r="E403" s="149" t="s">
        <v>659</v>
      </c>
      <c r="F403" s="150" t="s">
        <v>660</v>
      </c>
      <c r="G403" s="151" t="s">
        <v>376</v>
      </c>
      <c r="H403" s="152">
        <v>298.85700000000003</v>
      </c>
      <c r="I403" s="153"/>
      <c r="J403" s="154">
        <f>ROUND(I403*H403,2)</f>
        <v>0</v>
      </c>
      <c r="K403" s="150"/>
      <c r="L403" s="32"/>
      <c r="M403" s="155" t="s">
        <v>1</v>
      </c>
      <c r="N403" s="156" t="s">
        <v>41</v>
      </c>
      <c r="P403" s="157">
        <f>O403*H403</f>
        <v>0</v>
      </c>
      <c r="Q403" s="157">
        <v>7.5520000000000004E-2</v>
      </c>
      <c r="R403" s="157">
        <f>Q403*H403</f>
        <v>22.569680640000005</v>
      </c>
      <c r="S403" s="157">
        <v>0</v>
      </c>
      <c r="T403" s="158">
        <f>S403*H403</f>
        <v>0</v>
      </c>
      <c r="AR403" s="159" t="s">
        <v>377</v>
      </c>
      <c r="AT403" s="159" t="s">
        <v>373</v>
      </c>
      <c r="AU403" s="159" t="s">
        <v>88</v>
      </c>
      <c r="AY403" s="17" t="s">
        <v>371</v>
      </c>
      <c r="BE403" s="160">
        <f>IF(N403="základná",J403,0)</f>
        <v>0</v>
      </c>
      <c r="BF403" s="160">
        <f>IF(N403="znížená",J403,0)</f>
        <v>0</v>
      </c>
      <c r="BG403" s="160">
        <f>IF(N403="zákl. prenesená",J403,0)</f>
        <v>0</v>
      </c>
      <c r="BH403" s="160">
        <f>IF(N403="zníž. prenesená",J403,0)</f>
        <v>0</v>
      </c>
      <c r="BI403" s="160">
        <f>IF(N403="nulová",J403,0)</f>
        <v>0</v>
      </c>
      <c r="BJ403" s="17" t="s">
        <v>88</v>
      </c>
      <c r="BK403" s="160">
        <f>ROUND(I403*H403,2)</f>
        <v>0</v>
      </c>
      <c r="BL403" s="17" t="s">
        <v>377</v>
      </c>
      <c r="BM403" s="159" t="s">
        <v>661</v>
      </c>
    </row>
    <row r="404" spans="2:65" s="12" customFormat="1" ht="11.25" x14ac:dyDescent="0.2">
      <c r="B404" s="161"/>
      <c r="D404" s="162" t="s">
        <v>379</v>
      </c>
      <c r="E404" s="163" t="s">
        <v>1</v>
      </c>
      <c r="F404" s="164" t="s">
        <v>662</v>
      </c>
      <c r="H404" s="163" t="s">
        <v>1</v>
      </c>
      <c r="I404" s="165"/>
      <c r="L404" s="161"/>
      <c r="M404" s="166"/>
      <c r="T404" s="167"/>
      <c r="AT404" s="163" t="s">
        <v>379</v>
      </c>
      <c r="AU404" s="163" t="s">
        <v>88</v>
      </c>
      <c r="AV404" s="12" t="s">
        <v>82</v>
      </c>
      <c r="AW404" s="12" t="s">
        <v>31</v>
      </c>
      <c r="AX404" s="12" t="s">
        <v>75</v>
      </c>
      <c r="AY404" s="163" t="s">
        <v>371</v>
      </c>
    </row>
    <row r="405" spans="2:65" s="13" customFormat="1" ht="11.25" x14ac:dyDescent="0.2">
      <c r="B405" s="168"/>
      <c r="D405" s="162" t="s">
        <v>379</v>
      </c>
      <c r="E405" s="169" t="s">
        <v>1</v>
      </c>
      <c r="F405" s="170" t="s">
        <v>663</v>
      </c>
      <c r="H405" s="171">
        <v>298.85700000000003</v>
      </c>
      <c r="I405" s="172"/>
      <c r="L405" s="168"/>
      <c r="M405" s="173"/>
      <c r="T405" s="174"/>
      <c r="AT405" s="169" t="s">
        <v>379</v>
      </c>
      <c r="AU405" s="169" t="s">
        <v>88</v>
      </c>
      <c r="AV405" s="13" t="s">
        <v>88</v>
      </c>
      <c r="AW405" s="13" t="s">
        <v>31</v>
      </c>
      <c r="AX405" s="13" t="s">
        <v>75</v>
      </c>
      <c r="AY405" s="169" t="s">
        <v>371</v>
      </c>
    </row>
    <row r="406" spans="2:65" s="15" customFormat="1" ht="11.25" x14ac:dyDescent="0.2">
      <c r="B406" s="182"/>
      <c r="D406" s="162" t="s">
        <v>379</v>
      </c>
      <c r="E406" s="183" t="s">
        <v>130</v>
      </c>
      <c r="F406" s="184" t="s">
        <v>385</v>
      </c>
      <c r="H406" s="185">
        <v>298.85700000000003</v>
      </c>
      <c r="I406" s="186"/>
      <c r="L406" s="182"/>
      <c r="M406" s="187"/>
      <c r="T406" s="188"/>
      <c r="AT406" s="183" t="s">
        <v>379</v>
      </c>
      <c r="AU406" s="183" t="s">
        <v>88</v>
      </c>
      <c r="AV406" s="15" t="s">
        <v>377</v>
      </c>
      <c r="AW406" s="15" t="s">
        <v>31</v>
      </c>
      <c r="AX406" s="15" t="s">
        <v>82</v>
      </c>
      <c r="AY406" s="183" t="s">
        <v>371</v>
      </c>
    </row>
    <row r="407" spans="2:65" s="1" customFormat="1" ht="24.2" customHeight="1" x14ac:dyDescent="0.2">
      <c r="B407" s="147"/>
      <c r="C407" s="148" t="s">
        <v>664</v>
      </c>
      <c r="D407" s="148" t="s">
        <v>373</v>
      </c>
      <c r="E407" s="149" t="s">
        <v>665</v>
      </c>
      <c r="F407" s="150" t="s">
        <v>666</v>
      </c>
      <c r="G407" s="151" t="s">
        <v>489</v>
      </c>
      <c r="H407" s="152">
        <v>1665.2260000000001</v>
      </c>
      <c r="I407" s="153"/>
      <c r="J407" s="154">
        <f>ROUND(I407*H407,2)</f>
        <v>0</v>
      </c>
      <c r="K407" s="150"/>
      <c r="L407" s="32"/>
      <c r="M407" s="155" t="s">
        <v>1</v>
      </c>
      <c r="N407" s="156" t="s">
        <v>41</v>
      </c>
      <c r="P407" s="157">
        <f>O407*H407</f>
        <v>0</v>
      </c>
      <c r="Q407" s="157">
        <v>2.7980000000000001E-3</v>
      </c>
      <c r="R407" s="157">
        <f>Q407*H407</f>
        <v>4.6593023480000006</v>
      </c>
      <c r="S407" s="157">
        <v>0</v>
      </c>
      <c r="T407" s="158">
        <f>S407*H407</f>
        <v>0</v>
      </c>
      <c r="AR407" s="159" t="s">
        <v>377</v>
      </c>
      <c r="AT407" s="159" t="s">
        <v>373</v>
      </c>
      <c r="AU407" s="159" t="s">
        <v>88</v>
      </c>
      <c r="AY407" s="17" t="s">
        <v>371</v>
      </c>
      <c r="BE407" s="160">
        <f>IF(N407="základná",J407,0)</f>
        <v>0</v>
      </c>
      <c r="BF407" s="160">
        <f>IF(N407="znížená",J407,0)</f>
        <v>0</v>
      </c>
      <c r="BG407" s="160">
        <f>IF(N407="zákl. prenesená",J407,0)</f>
        <v>0</v>
      </c>
      <c r="BH407" s="160">
        <f>IF(N407="zníž. prenesená",J407,0)</f>
        <v>0</v>
      </c>
      <c r="BI407" s="160">
        <f>IF(N407="nulová",J407,0)</f>
        <v>0</v>
      </c>
      <c r="BJ407" s="17" t="s">
        <v>88</v>
      </c>
      <c r="BK407" s="160">
        <f>ROUND(I407*H407,2)</f>
        <v>0</v>
      </c>
      <c r="BL407" s="17" t="s">
        <v>377</v>
      </c>
      <c r="BM407" s="159" t="s">
        <v>667</v>
      </c>
    </row>
    <row r="408" spans="2:65" s="12" customFormat="1" ht="11.25" x14ac:dyDescent="0.2">
      <c r="B408" s="161"/>
      <c r="D408" s="162" t="s">
        <v>379</v>
      </c>
      <c r="E408" s="163" t="s">
        <v>1</v>
      </c>
      <c r="F408" s="164" t="s">
        <v>491</v>
      </c>
      <c r="H408" s="163" t="s">
        <v>1</v>
      </c>
      <c r="I408" s="165"/>
      <c r="L408" s="161"/>
      <c r="M408" s="166"/>
      <c r="T408" s="167"/>
      <c r="AT408" s="163" t="s">
        <v>379</v>
      </c>
      <c r="AU408" s="163" t="s">
        <v>88</v>
      </c>
      <c r="AV408" s="12" t="s">
        <v>82</v>
      </c>
      <c r="AW408" s="12" t="s">
        <v>31</v>
      </c>
      <c r="AX408" s="12" t="s">
        <v>75</v>
      </c>
      <c r="AY408" s="163" t="s">
        <v>371</v>
      </c>
    </row>
    <row r="409" spans="2:65" s="13" customFormat="1" ht="11.25" x14ac:dyDescent="0.2">
      <c r="B409" s="168"/>
      <c r="D409" s="162" t="s">
        <v>379</v>
      </c>
      <c r="E409" s="169" t="s">
        <v>1</v>
      </c>
      <c r="F409" s="170" t="s">
        <v>668</v>
      </c>
      <c r="H409" s="171">
        <v>1665.2260000000001</v>
      </c>
      <c r="I409" s="172"/>
      <c r="L409" s="168"/>
      <c r="M409" s="173"/>
      <c r="T409" s="174"/>
      <c r="AT409" s="169" t="s">
        <v>379</v>
      </c>
      <c r="AU409" s="169" t="s">
        <v>88</v>
      </c>
      <c r="AV409" s="13" t="s">
        <v>88</v>
      </c>
      <c r="AW409" s="13" t="s">
        <v>31</v>
      </c>
      <c r="AX409" s="13" t="s">
        <v>75</v>
      </c>
      <c r="AY409" s="169" t="s">
        <v>371</v>
      </c>
    </row>
    <row r="410" spans="2:65" s="15" customFormat="1" ht="11.25" x14ac:dyDescent="0.2">
      <c r="B410" s="182"/>
      <c r="D410" s="162" t="s">
        <v>379</v>
      </c>
      <c r="E410" s="183" t="s">
        <v>1</v>
      </c>
      <c r="F410" s="184" t="s">
        <v>385</v>
      </c>
      <c r="H410" s="185">
        <v>1665.2260000000001</v>
      </c>
      <c r="I410" s="186"/>
      <c r="L410" s="182"/>
      <c r="M410" s="187"/>
      <c r="T410" s="188"/>
      <c r="AT410" s="183" t="s">
        <v>379</v>
      </c>
      <c r="AU410" s="183" t="s">
        <v>88</v>
      </c>
      <c r="AV410" s="15" t="s">
        <v>377</v>
      </c>
      <c r="AW410" s="15" t="s">
        <v>31</v>
      </c>
      <c r="AX410" s="15" t="s">
        <v>82</v>
      </c>
      <c r="AY410" s="183" t="s">
        <v>371</v>
      </c>
    </row>
    <row r="411" spans="2:65" s="1" customFormat="1" ht="24.2" customHeight="1" x14ac:dyDescent="0.2">
      <c r="B411" s="147"/>
      <c r="C411" s="148" t="s">
        <v>669</v>
      </c>
      <c r="D411" s="148" t="s">
        <v>373</v>
      </c>
      <c r="E411" s="149" t="s">
        <v>670</v>
      </c>
      <c r="F411" s="150" t="s">
        <v>671</v>
      </c>
      <c r="G411" s="151" t="s">
        <v>376</v>
      </c>
      <c r="H411" s="152">
        <v>298.85700000000003</v>
      </c>
      <c r="I411" s="153"/>
      <c r="J411" s="154">
        <f>ROUND(I411*H411,2)</f>
        <v>0</v>
      </c>
      <c r="K411" s="150"/>
      <c r="L411" s="32"/>
      <c r="M411" s="155" t="s">
        <v>1</v>
      </c>
      <c r="N411" s="156" t="s">
        <v>41</v>
      </c>
      <c r="P411" s="157">
        <f>O411*H411</f>
        <v>0</v>
      </c>
      <c r="Q411" s="157">
        <v>3.6232E-2</v>
      </c>
      <c r="R411" s="157">
        <f>Q411*H411</f>
        <v>10.828186824000001</v>
      </c>
      <c r="S411" s="157">
        <v>0</v>
      </c>
      <c r="T411" s="158">
        <f>S411*H411</f>
        <v>0</v>
      </c>
      <c r="AR411" s="159" t="s">
        <v>377</v>
      </c>
      <c r="AT411" s="159" t="s">
        <v>373</v>
      </c>
      <c r="AU411" s="159" t="s">
        <v>88</v>
      </c>
      <c r="AY411" s="17" t="s">
        <v>371</v>
      </c>
      <c r="BE411" s="160">
        <f>IF(N411="základná",J411,0)</f>
        <v>0</v>
      </c>
      <c r="BF411" s="160">
        <f>IF(N411="znížená",J411,0)</f>
        <v>0</v>
      </c>
      <c r="BG411" s="160">
        <f>IF(N411="zákl. prenesená",J411,0)</f>
        <v>0</v>
      </c>
      <c r="BH411" s="160">
        <f>IF(N411="zníž. prenesená",J411,0)</f>
        <v>0</v>
      </c>
      <c r="BI411" s="160">
        <f>IF(N411="nulová",J411,0)</f>
        <v>0</v>
      </c>
      <c r="BJ411" s="17" t="s">
        <v>88</v>
      </c>
      <c r="BK411" s="160">
        <f>ROUND(I411*H411,2)</f>
        <v>0</v>
      </c>
      <c r="BL411" s="17" t="s">
        <v>377</v>
      </c>
      <c r="BM411" s="159" t="s">
        <v>672</v>
      </c>
    </row>
    <row r="412" spans="2:65" s="13" customFormat="1" ht="11.25" x14ac:dyDescent="0.2">
      <c r="B412" s="168"/>
      <c r="D412" s="162" t="s">
        <v>379</v>
      </c>
      <c r="E412" s="169" t="s">
        <v>1</v>
      </c>
      <c r="F412" s="170" t="s">
        <v>130</v>
      </c>
      <c r="H412" s="171">
        <v>298.85700000000003</v>
      </c>
      <c r="I412" s="172"/>
      <c r="L412" s="168"/>
      <c r="M412" s="173"/>
      <c r="T412" s="174"/>
      <c r="AT412" s="169" t="s">
        <v>379</v>
      </c>
      <c r="AU412" s="169" t="s">
        <v>88</v>
      </c>
      <c r="AV412" s="13" t="s">
        <v>88</v>
      </c>
      <c r="AW412" s="13" t="s">
        <v>31</v>
      </c>
      <c r="AX412" s="13" t="s">
        <v>75</v>
      </c>
      <c r="AY412" s="169" t="s">
        <v>371</v>
      </c>
    </row>
    <row r="413" spans="2:65" s="15" customFormat="1" ht="11.25" x14ac:dyDescent="0.2">
      <c r="B413" s="182"/>
      <c r="D413" s="162" t="s">
        <v>379</v>
      </c>
      <c r="E413" s="183" t="s">
        <v>1</v>
      </c>
      <c r="F413" s="184" t="s">
        <v>385</v>
      </c>
      <c r="H413" s="185">
        <v>298.85700000000003</v>
      </c>
      <c r="I413" s="186"/>
      <c r="L413" s="182"/>
      <c r="M413" s="187"/>
      <c r="T413" s="188"/>
      <c r="AT413" s="183" t="s">
        <v>379</v>
      </c>
      <c r="AU413" s="183" t="s">
        <v>88</v>
      </c>
      <c r="AV413" s="15" t="s">
        <v>377</v>
      </c>
      <c r="AW413" s="15" t="s">
        <v>31</v>
      </c>
      <c r="AX413" s="15" t="s">
        <v>82</v>
      </c>
      <c r="AY413" s="183" t="s">
        <v>371</v>
      </c>
    </row>
    <row r="414" spans="2:65" s="1" customFormat="1" ht="37.9" customHeight="1" x14ac:dyDescent="0.2">
      <c r="B414" s="147"/>
      <c r="C414" s="148" t="s">
        <v>673</v>
      </c>
      <c r="D414" s="148" t="s">
        <v>373</v>
      </c>
      <c r="E414" s="149" t="s">
        <v>674</v>
      </c>
      <c r="F414" s="150" t="s">
        <v>675</v>
      </c>
      <c r="G414" s="151" t="s">
        <v>376</v>
      </c>
      <c r="H414" s="152">
        <v>226.33</v>
      </c>
      <c r="I414" s="153"/>
      <c r="J414" s="154">
        <f>ROUND(I414*H414,2)</f>
        <v>0</v>
      </c>
      <c r="K414" s="150"/>
      <c r="L414" s="32"/>
      <c r="M414" s="155" t="s">
        <v>1</v>
      </c>
      <c r="N414" s="156" t="s">
        <v>41</v>
      </c>
      <c r="P414" s="157">
        <f>O414*H414</f>
        <v>0</v>
      </c>
      <c r="Q414" s="157">
        <v>1.4999999999999999E-4</v>
      </c>
      <c r="R414" s="157">
        <f>Q414*H414</f>
        <v>3.3949500000000001E-2</v>
      </c>
      <c r="S414" s="157">
        <v>0</v>
      </c>
      <c r="T414" s="158">
        <f>S414*H414</f>
        <v>0</v>
      </c>
      <c r="AR414" s="159" t="s">
        <v>377</v>
      </c>
      <c r="AT414" s="159" t="s">
        <v>373</v>
      </c>
      <c r="AU414" s="159" t="s">
        <v>88</v>
      </c>
      <c r="AY414" s="17" t="s">
        <v>371</v>
      </c>
      <c r="BE414" s="160">
        <f>IF(N414="základná",J414,0)</f>
        <v>0</v>
      </c>
      <c r="BF414" s="160">
        <f>IF(N414="znížená",J414,0)</f>
        <v>0</v>
      </c>
      <c r="BG414" s="160">
        <f>IF(N414="zákl. prenesená",J414,0)</f>
        <v>0</v>
      </c>
      <c r="BH414" s="160">
        <f>IF(N414="zníž. prenesená",J414,0)</f>
        <v>0</v>
      </c>
      <c r="BI414" s="160">
        <f>IF(N414="nulová",J414,0)</f>
        <v>0</v>
      </c>
      <c r="BJ414" s="17" t="s">
        <v>88</v>
      </c>
      <c r="BK414" s="160">
        <f>ROUND(I414*H414,2)</f>
        <v>0</v>
      </c>
      <c r="BL414" s="17" t="s">
        <v>377</v>
      </c>
      <c r="BM414" s="159" t="s">
        <v>676</v>
      </c>
    </row>
    <row r="415" spans="2:65" s="13" customFormat="1" ht="11.25" x14ac:dyDescent="0.2">
      <c r="B415" s="168"/>
      <c r="D415" s="162" t="s">
        <v>379</v>
      </c>
      <c r="E415" s="169" t="s">
        <v>1</v>
      </c>
      <c r="F415" s="170" t="s">
        <v>213</v>
      </c>
      <c r="H415" s="171">
        <v>226.33</v>
      </c>
      <c r="I415" s="172"/>
      <c r="L415" s="168"/>
      <c r="M415" s="173"/>
      <c r="T415" s="174"/>
      <c r="AT415" s="169" t="s">
        <v>379</v>
      </c>
      <c r="AU415" s="169" t="s">
        <v>88</v>
      </c>
      <c r="AV415" s="13" t="s">
        <v>88</v>
      </c>
      <c r="AW415" s="13" t="s">
        <v>31</v>
      </c>
      <c r="AX415" s="13" t="s">
        <v>82</v>
      </c>
      <c r="AY415" s="169" t="s">
        <v>371</v>
      </c>
    </row>
    <row r="416" spans="2:65" s="1" customFormat="1" ht="24.2" customHeight="1" x14ac:dyDescent="0.2">
      <c r="B416" s="147"/>
      <c r="C416" s="148" t="s">
        <v>677</v>
      </c>
      <c r="D416" s="148" t="s">
        <v>373</v>
      </c>
      <c r="E416" s="149" t="s">
        <v>678</v>
      </c>
      <c r="F416" s="150" t="s">
        <v>679</v>
      </c>
      <c r="G416" s="151" t="s">
        <v>376</v>
      </c>
      <c r="H416" s="152">
        <v>226.33</v>
      </c>
      <c r="I416" s="153"/>
      <c r="J416" s="154">
        <f>ROUND(I416*H416,2)</f>
        <v>0</v>
      </c>
      <c r="K416" s="150"/>
      <c r="L416" s="32"/>
      <c r="M416" s="155" t="s">
        <v>1</v>
      </c>
      <c r="N416" s="156" t="s">
        <v>41</v>
      </c>
      <c r="P416" s="157">
        <f>O416*H416</f>
        <v>0</v>
      </c>
      <c r="Q416" s="157">
        <v>2.3000000000000001E-4</v>
      </c>
      <c r="R416" s="157">
        <f>Q416*H416</f>
        <v>5.2055900000000002E-2</v>
      </c>
      <c r="S416" s="157">
        <v>0</v>
      </c>
      <c r="T416" s="158">
        <f>S416*H416</f>
        <v>0</v>
      </c>
      <c r="AR416" s="159" t="s">
        <v>377</v>
      </c>
      <c r="AT416" s="159" t="s">
        <v>373</v>
      </c>
      <c r="AU416" s="159" t="s">
        <v>88</v>
      </c>
      <c r="AY416" s="17" t="s">
        <v>371</v>
      </c>
      <c r="BE416" s="160">
        <f>IF(N416="základná",J416,0)</f>
        <v>0</v>
      </c>
      <c r="BF416" s="160">
        <f>IF(N416="znížená",J416,0)</f>
        <v>0</v>
      </c>
      <c r="BG416" s="160">
        <f>IF(N416="zákl. prenesená",J416,0)</f>
        <v>0</v>
      </c>
      <c r="BH416" s="160">
        <f>IF(N416="zníž. prenesená",J416,0)</f>
        <v>0</v>
      </c>
      <c r="BI416" s="160">
        <f>IF(N416="nulová",J416,0)</f>
        <v>0</v>
      </c>
      <c r="BJ416" s="17" t="s">
        <v>88</v>
      </c>
      <c r="BK416" s="160">
        <f>ROUND(I416*H416,2)</f>
        <v>0</v>
      </c>
      <c r="BL416" s="17" t="s">
        <v>377</v>
      </c>
      <c r="BM416" s="159" t="s">
        <v>680</v>
      </c>
    </row>
    <row r="417" spans="2:65" s="13" customFormat="1" ht="11.25" x14ac:dyDescent="0.2">
      <c r="B417" s="168"/>
      <c r="D417" s="162" t="s">
        <v>379</v>
      </c>
      <c r="E417" s="169" t="s">
        <v>1</v>
      </c>
      <c r="F417" s="170" t="s">
        <v>213</v>
      </c>
      <c r="H417" s="171">
        <v>226.33</v>
      </c>
      <c r="I417" s="172"/>
      <c r="L417" s="168"/>
      <c r="M417" s="173"/>
      <c r="T417" s="174"/>
      <c r="AT417" s="169" t="s">
        <v>379</v>
      </c>
      <c r="AU417" s="169" t="s">
        <v>88</v>
      </c>
      <c r="AV417" s="13" t="s">
        <v>88</v>
      </c>
      <c r="AW417" s="13" t="s">
        <v>31</v>
      </c>
      <c r="AX417" s="13" t="s">
        <v>75</v>
      </c>
      <c r="AY417" s="169" t="s">
        <v>371</v>
      </c>
    </row>
    <row r="418" spans="2:65" s="15" customFormat="1" ht="11.25" x14ac:dyDescent="0.2">
      <c r="B418" s="182"/>
      <c r="D418" s="162" t="s">
        <v>379</v>
      </c>
      <c r="E418" s="183" t="s">
        <v>1</v>
      </c>
      <c r="F418" s="184" t="s">
        <v>385</v>
      </c>
      <c r="H418" s="185">
        <v>226.33</v>
      </c>
      <c r="I418" s="186"/>
      <c r="L418" s="182"/>
      <c r="M418" s="187"/>
      <c r="T418" s="188"/>
      <c r="AT418" s="183" t="s">
        <v>379</v>
      </c>
      <c r="AU418" s="183" t="s">
        <v>88</v>
      </c>
      <c r="AV418" s="15" t="s">
        <v>377</v>
      </c>
      <c r="AW418" s="15" t="s">
        <v>31</v>
      </c>
      <c r="AX418" s="15" t="s">
        <v>82</v>
      </c>
      <c r="AY418" s="183" t="s">
        <v>371</v>
      </c>
    </row>
    <row r="419" spans="2:65" s="1" customFormat="1" ht="24.2" customHeight="1" x14ac:dyDescent="0.2">
      <c r="B419" s="147"/>
      <c r="C419" s="148" t="s">
        <v>681</v>
      </c>
      <c r="D419" s="148" t="s">
        <v>373</v>
      </c>
      <c r="E419" s="149" t="s">
        <v>682</v>
      </c>
      <c r="F419" s="150" t="s">
        <v>683</v>
      </c>
      <c r="G419" s="151" t="s">
        <v>376</v>
      </c>
      <c r="H419" s="152">
        <v>226.33</v>
      </c>
      <c r="I419" s="153"/>
      <c r="J419" s="154">
        <f>ROUND(I419*H419,2)</f>
        <v>0</v>
      </c>
      <c r="K419" s="150"/>
      <c r="L419" s="32"/>
      <c r="M419" s="155" t="s">
        <v>1</v>
      </c>
      <c r="N419" s="156" t="s">
        <v>41</v>
      </c>
      <c r="P419" s="157">
        <f>O419*H419</f>
        <v>0</v>
      </c>
      <c r="Q419" s="157">
        <v>3.15E-2</v>
      </c>
      <c r="R419" s="157">
        <f>Q419*H419</f>
        <v>7.1293950000000006</v>
      </c>
      <c r="S419" s="157">
        <v>0</v>
      </c>
      <c r="T419" s="158">
        <f>S419*H419</f>
        <v>0</v>
      </c>
      <c r="AR419" s="159" t="s">
        <v>377</v>
      </c>
      <c r="AT419" s="159" t="s">
        <v>373</v>
      </c>
      <c r="AU419" s="159" t="s">
        <v>88</v>
      </c>
      <c r="AY419" s="17" t="s">
        <v>371</v>
      </c>
      <c r="BE419" s="160">
        <f>IF(N419="základná",J419,0)</f>
        <v>0</v>
      </c>
      <c r="BF419" s="160">
        <f>IF(N419="znížená",J419,0)</f>
        <v>0</v>
      </c>
      <c r="BG419" s="160">
        <f>IF(N419="zákl. prenesená",J419,0)</f>
        <v>0</v>
      </c>
      <c r="BH419" s="160">
        <f>IF(N419="zníž. prenesená",J419,0)</f>
        <v>0</v>
      </c>
      <c r="BI419" s="160">
        <f>IF(N419="nulová",J419,0)</f>
        <v>0</v>
      </c>
      <c r="BJ419" s="17" t="s">
        <v>88</v>
      </c>
      <c r="BK419" s="160">
        <f>ROUND(I419*H419,2)</f>
        <v>0</v>
      </c>
      <c r="BL419" s="17" t="s">
        <v>377</v>
      </c>
      <c r="BM419" s="159" t="s">
        <v>684</v>
      </c>
    </row>
    <row r="420" spans="2:65" s="12" customFormat="1" ht="11.25" x14ac:dyDescent="0.2">
      <c r="B420" s="161"/>
      <c r="D420" s="162" t="s">
        <v>379</v>
      </c>
      <c r="E420" s="163" t="s">
        <v>1</v>
      </c>
      <c r="F420" s="164" t="s">
        <v>685</v>
      </c>
      <c r="H420" s="163" t="s">
        <v>1</v>
      </c>
      <c r="I420" s="165"/>
      <c r="L420" s="161"/>
      <c r="M420" s="166"/>
      <c r="T420" s="167"/>
      <c r="AT420" s="163" t="s">
        <v>379</v>
      </c>
      <c r="AU420" s="163" t="s">
        <v>88</v>
      </c>
      <c r="AV420" s="12" t="s">
        <v>82</v>
      </c>
      <c r="AW420" s="12" t="s">
        <v>31</v>
      </c>
      <c r="AX420" s="12" t="s">
        <v>75</v>
      </c>
      <c r="AY420" s="163" t="s">
        <v>371</v>
      </c>
    </row>
    <row r="421" spans="2:65" s="12" customFormat="1" ht="11.25" x14ac:dyDescent="0.2">
      <c r="B421" s="161"/>
      <c r="D421" s="162" t="s">
        <v>379</v>
      </c>
      <c r="E421" s="163" t="s">
        <v>1</v>
      </c>
      <c r="F421" s="164" t="s">
        <v>397</v>
      </c>
      <c r="H421" s="163" t="s">
        <v>1</v>
      </c>
      <c r="I421" s="165"/>
      <c r="L421" s="161"/>
      <c r="M421" s="166"/>
      <c r="T421" s="167"/>
      <c r="AT421" s="163" t="s">
        <v>379</v>
      </c>
      <c r="AU421" s="163" t="s">
        <v>88</v>
      </c>
      <c r="AV421" s="12" t="s">
        <v>82</v>
      </c>
      <c r="AW421" s="12" t="s">
        <v>31</v>
      </c>
      <c r="AX421" s="12" t="s">
        <v>75</v>
      </c>
      <c r="AY421" s="163" t="s">
        <v>371</v>
      </c>
    </row>
    <row r="422" spans="2:65" s="12" customFormat="1" ht="11.25" x14ac:dyDescent="0.2">
      <c r="B422" s="161"/>
      <c r="D422" s="162" t="s">
        <v>379</v>
      </c>
      <c r="E422" s="163" t="s">
        <v>1</v>
      </c>
      <c r="F422" s="164" t="s">
        <v>498</v>
      </c>
      <c r="H422" s="163" t="s">
        <v>1</v>
      </c>
      <c r="I422" s="165"/>
      <c r="L422" s="161"/>
      <c r="M422" s="166"/>
      <c r="T422" s="167"/>
      <c r="AT422" s="163" t="s">
        <v>379</v>
      </c>
      <c r="AU422" s="163" t="s">
        <v>88</v>
      </c>
      <c r="AV422" s="12" t="s">
        <v>82</v>
      </c>
      <c r="AW422" s="12" t="s">
        <v>31</v>
      </c>
      <c r="AX422" s="12" t="s">
        <v>75</v>
      </c>
      <c r="AY422" s="163" t="s">
        <v>371</v>
      </c>
    </row>
    <row r="423" spans="2:65" s="13" customFormat="1" ht="11.25" x14ac:dyDescent="0.2">
      <c r="B423" s="168"/>
      <c r="D423" s="162" t="s">
        <v>379</v>
      </c>
      <c r="E423" s="169" t="s">
        <v>1</v>
      </c>
      <c r="F423" s="170" t="s">
        <v>686</v>
      </c>
      <c r="H423" s="171">
        <v>5.4420000000000002</v>
      </c>
      <c r="I423" s="172"/>
      <c r="L423" s="168"/>
      <c r="M423" s="173"/>
      <c r="T423" s="174"/>
      <c r="AT423" s="169" t="s">
        <v>379</v>
      </c>
      <c r="AU423" s="169" t="s">
        <v>88</v>
      </c>
      <c r="AV423" s="13" t="s">
        <v>88</v>
      </c>
      <c r="AW423" s="13" t="s">
        <v>31</v>
      </c>
      <c r="AX423" s="13" t="s">
        <v>75</v>
      </c>
      <c r="AY423" s="169" t="s">
        <v>371</v>
      </c>
    </row>
    <row r="424" spans="2:65" s="12" customFormat="1" ht="11.25" x14ac:dyDescent="0.2">
      <c r="B424" s="161"/>
      <c r="D424" s="162" t="s">
        <v>379</v>
      </c>
      <c r="E424" s="163" t="s">
        <v>1</v>
      </c>
      <c r="F424" s="164" t="s">
        <v>500</v>
      </c>
      <c r="H424" s="163" t="s">
        <v>1</v>
      </c>
      <c r="I424" s="165"/>
      <c r="L424" s="161"/>
      <c r="M424" s="166"/>
      <c r="T424" s="167"/>
      <c r="AT424" s="163" t="s">
        <v>379</v>
      </c>
      <c r="AU424" s="163" t="s">
        <v>88</v>
      </c>
      <c r="AV424" s="12" t="s">
        <v>82</v>
      </c>
      <c r="AW424" s="12" t="s">
        <v>31</v>
      </c>
      <c r="AX424" s="12" t="s">
        <v>75</v>
      </c>
      <c r="AY424" s="163" t="s">
        <v>371</v>
      </c>
    </row>
    <row r="425" spans="2:65" s="13" customFormat="1" ht="11.25" x14ac:dyDescent="0.2">
      <c r="B425" s="168"/>
      <c r="D425" s="162" t="s">
        <v>379</v>
      </c>
      <c r="E425" s="169" t="s">
        <v>1</v>
      </c>
      <c r="F425" s="170" t="s">
        <v>687</v>
      </c>
      <c r="H425" s="171">
        <v>3.476</v>
      </c>
      <c r="I425" s="172"/>
      <c r="L425" s="168"/>
      <c r="M425" s="173"/>
      <c r="T425" s="174"/>
      <c r="AT425" s="169" t="s">
        <v>379</v>
      </c>
      <c r="AU425" s="169" t="s">
        <v>88</v>
      </c>
      <c r="AV425" s="13" t="s">
        <v>88</v>
      </c>
      <c r="AW425" s="13" t="s">
        <v>31</v>
      </c>
      <c r="AX425" s="13" t="s">
        <v>75</v>
      </c>
      <c r="AY425" s="169" t="s">
        <v>371</v>
      </c>
    </row>
    <row r="426" spans="2:65" s="13" customFormat="1" ht="11.25" x14ac:dyDescent="0.2">
      <c r="B426" s="168"/>
      <c r="D426" s="162" t="s">
        <v>379</v>
      </c>
      <c r="E426" s="169" t="s">
        <v>1</v>
      </c>
      <c r="F426" s="170" t="s">
        <v>688</v>
      </c>
      <c r="H426" s="171">
        <v>5.5309999999999997</v>
      </c>
      <c r="I426" s="172"/>
      <c r="L426" s="168"/>
      <c r="M426" s="173"/>
      <c r="T426" s="174"/>
      <c r="AT426" s="169" t="s">
        <v>379</v>
      </c>
      <c r="AU426" s="169" t="s">
        <v>88</v>
      </c>
      <c r="AV426" s="13" t="s">
        <v>88</v>
      </c>
      <c r="AW426" s="13" t="s">
        <v>31</v>
      </c>
      <c r="AX426" s="13" t="s">
        <v>75</v>
      </c>
      <c r="AY426" s="169" t="s">
        <v>371</v>
      </c>
    </row>
    <row r="427" spans="2:65" s="12" customFormat="1" ht="11.25" x14ac:dyDescent="0.2">
      <c r="B427" s="161"/>
      <c r="D427" s="162" t="s">
        <v>379</v>
      </c>
      <c r="E427" s="163" t="s">
        <v>1</v>
      </c>
      <c r="F427" s="164" t="s">
        <v>503</v>
      </c>
      <c r="H427" s="163" t="s">
        <v>1</v>
      </c>
      <c r="I427" s="165"/>
      <c r="L427" s="161"/>
      <c r="M427" s="166"/>
      <c r="T427" s="167"/>
      <c r="AT427" s="163" t="s">
        <v>379</v>
      </c>
      <c r="AU427" s="163" t="s">
        <v>88</v>
      </c>
      <c r="AV427" s="12" t="s">
        <v>82</v>
      </c>
      <c r="AW427" s="12" t="s">
        <v>31</v>
      </c>
      <c r="AX427" s="12" t="s">
        <v>75</v>
      </c>
      <c r="AY427" s="163" t="s">
        <v>371</v>
      </c>
    </row>
    <row r="428" spans="2:65" s="13" customFormat="1" ht="11.25" x14ac:dyDescent="0.2">
      <c r="B428" s="168"/>
      <c r="D428" s="162" t="s">
        <v>379</v>
      </c>
      <c r="E428" s="169" t="s">
        <v>1</v>
      </c>
      <c r="F428" s="170" t="s">
        <v>689</v>
      </c>
      <c r="H428" s="171">
        <v>3.8849999999999998</v>
      </c>
      <c r="I428" s="172"/>
      <c r="L428" s="168"/>
      <c r="M428" s="173"/>
      <c r="T428" s="174"/>
      <c r="AT428" s="169" t="s">
        <v>379</v>
      </c>
      <c r="AU428" s="169" t="s">
        <v>88</v>
      </c>
      <c r="AV428" s="13" t="s">
        <v>88</v>
      </c>
      <c r="AW428" s="13" t="s">
        <v>31</v>
      </c>
      <c r="AX428" s="13" t="s">
        <v>75</v>
      </c>
      <c r="AY428" s="169" t="s">
        <v>371</v>
      </c>
    </row>
    <row r="429" spans="2:65" s="12" customFormat="1" ht="11.25" x14ac:dyDescent="0.2">
      <c r="B429" s="161"/>
      <c r="D429" s="162" t="s">
        <v>379</v>
      </c>
      <c r="E429" s="163" t="s">
        <v>1</v>
      </c>
      <c r="F429" s="164" t="s">
        <v>397</v>
      </c>
      <c r="H429" s="163" t="s">
        <v>1</v>
      </c>
      <c r="I429" s="165"/>
      <c r="L429" s="161"/>
      <c r="M429" s="166"/>
      <c r="T429" s="167"/>
      <c r="AT429" s="163" t="s">
        <v>379</v>
      </c>
      <c r="AU429" s="163" t="s">
        <v>88</v>
      </c>
      <c r="AV429" s="12" t="s">
        <v>82</v>
      </c>
      <c r="AW429" s="12" t="s">
        <v>31</v>
      </c>
      <c r="AX429" s="12" t="s">
        <v>75</v>
      </c>
      <c r="AY429" s="163" t="s">
        <v>371</v>
      </c>
    </row>
    <row r="430" spans="2:65" s="12" customFormat="1" ht="11.25" x14ac:dyDescent="0.2">
      <c r="B430" s="161"/>
      <c r="D430" s="162" t="s">
        <v>379</v>
      </c>
      <c r="E430" s="163" t="s">
        <v>1</v>
      </c>
      <c r="F430" s="164" t="s">
        <v>576</v>
      </c>
      <c r="H430" s="163" t="s">
        <v>1</v>
      </c>
      <c r="I430" s="165"/>
      <c r="L430" s="161"/>
      <c r="M430" s="166"/>
      <c r="T430" s="167"/>
      <c r="AT430" s="163" t="s">
        <v>379</v>
      </c>
      <c r="AU430" s="163" t="s">
        <v>88</v>
      </c>
      <c r="AV430" s="12" t="s">
        <v>82</v>
      </c>
      <c r="AW430" s="12" t="s">
        <v>31</v>
      </c>
      <c r="AX430" s="12" t="s">
        <v>75</v>
      </c>
      <c r="AY430" s="163" t="s">
        <v>371</v>
      </c>
    </row>
    <row r="431" spans="2:65" s="13" customFormat="1" ht="11.25" x14ac:dyDescent="0.2">
      <c r="B431" s="168"/>
      <c r="D431" s="162" t="s">
        <v>379</v>
      </c>
      <c r="E431" s="169" t="s">
        <v>1</v>
      </c>
      <c r="F431" s="170" t="s">
        <v>690</v>
      </c>
      <c r="H431" s="171">
        <v>11.112</v>
      </c>
      <c r="I431" s="172"/>
      <c r="L431" s="168"/>
      <c r="M431" s="173"/>
      <c r="T431" s="174"/>
      <c r="AT431" s="169" t="s">
        <v>379</v>
      </c>
      <c r="AU431" s="169" t="s">
        <v>88</v>
      </c>
      <c r="AV431" s="13" t="s">
        <v>88</v>
      </c>
      <c r="AW431" s="13" t="s">
        <v>31</v>
      </c>
      <c r="AX431" s="13" t="s">
        <v>75</v>
      </c>
      <c r="AY431" s="169" t="s">
        <v>371</v>
      </c>
    </row>
    <row r="432" spans="2:65" s="12" customFormat="1" ht="11.25" x14ac:dyDescent="0.2">
      <c r="B432" s="161"/>
      <c r="D432" s="162" t="s">
        <v>379</v>
      </c>
      <c r="E432" s="163" t="s">
        <v>1</v>
      </c>
      <c r="F432" s="164" t="s">
        <v>578</v>
      </c>
      <c r="H432" s="163" t="s">
        <v>1</v>
      </c>
      <c r="I432" s="165"/>
      <c r="L432" s="161"/>
      <c r="M432" s="166"/>
      <c r="T432" s="167"/>
      <c r="AT432" s="163" t="s">
        <v>379</v>
      </c>
      <c r="AU432" s="163" t="s">
        <v>88</v>
      </c>
      <c r="AV432" s="12" t="s">
        <v>82</v>
      </c>
      <c r="AW432" s="12" t="s">
        <v>31</v>
      </c>
      <c r="AX432" s="12" t="s">
        <v>75</v>
      </c>
      <c r="AY432" s="163" t="s">
        <v>371</v>
      </c>
    </row>
    <row r="433" spans="2:65" s="13" customFormat="1" ht="11.25" x14ac:dyDescent="0.2">
      <c r="B433" s="168"/>
      <c r="D433" s="162" t="s">
        <v>379</v>
      </c>
      <c r="E433" s="169" t="s">
        <v>1</v>
      </c>
      <c r="F433" s="170" t="s">
        <v>691</v>
      </c>
      <c r="H433" s="171">
        <v>5.8579999999999997</v>
      </c>
      <c r="I433" s="172"/>
      <c r="L433" s="168"/>
      <c r="M433" s="173"/>
      <c r="T433" s="174"/>
      <c r="AT433" s="169" t="s">
        <v>379</v>
      </c>
      <c r="AU433" s="169" t="s">
        <v>88</v>
      </c>
      <c r="AV433" s="13" t="s">
        <v>88</v>
      </c>
      <c r="AW433" s="13" t="s">
        <v>31</v>
      </c>
      <c r="AX433" s="13" t="s">
        <v>75</v>
      </c>
      <c r="AY433" s="169" t="s">
        <v>371</v>
      </c>
    </row>
    <row r="434" spans="2:65" s="14" customFormat="1" ht="11.25" x14ac:dyDescent="0.2">
      <c r="B434" s="175"/>
      <c r="D434" s="162" t="s">
        <v>379</v>
      </c>
      <c r="E434" s="176" t="s">
        <v>1</v>
      </c>
      <c r="F434" s="177" t="s">
        <v>383</v>
      </c>
      <c r="H434" s="178">
        <v>35.304000000000002</v>
      </c>
      <c r="I434" s="179"/>
      <c r="L434" s="175"/>
      <c r="M434" s="180"/>
      <c r="T434" s="181"/>
      <c r="AT434" s="176" t="s">
        <v>379</v>
      </c>
      <c r="AU434" s="176" t="s">
        <v>88</v>
      </c>
      <c r="AV434" s="14" t="s">
        <v>384</v>
      </c>
      <c r="AW434" s="14" t="s">
        <v>31</v>
      </c>
      <c r="AX434" s="14" t="s">
        <v>75</v>
      </c>
      <c r="AY434" s="176" t="s">
        <v>371</v>
      </c>
    </row>
    <row r="435" spans="2:65" s="12" customFormat="1" ht="11.25" x14ac:dyDescent="0.2">
      <c r="B435" s="161"/>
      <c r="D435" s="162" t="s">
        <v>379</v>
      </c>
      <c r="E435" s="163" t="s">
        <v>1</v>
      </c>
      <c r="F435" s="164" t="s">
        <v>397</v>
      </c>
      <c r="H435" s="163" t="s">
        <v>1</v>
      </c>
      <c r="I435" s="165"/>
      <c r="L435" s="161"/>
      <c r="M435" s="166"/>
      <c r="T435" s="167"/>
      <c r="AT435" s="163" t="s">
        <v>379</v>
      </c>
      <c r="AU435" s="163" t="s">
        <v>88</v>
      </c>
      <c r="AV435" s="12" t="s">
        <v>82</v>
      </c>
      <c r="AW435" s="12" t="s">
        <v>31</v>
      </c>
      <c r="AX435" s="12" t="s">
        <v>75</v>
      </c>
      <c r="AY435" s="163" t="s">
        <v>371</v>
      </c>
    </row>
    <row r="436" spans="2:65" s="12" customFormat="1" ht="11.25" x14ac:dyDescent="0.2">
      <c r="B436" s="161"/>
      <c r="D436" s="162" t="s">
        <v>379</v>
      </c>
      <c r="E436" s="163" t="s">
        <v>1</v>
      </c>
      <c r="F436" s="164" t="s">
        <v>506</v>
      </c>
      <c r="H436" s="163" t="s">
        <v>1</v>
      </c>
      <c r="I436" s="165"/>
      <c r="L436" s="161"/>
      <c r="M436" s="166"/>
      <c r="T436" s="167"/>
      <c r="AT436" s="163" t="s">
        <v>379</v>
      </c>
      <c r="AU436" s="163" t="s">
        <v>88</v>
      </c>
      <c r="AV436" s="12" t="s">
        <v>82</v>
      </c>
      <c r="AW436" s="12" t="s">
        <v>31</v>
      </c>
      <c r="AX436" s="12" t="s">
        <v>75</v>
      </c>
      <c r="AY436" s="163" t="s">
        <v>371</v>
      </c>
    </row>
    <row r="437" spans="2:65" s="13" customFormat="1" ht="11.25" x14ac:dyDescent="0.2">
      <c r="B437" s="168"/>
      <c r="D437" s="162" t="s">
        <v>379</v>
      </c>
      <c r="E437" s="169" t="s">
        <v>1</v>
      </c>
      <c r="F437" s="170" t="s">
        <v>692</v>
      </c>
      <c r="H437" s="171">
        <v>2.6309999999999998</v>
      </c>
      <c r="I437" s="172"/>
      <c r="L437" s="168"/>
      <c r="M437" s="173"/>
      <c r="T437" s="174"/>
      <c r="AT437" s="169" t="s">
        <v>379</v>
      </c>
      <c r="AU437" s="169" t="s">
        <v>88</v>
      </c>
      <c r="AV437" s="13" t="s">
        <v>88</v>
      </c>
      <c r="AW437" s="13" t="s">
        <v>31</v>
      </c>
      <c r="AX437" s="13" t="s">
        <v>75</v>
      </c>
      <c r="AY437" s="169" t="s">
        <v>371</v>
      </c>
    </row>
    <row r="438" spans="2:65" s="13" customFormat="1" ht="11.25" x14ac:dyDescent="0.2">
      <c r="B438" s="168"/>
      <c r="D438" s="162" t="s">
        <v>379</v>
      </c>
      <c r="E438" s="169" t="s">
        <v>1</v>
      </c>
      <c r="F438" s="170" t="s">
        <v>693</v>
      </c>
      <c r="H438" s="171">
        <v>2.19</v>
      </c>
      <c r="I438" s="172"/>
      <c r="L438" s="168"/>
      <c r="M438" s="173"/>
      <c r="T438" s="174"/>
      <c r="AT438" s="169" t="s">
        <v>379</v>
      </c>
      <c r="AU438" s="169" t="s">
        <v>88</v>
      </c>
      <c r="AV438" s="13" t="s">
        <v>88</v>
      </c>
      <c r="AW438" s="13" t="s">
        <v>31</v>
      </c>
      <c r="AX438" s="13" t="s">
        <v>75</v>
      </c>
      <c r="AY438" s="169" t="s">
        <v>371</v>
      </c>
    </row>
    <row r="439" spans="2:65" s="14" customFormat="1" ht="11.25" x14ac:dyDescent="0.2">
      <c r="B439" s="175"/>
      <c r="D439" s="162" t="s">
        <v>379</v>
      </c>
      <c r="E439" s="176" t="s">
        <v>1</v>
      </c>
      <c r="F439" s="177" t="s">
        <v>383</v>
      </c>
      <c r="H439" s="178">
        <v>4.8209999999999997</v>
      </c>
      <c r="I439" s="179"/>
      <c r="L439" s="175"/>
      <c r="M439" s="180"/>
      <c r="T439" s="181"/>
      <c r="AT439" s="176" t="s">
        <v>379</v>
      </c>
      <c r="AU439" s="176" t="s">
        <v>88</v>
      </c>
      <c r="AV439" s="14" t="s">
        <v>384</v>
      </c>
      <c r="AW439" s="14" t="s">
        <v>31</v>
      </c>
      <c r="AX439" s="14" t="s">
        <v>75</v>
      </c>
      <c r="AY439" s="176" t="s">
        <v>371</v>
      </c>
    </row>
    <row r="440" spans="2:65" s="12" customFormat="1" ht="11.25" x14ac:dyDescent="0.2">
      <c r="B440" s="161"/>
      <c r="D440" s="162" t="s">
        <v>379</v>
      </c>
      <c r="E440" s="163" t="s">
        <v>1</v>
      </c>
      <c r="F440" s="164" t="s">
        <v>564</v>
      </c>
      <c r="H440" s="163" t="s">
        <v>1</v>
      </c>
      <c r="I440" s="165"/>
      <c r="L440" s="161"/>
      <c r="M440" s="166"/>
      <c r="T440" s="167"/>
      <c r="AT440" s="163" t="s">
        <v>379</v>
      </c>
      <c r="AU440" s="163" t="s">
        <v>88</v>
      </c>
      <c r="AV440" s="12" t="s">
        <v>82</v>
      </c>
      <c r="AW440" s="12" t="s">
        <v>31</v>
      </c>
      <c r="AX440" s="12" t="s">
        <v>75</v>
      </c>
      <c r="AY440" s="163" t="s">
        <v>371</v>
      </c>
    </row>
    <row r="441" spans="2:65" s="13" customFormat="1" ht="11.25" x14ac:dyDescent="0.2">
      <c r="B441" s="168"/>
      <c r="D441" s="162" t="s">
        <v>379</v>
      </c>
      <c r="E441" s="169" t="s">
        <v>1</v>
      </c>
      <c r="F441" s="170" t="s">
        <v>694</v>
      </c>
      <c r="H441" s="171">
        <v>0.42</v>
      </c>
      <c r="I441" s="172"/>
      <c r="L441" s="168"/>
      <c r="M441" s="173"/>
      <c r="T441" s="174"/>
      <c r="AT441" s="169" t="s">
        <v>379</v>
      </c>
      <c r="AU441" s="169" t="s">
        <v>88</v>
      </c>
      <c r="AV441" s="13" t="s">
        <v>88</v>
      </c>
      <c r="AW441" s="13" t="s">
        <v>31</v>
      </c>
      <c r="AX441" s="13" t="s">
        <v>75</v>
      </c>
      <c r="AY441" s="169" t="s">
        <v>371</v>
      </c>
    </row>
    <row r="442" spans="2:65" s="12" customFormat="1" ht="11.25" x14ac:dyDescent="0.2">
      <c r="B442" s="161"/>
      <c r="D442" s="162" t="s">
        <v>379</v>
      </c>
      <c r="E442" s="163" t="s">
        <v>1</v>
      </c>
      <c r="F442" s="164" t="s">
        <v>570</v>
      </c>
      <c r="H442" s="163" t="s">
        <v>1</v>
      </c>
      <c r="I442" s="165"/>
      <c r="L442" s="161"/>
      <c r="M442" s="166"/>
      <c r="T442" s="167"/>
      <c r="AT442" s="163" t="s">
        <v>379</v>
      </c>
      <c r="AU442" s="163" t="s">
        <v>88</v>
      </c>
      <c r="AV442" s="12" t="s">
        <v>82</v>
      </c>
      <c r="AW442" s="12" t="s">
        <v>31</v>
      </c>
      <c r="AX442" s="12" t="s">
        <v>75</v>
      </c>
      <c r="AY442" s="163" t="s">
        <v>371</v>
      </c>
    </row>
    <row r="443" spans="2:65" s="13" customFormat="1" ht="11.25" x14ac:dyDescent="0.2">
      <c r="B443" s="168"/>
      <c r="D443" s="162" t="s">
        <v>379</v>
      </c>
      <c r="E443" s="169" t="s">
        <v>1</v>
      </c>
      <c r="F443" s="170" t="s">
        <v>695</v>
      </c>
      <c r="H443" s="171">
        <v>0.93799999999999994</v>
      </c>
      <c r="I443" s="172"/>
      <c r="L443" s="168"/>
      <c r="M443" s="173"/>
      <c r="T443" s="174"/>
      <c r="AT443" s="169" t="s">
        <v>379</v>
      </c>
      <c r="AU443" s="169" t="s">
        <v>88</v>
      </c>
      <c r="AV443" s="13" t="s">
        <v>88</v>
      </c>
      <c r="AW443" s="13" t="s">
        <v>31</v>
      </c>
      <c r="AX443" s="13" t="s">
        <v>75</v>
      </c>
      <c r="AY443" s="169" t="s">
        <v>371</v>
      </c>
    </row>
    <row r="444" spans="2:65" s="12" customFormat="1" ht="11.25" x14ac:dyDescent="0.2">
      <c r="B444" s="161"/>
      <c r="D444" s="162" t="s">
        <v>379</v>
      </c>
      <c r="E444" s="163" t="s">
        <v>1</v>
      </c>
      <c r="F444" s="164" t="s">
        <v>603</v>
      </c>
      <c r="H444" s="163" t="s">
        <v>1</v>
      </c>
      <c r="I444" s="165"/>
      <c r="L444" s="161"/>
      <c r="M444" s="166"/>
      <c r="T444" s="167"/>
      <c r="AT444" s="163" t="s">
        <v>379</v>
      </c>
      <c r="AU444" s="163" t="s">
        <v>88</v>
      </c>
      <c r="AV444" s="12" t="s">
        <v>82</v>
      </c>
      <c r="AW444" s="12" t="s">
        <v>31</v>
      </c>
      <c r="AX444" s="12" t="s">
        <v>75</v>
      </c>
      <c r="AY444" s="163" t="s">
        <v>371</v>
      </c>
    </row>
    <row r="445" spans="2:65" s="13" customFormat="1" ht="11.25" x14ac:dyDescent="0.2">
      <c r="B445" s="168"/>
      <c r="D445" s="162" t="s">
        <v>379</v>
      </c>
      <c r="E445" s="169" t="s">
        <v>1</v>
      </c>
      <c r="F445" s="170" t="s">
        <v>696</v>
      </c>
      <c r="H445" s="171">
        <v>15.427</v>
      </c>
      <c r="I445" s="172"/>
      <c r="L445" s="168"/>
      <c r="M445" s="173"/>
      <c r="T445" s="174"/>
      <c r="AT445" s="169" t="s">
        <v>379</v>
      </c>
      <c r="AU445" s="169" t="s">
        <v>88</v>
      </c>
      <c r="AV445" s="13" t="s">
        <v>88</v>
      </c>
      <c r="AW445" s="13" t="s">
        <v>31</v>
      </c>
      <c r="AX445" s="13" t="s">
        <v>75</v>
      </c>
      <c r="AY445" s="169" t="s">
        <v>371</v>
      </c>
    </row>
    <row r="446" spans="2:65" s="13" customFormat="1" ht="11.25" x14ac:dyDescent="0.2">
      <c r="B446" s="168"/>
      <c r="D446" s="162" t="s">
        <v>379</v>
      </c>
      <c r="E446" s="169" t="s">
        <v>1</v>
      </c>
      <c r="F446" s="170" t="s">
        <v>697</v>
      </c>
      <c r="H446" s="171">
        <v>169.42</v>
      </c>
      <c r="I446" s="172"/>
      <c r="L446" s="168"/>
      <c r="M446" s="173"/>
      <c r="T446" s="174"/>
      <c r="AT446" s="169" t="s">
        <v>379</v>
      </c>
      <c r="AU446" s="169" t="s">
        <v>88</v>
      </c>
      <c r="AV446" s="13" t="s">
        <v>88</v>
      </c>
      <c r="AW446" s="13" t="s">
        <v>31</v>
      </c>
      <c r="AX446" s="13" t="s">
        <v>75</v>
      </c>
      <c r="AY446" s="169" t="s">
        <v>371</v>
      </c>
    </row>
    <row r="447" spans="2:65" s="15" customFormat="1" ht="11.25" x14ac:dyDescent="0.2">
      <c r="B447" s="182"/>
      <c r="D447" s="162" t="s">
        <v>379</v>
      </c>
      <c r="E447" s="183" t="s">
        <v>213</v>
      </c>
      <c r="F447" s="184" t="s">
        <v>385</v>
      </c>
      <c r="H447" s="185">
        <v>226.33</v>
      </c>
      <c r="I447" s="186"/>
      <c r="L447" s="182"/>
      <c r="M447" s="187"/>
      <c r="T447" s="188"/>
      <c r="AT447" s="183" t="s">
        <v>379</v>
      </c>
      <c r="AU447" s="183" t="s">
        <v>88</v>
      </c>
      <c r="AV447" s="15" t="s">
        <v>377</v>
      </c>
      <c r="AW447" s="15" t="s">
        <v>31</v>
      </c>
      <c r="AX447" s="15" t="s">
        <v>82</v>
      </c>
      <c r="AY447" s="183" t="s">
        <v>371</v>
      </c>
    </row>
    <row r="448" spans="2:65" s="1" customFormat="1" ht="24.2" customHeight="1" x14ac:dyDescent="0.2">
      <c r="B448" s="147"/>
      <c r="C448" s="148" t="s">
        <v>698</v>
      </c>
      <c r="D448" s="148" t="s">
        <v>373</v>
      </c>
      <c r="E448" s="149" t="s">
        <v>699</v>
      </c>
      <c r="F448" s="150" t="s">
        <v>700</v>
      </c>
      <c r="G448" s="151" t="s">
        <v>376</v>
      </c>
      <c r="H448" s="152">
        <v>1025.9169999999999</v>
      </c>
      <c r="I448" s="153"/>
      <c r="J448" s="154">
        <f>ROUND(I448*H448,2)</f>
        <v>0</v>
      </c>
      <c r="K448" s="150"/>
      <c r="L448" s="32"/>
      <c r="M448" s="155" t="s">
        <v>1</v>
      </c>
      <c r="N448" s="156" t="s">
        <v>41</v>
      </c>
      <c r="P448" s="157">
        <f>O448*H448</f>
        <v>0</v>
      </c>
      <c r="Q448" s="157">
        <v>5.2500000000000003E-3</v>
      </c>
      <c r="R448" s="157">
        <f>Q448*H448</f>
        <v>5.3860642499999996</v>
      </c>
      <c r="S448" s="157">
        <v>0</v>
      </c>
      <c r="T448" s="158">
        <f>S448*H448</f>
        <v>0</v>
      </c>
      <c r="AR448" s="159" t="s">
        <v>377</v>
      </c>
      <c r="AT448" s="159" t="s">
        <v>373</v>
      </c>
      <c r="AU448" s="159" t="s">
        <v>88</v>
      </c>
      <c r="AY448" s="17" t="s">
        <v>371</v>
      </c>
      <c r="BE448" s="160">
        <f>IF(N448="základná",J448,0)</f>
        <v>0</v>
      </c>
      <c r="BF448" s="160">
        <f>IF(N448="znížená",J448,0)</f>
        <v>0</v>
      </c>
      <c r="BG448" s="160">
        <f>IF(N448="zákl. prenesená",J448,0)</f>
        <v>0</v>
      </c>
      <c r="BH448" s="160">
        <f>IF(N448="zníž. prenesená",J448,0)</f>
        <v>0</v>
      </c>
      <c r="BI448" s="160">
        <f>IF(N448="nulová",J448,0)</f>
        <v>0</v>
      </c>
      <c r="BJ448" s="17" t="s">
        <v>88</v>
      </c>
      <c r="BK448" s="160">
        <f>ROUND(I448*H448,2)</f>
        <v>0</v>
      </c>
      <c r="BL448" s="17" t="s">
        <v>377</v>
      </c>
      <c r="BM448" s="159" t="s">
        <v>701</v>
      </c>
    </row>
    <row r="449" spans="2:65" s="12" customFormat="1" ht="11.25" x14ac:dyDescent="0.2">
      <c r="B449" s="161"/>
      <c r="D449" s="162" t="s">
        <v>379</v>
      </c>
      <c r="E449" s="163" t="s">
        <v>1</v>
      </c>
      <c r="F449" s="164" t="s">
        <v>515</v>
      </c>
      <c r="H449" s="163" t="s">
        <v>1</v>
      </c>
      <c r="I449" s="165"/>
      <c r="L449" s="161"/>
      <c r="M449" s="166"/>
      <c r="T449" s="167"/>
      <c r="AT449" s="163" t="s">
        <v>379</v>
      </c>
      <c r="AU449" s="163" t="s">
        <v>88</v>
      </c>
      <c r="AV449" s="12" t="s">
        <v>82</v>
      </c>
      <c r="AW449" s="12" t="s">
        <v>31</v>
      </c>
      <c r="AX449" s="12" t="s">
        <v>75</v>
      </c>
      <c r="AY449" s="163" t="s">
        <v>371</v>
      </c>
    </row>
    <row r="450" spans="2:65" s="13" customFormat="1" ht="11.25" x14ac:dyDescent="0.2">
      <c r="B450" s="168"/>
      <c r="D450" s="162" t="s">
        <v>379</v>
      </c>
      <c r="E450" s="169" t="s">
        <v>1</v>
      </c>
      <c r="F450" s="170" t="s">
        <v>217</v>
      </c>
      <c r="H450" s="171">
        <v>1025.9169999999999</v>
      </c>
      <c r="I450" s="172"/>
      <c r="L450" s="168"/>
      <c r="M450" s="173"/>
      <c r="T450" s="174"/>
      <c r="AT450" s="169" t="s">
        <v>379</v>
      </c>
      <c r="AU450" s="169" t="s">
        <v>88</v>
      </c>
      <c r="AV450" s="13" t="s">
        <v>88</v>
      </c>
      <c r="AW450" s="13" t="s">
        <v>31</v>
      </c>
      <c r="AX450" s="13" t="s">
        <v>75</v>
      </c>
      <c r="AY450" s="169" t="s">
        <v>371</v>
      </c>
    </row>
    <row r="451" spans="2:65" s="15" customFormat="1" ht="11.25" x14ac:dyDescent="0.2">
      <c r="B451" s="182"/>
      <c r="D451" s="162" t="s">
        <v>379</v>
      </c>
      <c r="E451" s="183" t="s">
        <v>1</v>
      </c>
      <c r="F451" s="184" t="s">
        <v>385</v>
      </c>
      <c r="H451" s="185">
        <v>1025.9169999999999</v>
      </c>
      <c r="I451" s="186"/>
      <c r="L451" s="182"/>
      <c r="M451" s="187"/>
      <c r="T451" s="188"/>
      <c r="AT451" s="183" t="s">
        <v>379</v>
      </c>
      <c r="AU451" s="183" t="s">
        <v>88</v>
      </c>
      <c r="AV451" s="15" t="s">
        <v>377</v>
      </c>
      <c r="AW451" s="15" t="s">
        <v>31</v>
      </c>
      <c r="AX451" s="15" t="s">
        <v>82</v>
      </c>
      <c r="AY451" s="183" t="s">
        <v>371</v>
      </c>
    </row>
    <row r="452" spans="2:65" s="1" customFormat="1" ht="33" customHeight="1" x14ac:dyDescent="0.2">
      <c r="B452" s="147"/>
      <c r="C452" s="148" t="s">
        <v>702</v>
      </c>
      <c r="D452" s="148" t="s">
        <v>373</v>
      </c>
      <c r="E452" s="149" t="s">
        <v>703</v>
      </c>
      <c r="F452" s="150" t="s">
        <v>704</v>
      </c>
      <c r="G452" s="151" t="s">
        <v>376</v>
      </c>
      <c r="H452" s="152">
        <v>1025.9169999999999</v>
      </c>
      <c r="I452" s="153"/>
      <c r="J452" s="154">
        <f>ROUND(I452*H452,2)</f>
        <v>0</v>
      </c>
      <c r="K452" s="150"/>
      <c r="L452" s="32"/>
      <c r="M452" s="155" t="s">
        <v>1</v>
      </c>
      <c r="N452" s="156" t="s">
        <v>41</v>
      </c>
      <c r="P452" s="157">
        <f>O452*H452</f>
        <v>0</v>
      </c>
      <c r="Q452" s="157">
        <v>5.2500000000000003E-3</v>
      </c>
      <c r="R452" s="157">
        <f>Q452*H452</f>
        <v>5.3860642499999996</v>
      </c>
      <c r="S452" s="157">
        <v>0</v>
      </c>
      <c r="T452" s="158">
        <f>S452*H452</f>
        <v>0</v>
      </c>
      <c r="AR452" s="159" t="s">
        <v>377</v>
      </c>
      <c r="AT452" s="159" t="s">
        <v>373</v>
      </c>
      <c r="AU452" s="159" t="s">
        <v>88</v>
      </c>
      <c r="AY452" s="17" t="s">
        <v>371</v>
      </c>
      <c r="BE452" s="160">
        <f>IF(N452="základná",J452,0)</f>
        <v>0</v>
      </c>
      <c r="BF452" s="160">
        <f>IF(N452="znížená",J452,0)</f>
        <v>0</v>
      </c>
      <c r="BG452" s="160">
        <f>IF(N452="zákl. prenesená",J452,0)</f>
        <v>0</v>
      </c>
      <c r="BH452" s="160">
        <f>IF(N452="zníž. prenesená",J452,0)</f>
        <v>0</v>
      </c>
      <c r="BI452" s="160">
        <f>IF(N452="nulová",J452,0)</f>
        <v>0</v>
      </c>
      <c r="BJ452" s="17" t="s">
        <v>88</v>
      </c>
      <c r="BK452" s="160">
        <f>ROUND(I452*H452,2)</f>
        <v>0</v>
      </c>
      <c r="BL452" s="17" t="s">
        <v>377</v>
      </c>
      <c r="BM452" s="159" t="s">
        <v>705</v>
      </c>
    </row>
    <row r="453" spans="2:65" s="13" customFormat="1" ht="11.25" x14ac:dyDescent="0.2">
      <c r="B453" s="168"/>
      <c r="D453" s="162" t="s">
        <v>379</v>
      </c>
      <c r="E453" s="169" t="s">
        <v>1</v>
      </c>
      <c r="F453" s="170" t="s">
        <v>217</v>
      </c>
      <c r="H453" s="171">
        <v>1025.9169999999999</v>
      </c>
      <c r="I453" s="172"/>
      <c r="L453" s="168"/>
      <c r="M453" s="173"/>
      <c r="T453" s="174"/>
      <c r="AT453" s="169" t="s">
        <v>379</v>
      </c>
      <c r="AU453" s="169" t="s">
        <v>88</v>
      </c>
      <c r="AV453" s="13" t="s">
        <v>88</v>
      </c>
      <c r="AW453" s="13" t="s">
        <v>31</v>
      </c>
      <c r="AX453" s="13" t="s">
        <v>75</v>
      </c>
      <c r="AY453" s="169" t="s">
        <v>371</v>
      </c>
    </row>
    <row r="454" spans="2:65" s="15" customFormat="1" ht="11.25" x14ac:dyDescent="0.2">
      <c r="B454" s="182"/>
      <c r="D454" s="162" t="s">
        <v>379</v>
      </c>
      <c r="E454" s="183" t="s">
        <v>1</v>
      </c>
      <c r="F454" s="184" t="s">
        <v>385</v>
      </c>
      <c r="H454" s="185">
        <v>1025.9169999999999</v>
      </c>
      <c r="I454" s="186"/>
      <c r="L454" s="182"/>
      <c r="M454" s="187"/>
      <c r="T454" s="188"/>
      <c r="AT454" s="183" t="s">
        <v>379</v>
      </c>
      <c r="AU454" s="183" t="s">
        <v>88</v>
      </c>
      <c r="AV454" s="15" t="s">
        <v>377</v>
      </c>
      <c r="AW454" s="15" t="s">
        <v>31</v>
      </c>
      <c r="AX454" s="15" t="s">
        <v>82</v>
      </c>
      <c r="AY454" s="183" t="s">
        <v>371</v>
      </c>
    </row>
    <row r="455" spans="2:65" s="1" customFormat="1" ht="33" customHeight="1" x14ac:dyDescent="0.2">
      <c r="B455" s="147"/>
      <c r="C455" s="148" t="s">
        <v>706</v>
      </c>
      <c r="D455" s="148" t="s">
        <v>373</v>
      </c>
      <c r="E455" s="149" t="s">
        <v>707</v>
      </c>
      <c r="F455" s="150" t="s">
        <v>708</v>
      </c>
      <c r="G455" s="151" t="s">
        <v>376</v>
      </c>
      <c r="H455" s="152">
        <v>1025.9169999999999</v>
      </c>
      <c r="I455" s="153"/>
      <c r="J455" s="154">
        <f>ROUND(I455*H455,2)</f>
        <v>0</v>
      </c>
      <c r="K455" s="150"/>
      <c r="L455" s="32"/>
      <c r="M455" s="155" t="s">
        <v>1</v>
      </c>
      <c r="N455" s="156" t="s">
        <v>41</v>
      </c>
      <c r="P455" s="157">
        <f>O455*H455</f>
        <v>0</v>
      </c>
      <c r="Q455" s="157">
        <v>1.7325E-2</v>
      </c>
      <c r="R455" s="157">
        <f>Q455*H455</f>
        <v>17.774012024999998</v>
      </c>
      <c r="S455" s="157">
        <v>0</v>
      </c>
      <c r="T455" s="158">
        <f>S455*H455</f>
        <v>0</v>
      </c>
      <c r="AR455" s="159" t="s">
        <v>377</v>
      </c>
      <c r="AT455" s="159" t="s">
        <v>373</v>
      </c>
      <c r="AU455" s="159" t="s">
        <v>88</v>
      </c>
      <c r="AY455" s="17" t="s">
        <v>371</v>
      </c>
      <c r="BE455" s="160">
        <f>IF(N455="základná",J455,0)</f>
        <v>0</v>
      </c>
      <c r="BF455" s="160">
        <f>IF(N455="znížená",J455,0)</f>
        <v>0</v>
      </c>
      <c r="BG455" s="160">
        <f>IF(N455="zákl. prenesená",J455,0)</f>
        <v>0</v>
      </c>
      <c r="BH455" s="160">
        <f>IF(N455="zníž. prenesená",J455,0)</f>
        <v>0</v>
      </c>
      <c r="BI455" s="160">
        <f>IF(N455="nulová",J455,0)</f>
        <v>0</v>
      </c>
      <c r="BJ455" s="17" t="s">
        <v>88</v>
      </c>
      <c r="BK455" s="160">
        <f>ROUND(I455*H455,2)</f>
        <v>0</v>
      </c>
      <c r="BL455" s="17" t="s">
        <v>377</v>
      </c>
      <c r="BM455" s="159" t="s">
        <v>709</v>
      </c>
    </row>
    <row r="456" spans="2:65" s="13" customFormat="1" ht="11.25" x14ac:dyDescent="0.2">
      <c r="B456" s="168"/>
      <c r="D456" s="162" t="s">
        <v>379</v>
      </c>
      <c r="E456" s="169" t="s">
        <v>1</v>
      </c>
      <c r="F456" s="170" t="s">
        <v>217</v>
      </c>
      <c r="H456" s="171">
        <v>1025.9169999999999</v>
      </c>
      <c r="I456" s="172"/>
      <c r="L456" s="168"/>
      <c r="M456" s="173"/>
      <c r="T456" s="174"/>
      <c r="AT456" s="169" t="s">
        <v>379</v>
      </c>
      <c r="AU456" s="169" t="s">
        <v>88</v>
      </c>
      <c r="AV456" s="13" t="s">
        <v>88</v>
      </c>
      <c r="AW456" s="13" t="s">
        <v>31</v>
      </c>
      <c r="AX456" s="13" t="s">
        <v>75</v>
      </c>
      <c r="AY456" s="169" t="s">
        <v>371</v>
      </c>
    </row>
    <row r="457" spans="2:65" s="15" customFormat="1" ht="11.25" x14ac:dyDescent="0.2">
      <c r="B457" s="182"/>
      <c r="D457" s="162" t="s">
        <v>379</v>
      </c>
      <c r="E457" s="183" t="s">
        <v>1</v>
      </c>
      <c r="F457" s="184" t="s">
        <v>385</v>
      </c>
      <c r="H457" s="185">
        <v>1025.9169999999999</v>
      </c>
      <c r="I457" s="186"/>
      <c r="L457" s="182"/>
      <c r="M457" s="187"/>
      <c r="T457" s="188"/>
      <c r="AT457" s="183" t="s">
        <v>379</v>
      </c>
      <c r="AU457" s="183" t="s">
        <v>88</v>
      </c>
      <c r="AV457" s="15" t="s">
        <v>377</v>
      </c>
      <c r="AW457" s="15" t="s">
        <v>31</v>
      </c>
      <c r="AX457" s="15" t="s">
        <v>82</v>
      </c>
      <c r="AY457" s="183" t="s">
        <v>371</v>
      </c>
    </row>
    <row r="458" spans="2:65" s="1" customFormat="1" ht="33" customHeight="1" x14ac:dyDescent="0.2">
      <c r="B458" s="147"/>
      <c r="C458" s="148" t="s">
        <v>710</v>
      </c>
      <c r="D458" s="148" t="s">
        <v>373</v>
      </c>
      <c r="E458" s="149" t="s">
        <v>711</v>
      </c>
      <c r="F458" s="150" t="s">
        <v>712</v>
      </c>
      <c r="G458" s="151" t="s">
        <v>376</v>
      </c>
      <c r="H458" s="152">
        <v>1025.9169999999999</v>
      </c>
      <c r="I458" s="153"/>
      <c r="J458" s="154">
        <f>ROUND(I458*H458,2)</f>
        <v>0</v>
      </c>
      <c r="K458" s="150"/>
      <c r="L458" s="32"/>
      <c r="M458" s="155" t="s">
        <v>1</v>
      </c>
      <c r="N458" s="156" t="s">
        <v>41</v>
      </c>
      <c r="P458" s="157">
        <f>O458*H458</f>
        <v>0</v>
      </c>
      <c r="Q458" s="157">
        <v>2.6040000000000001E-2</v>
      </c>
      <c r="R458" s="157">
        <f>Q458*H458</f>
        <v>26.714878679999998</v>
      </c>
      <c r="S458" s="157">
        <v>0</v>
      </c>
      <c r="T458" s="158">
        <f>S458*H458</f>
        <v>0</v>
      </c>
      <c r="AR458" s="159" t="s">
        <v>377</v>
      </c>
      <c r="AT458" s="159" t="s">
        <v>373</v>
      </c>
      <c r="AU458" s="159" t="s">
        <v>88</v>
      </c>
      <c r="AY458" s="17" t="s">
        <v>371</v>
      </c>
      <c r="BE458" s="160">
        <f>IF(N458="základná",J458,0)</f>
        <v>0</v>
      </c>
      <c r="BF458" s="160">
        <f>IF(N458="znížená",J458,0)</f>
        <v>0</v>
      </c>
      <c r="BG458" s="160">
        <f>IF(N458="zákl. prenesená",J458,0)</f>
        <v>0</v>
      </c>
      <c r="BH458" s="160">
        <f>IF(N458="zníž. prenesená",J458,0)</f>
        <v>0</v>
      </c>
      <c r="BI458" s="160">
        <f>IF(N458="nulová",J458,0)</f>
        <v>0</v>
      </c>
      <c r="BJ458" s="17" t="s">
        <v>88</v>
      </c>
      <c r="BK458" s="160">
        <f>ROUND(I458*H458,2)</f>
        <v>0</v>
      </c>
      <c r="BL458" s="17" t="s">
        <v>377</v>
      </c>
      <c r="BM458" s="159" t="s">
        <v>713</v>
      </c>
    </row>
    <row r="459" spans="2:65" s="13" customFormat="1" ht="11.25" x14ac:dyDescent="0.2">
      <c r="B459" s="168"/>
      <c r="D459" s="162" t="s">
        <v>379</v>
      </c>
      <c r="E459" s="169" t="s">
        <v>1</v>
      </c>
      <c r="F459" s="170" t="s">
        <v>217</v>
      </c>
      <c r="H459" s="171">
        <v>1025.9169999999999</v>
      </c>
      <c r="I459" s="172"/>
      <c r="L459" s="168"/>
      <c r="M459" s="173"/>
      <c r="T459" s="174"/>
      <c r="AT459" s="169" t="s">
        <v>379</v>
      </c>
      <c r="AU459" s="169" t="s">
        <v>88</v>
      </c>
      <c r="AV459" s="13" t="s">
        <v>88</v>
      </c>
      <c r="AW459" s="13" t="s">
        <v>31</v>
      </c>
      <c r="AX459" s="13" t="s">
        <v>75</v>
      </c>
      <c r="AY459" s="169" t="s">
        <v>371</v>
      </c>
    </row>
    <row r="460" spans="2:65" s="15" customFormat="1" ht="11.25" x14ac:dyDescent="0.2">
      <c r="B460" s="182"/>
      <c r="D460" s="162" t="s">
        <v>379</v>
      </c>
      <c r="E460" s="183" t="s">
        <v>1</v>
      </c>
      <c r="F460" s="184" t="s">
        <v>385</v>
      </c>
      <c r="H460" s="185">
        <v>1025.9169999999999</v>
      </c>
      <c r="I460" s="186"/>
      <c r="L460" s="182"/>
      <c r="M460" s="187"/>
      <c r="T460" s="188"/>
      <c r="AT460" s="183" t="s">
        <v>379</v>
      </c>
      <c r="AU460" s="183" t="s">
        <v>88</v>
      </c>
      <c r="AV460" s="15" t="s">
        <v>377</v>
      </c>
      <c r="AW460" s="15" t="s">
        <v>31</v>
      </c>
      <c r="AX460" s="15" t="s">
        <v>82</v>
      </c>
      <c r="AY460" s="183" t="s">
        <v>371</v>
      </c>
    </row>
    <row r="461" spans="2:65" s="1" customFormat="1" ht="24.2" customHeight="1" x14ac:dyDescent="0.2">
      <c r="B461" s="147"/>
      <c r="C461" s="148" t="s">
        <v>714</v>
      </c>
      <c r="D461" s="148" t="s">
        <v>373</v>
      </c>
      <c r="E461" s="149" t="s">
        <v>715</v>
      </c>
      <c r="F461" s="150" t="s">
        <v>716</v>
      </c>
      <c r="G461" s="151" t="s">
        <v>376</v>
      </c>
      <c r="H461" s="152">
        <v>1025.9169999999999</v>
      </c>
      <c r="I461" s="153"/>
      <c r="J461" s="154">
        <f>ROUND(I461*H461,2)</f>
        <v>0</v>
      </c>
      <c r="K461" s="150"/>
      <c r="L461" s="32"/>
      <c r="M461" s="155" t="s">
        <v>1</v>
      </c>
      <c r="N461" s="156" t="s">
        <v>41</v>
      </c>
      <c r="P461" s="157">
        <f>O461*H461</f>
        <v>0</v>
      </c>
      <c r="Q461" s="157">
        <v>1.0500000000000001E-2</v>
      </c>
      <c r="R461" s="157">
        <f>Q461*H461</f>
        <v>10.772128499999999</v>
      </c>
      <c r="S461" s="157">
        <v>0</v>
      </c>
      <c r="T461" s="158">
        <f>S461*H461</f>
        <v>0</v>
      </c>
      <c r="AR461" s="159" t="s">
        <v>377</v>
      </c>
      <c r="AT461" s="159" t="s">
        <v>373</v>
      </c>
      <c r="AU461" s="159" t="s">
        <v>88</v>
      </c>
      <c r="AY461" s="17" t="s">
        <v>371</v>
      </c>
      <c r="BE461" s="160">
        <f>IF(N461="základná",J461,0)</f>
        <v>0</v>
      </c>
      <c r="BF461" s="160">
        <f>IF(N461="znížená",J461,0)</f>
        <v>0</v>
      </c>
      <c r="BG461" s="160">
        <f>IF(N461="zákl. prenesená",J461,0)</f>
        <v>0</v>
      </c>
      <c r="BH461" s="160">
        <f>IF(N461="zníž. prenesená",J461,0)</f>
        <v>0</v>
      </c>
      <c r="BI461" s="160">
        <f>IF(N461="nulová",J461,0)</f>
        <v>0</v>
      </c>
      <c r="BJ461" s="17" t="s">
        <v>88</v>
      </c>
      <c r="BK461" s="160">
        <f>ROUND(I461*H461,2)</f>
        <v>0</v>
      </c>
      <c r="BL461" s="17" t="s">
        <v>377</v>
      </c>
      <c r="BM461" s="159" t="s">
        <v>717</v>
      </c>
    </row>
    <row r="462" spans="2:65" s="13" customFormat="1" ht="11.25" x14ac:dyDescent="0.2">
      <c r="B462" s="168"/>
      <c r="D462" s="162" t="s">
        <v>379</v>
      </c>
      <c r="E462" s="169" t="s">
        <v>1</v>
      </c>
      <c r="F462" s="170" t="s">
        <v>217</v>
      </c>
      <c r="H462" s="171">
        <v>1025.9169999999999</v>
      </c>
      <c r="I462" s="172"/>
      <c r="L462" s="168"/>
      <c r="M462" s="173"/>
      <c r="T462" s="174"/>
      <c r="AT462" s="169" t="s">
        <v>379</v>
      </c>
      <c r="AU462" s="169" t="s">
        <v>88</v>
      </c>
      <c r="AV462" s="13" t="s">
        <v>88</v>
      </c>
      <c r="AW462" s="13" t="s">
        <v>31</v>
      </c>
      <c r="AX462" s="13" t="s">
        <v>75</v>
      </c>
      <c r="AY462" s="169" t="s">
        <v>371</v>
      </c>
    </row>
    <row r="463" spans="2:65" s="15" customFormat="1" ht="11.25" x14ac:dyDescent="0.2">
      <c r="B463" s="182"/>
      <c r="D463" s="162" t="s">
        <v>379</v>
      </c>
      <c r="E463" s="183" t="s">
        <v>1</v>
      </c>
      <c r="F463" s="184" t="s">
        <v>385</v>
      </c>
      <c r="H463" s="185">
        <v>1025.9169999999999</v>
      </c>
      <c r="I463" s="186"/>
      <c r="L463" s="182"/>
      <c r="M463" s="187"/>
      <c r="T463" s="188"/>
      <c r="AT463" s="183" t="s">
        <v>379</v>
      </c>
      <c r="AU463" s="183" t="s">
        <v>88</v>
      </c>
      <c r="AV463" s="15" t="s">
        <v>377</v>
      </c>
      <c r="AW463" s="15" t="s">
        <v>31</v>
      </c>
      <c r="AX463" s="15" t="s">
        <v>82</v>
      </c>
      <c r="AY463" s="183" t="s">
        <v>371</v>
      </c>
    </row>
    <row r="464" spans="2:65" s="1" customFormat="1" ht="33" customHeight="1" x14ac:dyDescent="0.2">
      <c r="B464" s="147"/>
      <c r="C464" s="148" t="s">
        <v>718</v>
      </c>
      <c r="D464" s="148" t="s">
        <v>373</v>
      </c>
      <c r="E464" s="149" t="s">
        <v>719</v>
      </c>
      <c r="F464" s="150" t="s">
        <v>720</v>
      </c>
      <c r="G464" s="151" t="s">
        <v>489</v>
      </c>
      <c r="H464" s="152">
        <v>181.06399999999999</v>
      </c>
      <c r="I464" s="153"/>
      <c r="J464" s="154">
        <f>ROUND(I464*H464,2)</f>
        <v>0</v>
      </c>
      <c r="K464" s="150"/>
      <c r="L464" s="32"/>
      <c r="M464" s="155" t="s">
        <v>1</v>
      </c>
      <c r="N464" s="156" t="s">
        <v>41</v>
      </c>
      <c r="P464" s="157">
        <f>O464*H464</f>
        <v>0</v>
      </c>
      <c r="Q464" s="157">
        <v>1.7700000000000001E-3</v>
      </c>
      <c r="R464" s="157">
        <f>Q464*H464</f>
        <v>0.32048327999999998</v>
      </c>
      <c r="S464" s="157">
        <v>0</v>
      </c>
      <c r="T464" s="158">
        <f>S464*H464</f>
        <v>0</v>
      </c>
      <c r="AR464" s="159" t="s">
        <v>377</v>
      </c>
      <c r="AT464" s="159" t="s">
        <v>373</v>
      </c>
      <c r="AU464" s="159" t="s">
        <v>88</v>
      </c>
      <c r="AY464" s="17" t="s">
        <v>371</v>
      </c>
      <c r="BE464" s="160">
        <f>IF(N464="základná",J464,0)</f>
        <v>0</v>
      </c>
      <c r="BF464" s="160">
        <f>IF(N464="znížená",J464,0)</f>
        <v>0</v>
      </c>
      <c r="BG464" s="160">
        <f>IF(N464="zákl. prenesená",J464,0)</f>
        <v>0</v>
      </c>
      <c r="BH464" s="160">
        <f>IF(N464="zníž. prenesená",J464,0)</f>
        <v>0</v>
      </c>
      <c r="BI464" s="160">
        <f>IF(N464="nulová",J464,0)</f>
        <v>0</v>
      </c>
      <c r="BJ464" s="17" t="s">
        <v>88</v>
      </c>
      <c r="BK464" s="160">
        <f>ROUND(I464*H464,2)</f>
        <v>0</v>
      </c>
      <c r="BL464" s="17" t="s">
        <v>377</v>
      </c>
      <c r="BM464" s="159" t="s">
        <v>721</v>
      </c>
    </row>
    <row r="465" spans="2:65" s="13" customFormat="1" ht="11.25" x14ac:dyDescent="0.2">
      <c r="B465" s="168"/>
      <c r="D465" s="162" t="s">
        <v>379</v>
      </c>
      <c r="E465" s="169" t="s">
        <v>1</v>
      </c>
      <c r="F465" s="170" t="s">
        <v>722</v>
      </c>
      <c r="H465" s="171">
        <v>181.06399999999999</v>
      </c>
      <c r="I465" s="172"/>
      <c r="L465" s="168"/>
      <c r="M465" s="173"/>
      <c r="T465" s="174"/>
      <c r="AT465" s="169" t="s">
        <v>379</v>
      </c>
      <c r="AU465" s="169" t="s">
        <v>88</v>
      </c>
      <c r="AV465" s="13" t="s">
        <v>88</v>
      </c>
      <c r="AW465" s="13" t="s">
        <v>31</v>
      </c>
      <c r="AX465" s="13" t="s">
        <v>75</v>
      </c>
      <c r="AY465" s="169" t="s">
        <v>371</v>
      </c>
    </row>
    <row r="466" spans="2:65" s="15" customFormat="1" ht="11.25" x14ac:dyDescent="0.2">
      <c r="B466" s="182"/>
      <c r="D466" s="162" t="s">
        <v>379</v>
      </c>
      <c r="E466" s="183" t="s">
        <v>1</v>
      </c>
      <c r="F466" s="184" t="s">
        <v>385</v>
      </c>
      <c r="H466" s="185">
        <v>181.06399999999999</v>
      </c>
      <c r="I466" s="186"/>
      <c r="L466" s="182"/>
      <c r="M466" s="187"/>
      <c r="T466" s="188"/>
      <c r="AT466" s="183" t="s">
        <v>379</v>
      </c>
      <c r="AU466" s="183" t="s">
        <v>88</v>
      </c>
      <c r="AV466" s="15" t="s">
        <v>377</v>
      </c>
      <c r="AW466" s="15" t="s">
        <v>31</v>
      </c>
      <c r="AX466" s="15" t="s">
        <v>82</v>
      </c>
      <c r="AY466" s="183" t="s">
        <v>371</v>
      </c>
    </row>
    <row r="467" spans="2:65" s="1" customFormat="1" ht="24.2" customHeight="1" x14ac:dyDescent="0.2">
      <c r="B467" s="147"/>
      <c r="C467" s="148" t="s">
        <v>723</v>
      </c>
      <c r="D467" s="148" t="s">
        <v>373</v>
      </c>
      <c r="E467" s="149" t="s">
        <v>724</v>
      </c>
      <c r="F467" s="150" t="s">
        <v>725</v>
      </c>
      <c r="G467" s="151" t="s">
        <v>376</v>
      </c>
      <c r="H467" s="152">
        <v>226.33</v>
      </c>
      <c r="I467" s="153"/>
      <c r="J467" s="154">
        <f>ROUND(I467*H467,2)</f>
        <v>0</v>
      </c>
      <c r="K467" s="150"/>
      <c r="L467" s="32"/>
      <c r="M467" s="155" t="s">
        <v>1</v>
      </c>
      <c r="N467" s="156" t="s">
        <v>41</v>
      </c>
      <c r="P467" s="157">
        <f>O467*H467</f>
        <v>0</v>
      </c>
      <c r="Q467" s="157">
        <v>5.1500000000000001E-3</v>
      </c>
      <c r="R467" s="157">
        <f>Q467*H467</f>
        <v>1.1655995000000001</v>
      </c>
      <c r="S467" s="157">
        <v>0</v>
      </c>
      <c r="T467" s="158">
        <f>S467*H467</f>
        <v>0</v>
      </c>
      <c r="AR467" s="159" t="s">
        <v>377</v>
      </c>
      <c r="AT467" s="159" t="s">
        <v>373</v>
      </c>
      <c r="AU467" s="159" t="s">
        <v>88</v>
      </c>
      <c r="AY467" s="17" t="s">
        <v>371</v>
      </c>
      <c r="BE467" s="160">
        <f>IF(N467="základná",J467,0)</f>
        <v>0</v>
      </c>
      <c r="BF467" s="160">
        <f>IF(N467="znížená",J467,0)</f>
        <v>0</v>
      </c>
      <c r="BG467" s="160">
        <f>IF(N467="zákl. prenesená",J467,0)</f>
        <v>0</v>
      </c>
      <c r="BH467" s="160">
        <f>IF(N467="zníž. prenesená",J467,0)</f>
        <v>0</v>
      </c>
      <c r="BI467" s="160">
        <f>IF(N467="nulová",J467,0)</f>
        <v>0</v>
      </c>
      <c r="BJ467" s="17" t="s">
        <v>88</v>
      </c>
      <c r="BK467" s="160">
        <f>ROUND(I467*H467,2)</f>
        <v>0</v>
      </c>
      <c r="BL467" s="17" t="s">
        <v>377</v>
      </c>
      <c r="BM467" s="159" t="s">
        <v>726</v>
      </c>
    </row>
    <row r="468" spans="2:65" s="13" customFormat="1" ht="11.25" x14ac:dyDescent="0.2">
      <c r="B468" s="168"/>
      <c r="D468" s="162" t="s">
        <v>379</v>
      </c>
      <c r="E468" s="169" t="s">
        <v>1</v>
      </c>
      <c r="F468" s="170" t="s">
        <v>213</v>
      </c>
      <c r="H468" s="171">
        <v>226.33</v>
      </c>
      <c r="I468" s="172"/>
      <c r="L468" s="168"/>
      <c r="M468" s="173"/>
      <c r="T468" s="174"/>
      <c r="AT468" s="169" t="s">
        <v>379</v>
      </c>
      <c r="AU468" s="169" t="s">
        <v>88</v>
      </c>
      <c r="AV468" s="13" t="s">
        <v>88</v>
      </c>
      <c r="AW468" s="13" t="s">
        <v>31</v>
      </c>
      <c r="AX468" s="13" t="s">
        <v>75</v>
      </c>
      <c r="AY468" s="169" t="s">
        <v>371</v>
      </c>
    </row>
    <row r="469" spans="2:65" s="15" customFormat="1" ht="11.25" x14ac:dyDescent="0.2">
      <c r="B469" s="182"/>
      <c r="D469" s="162" t="s">
        <v>379</v>
      </c>
      <c r="E469" s="183" t="s">
        <v>1</v>
      </c>
      <c r="F469" s="184" t="s">
        <v>385</v>
      </c>
      <c r="H469" s="185">
        <v>226.33</v>
      </c>
      <c r="I469" s="186"/>
      <c r="L469" s="182"/>
      <c r="M469" s="187"/>
      <c r="T469" s="188"/>
      <c r="AT469" s="183" t="s">
        <v>379</v>
      </c>
      <c r="AU469" s="183" t="s">
        <v>88</v>
      </c>
      <c r="AV469" s="15" t="s">
        <v>377</v>
      </c>
      <c r="AW469" s="15" t="s">
        <v>31</v>
      </c>
      <c r="AX469" s="15" t="s">
        <v>82</v>
      </c>
      <c r="AY469" s="183" t="s">
        <v>371</v>
      </c>
    </row>
    <row r="470" spans="2:65" s="1" customFormat="1" ht="44.25" customHeight="1" x14ac:dyDescent="0.2">
      <c r="B470" s="147"/>
      <c r="C470" s="148" t="s">
        <v>727</v>
      </c>
      <c r="D470" s="148" t="s">
        <v>373</v>
      </c>
      <c r="E470" s="149" t="s">
        <v>728</v>
      </c>
      <c r="F470" s="150" t="s">
        <v>729</v>
      </c>
      <c r="G470" s="151" t="s">
        <v>376</v>
      </c>
      <c r="H470" s="152">
        <v>102.592</v>
      </c>
      <c r="I470" s="153"/>
      <c r="J470" s="154">
        <f>ROUND(I470*H470,2)</f>
        <v>0</v>
      </c>
      <c r="K470" s="150"/>
      <c r="L470" s="32"/>
      <c r="M470" s="155" t="s">
        <v>1</v>
      </c>
      <c r="N470" s="156" t="s">
        <v>41</v>
      </c>
      <c r="P470" s="157">
        <f>O470*H470</f>
        <v>0</v>
      </c>
      <c r="Q470" s="157">
        <v>1.8461000000000002E-2</v>
      </c>
      <c r="R470" s="157">
        <f>Q470*H470</f>
        <v>1.8939509120000002</v>
      </c>
      <c r="S470" s="157">
        <v>0</v>
      </c>
      <c r="T470" s="158">
        <f>S470*H470</f>
        <v>0</v>
      </c>
      <c r="AR470" s="159" t="s">
        <v>377</v>
      </c>
      <c r="AT470" s="159" t="s">
        <v>373</v>
      </c>
      <c r="AU470" s="159" t="s">
        <v>88</v>
      </c>
      <c r="AY470" s="17" t="s">
        <v>371</v>
      </c>
      <c r="BE470" s="160">
        <f>IF(N470="základná",J470,0)</f>
        <v>0</v>
      </c>
      <c r="BF470" s="160">
        <f>IF(N470="znížená",J470,0)</f>
        <v>0</v>
      </c>
      <c r="BG470" s="160">
        <f>IF(N470="zákl. prenesená",J470,0)</f>
        <v>0</v>
      </c>
      <c r="BH470" s="160">
        <f>IF(N470="zníž. prenesená",J470,0)</f>
        <v>0</v>
      </c>
      <c r="BI470" s="160">
        <f>IF(N470="nulová",J470,0)</f>
        <v>0</v>
      </c>
      <c r="BJ470" s="17" t="s">
        <v>88</v>
      </c>
      <c r="BK470" s="160">
        <f>ROUND(I470*H470,2)</f>
        <v>0</v>
      </c>
      <c r="BL470" s="17" t="s">
        <v>377</v>
      </c>
      <c r="BM470" s="159" t="s">
        <v>730</v>
      </c>
    </row>
    <row r="471" spans="2:65" s="12" customFormat="1" ht="11.25" x14ac:dyDescent="0.2">
      <c r="B471" s="161"/>
      <c r="D471" s="162" t="s">
        <v>379</v>
      </c>
      <c r="E471" s="163" t="s">
        <v>1</v>
      </c>
      <c r="F471" s="164" t="s">
        <v>731</v>
      </c>
      <c r="H471" s="163" t="s">
        <v>1</v>
      </c>
      <c r="I471" s="165"/>
      <c r="L471" s="161"/>
      <c r="M471" s="166"/>
      <c r="T471" s="167"/>
      <c r="AT471" s="163" t="s">
        <v>379</v>
      </c>
      <c r="AU471" s="163" t="s">
        <v>88</v>
      </c>
      <c r="AV471" s="12" t="s">
        <v>82</v>
      </c>
      <c r="AW471" s="12" t="s">
        <v>31</v>
      </c>
      <c r="AX471" s="12" t="s">
        <v>75</v>
      </c>
      <c r="AY471" s="163" t="s">
        <v>371</v>
      </c>
    </row>
    <row r="472" spans="2:65" s="13" customFormat="1" ht="11.25" x14ac:dyDescent="0.2">
      <c r="B472" s="168"/>
      <c r="D472" s="162" t="s">
        <v>379</v>
      </c>
      <c r="E472" s="169" t="s">
        <v>1</v>
      </c>
      <c r="F472" s="170" t="s">
        <v>732</v>
      </c>
      <c r="H472" s="171">
        <v>102.592</v>
      </c>
      <c r="I472" s="172"/>
      <c r="L472" s="168"/>
      <c r="M472" s="173"/>
      <c r="T472" s="174"/>
      <c r="AT472" s="169" t="s">
        <v>379</v>
      </c>
      <c r="AU472" s="169" t="s">
        <v>88</v>
      </c>
      <c r="AV472" s="13" t="s">
        <v>88</v>
      </c>
      <c r="AW472" s="13" t="s">
        <v>31</v>
      </c>
      <c r="AX472" s="13" t="s">
        <v>75</v>
      </c>
      <c r="AY472" s="169" t="s">
        <v>371</v>
      </c>
    </row>
    <row r="473" spans="2:65" s="15" customFormat="1" ht="11.25" x14ac:dyDescent="0.2">
      <c r="B473" s="182"/>
      <c r="D473" s="162" t="s">
        <v>379</v>
      </c>
      <c r="E473" s="183" t="s">
        <v>1</v>
      </c>
      <c r="F473" s="184" t="s">
        <v>385</v>
      </c>
      <c r="H473" s="185">
        <v>102.592</v>
      </c>
      <c r="I473" s="186"/>
      <c r="L473" s="182"/>
      <c r="M473" s="187"/>
      <c r="T473" s="188"/>
      <c r="AT473" s="183" t="s">
        <v>379</v>
      </c>
      <c r="AU473" s="183" t="s">
        <v>88</v>
      </c>
      <c r="AV473" s="15" t="s">
        <v>377</v>
      </c>
      <c r="AW473" s="15" t="s">
        <v>31</v>
      </c>
      <c r="AX473" s="15" t="s">
        <v>82</v>
      </c>
      <c r="AY473" s="183" t="s">
        <v>371</v>
      </c>
    </row>
    <row r="474" spans="2:65" s="1" customFormat="1" ht="37.9" customHeight="1" x14ac:dyDescent="0.2">
      <c r="B474" s="147"/>
      <c r="C474" s="148" t="s">
        <v>733</v>
      </c>
      <c r="D474" s="148" t="s">
        <v>373</v>
      </c>
      <c r="E474" s="149" t="s">
        <v>734</v>
      </c>
      <c r="F474" s="150" t="s">
        <v>735</v>
      </c>
      <c r="G474" s="151" t="s">
        <v>376</v>
      </c>
      <c r="H474" s="152">
        <v>3719.7359999999999</v>
      </c>
      <c r="I474" s="153"/>
      <c r="J474" s="154">
        <f>ROUND(I474*H474,2)</f>
        <v>0</v>
      </c>
      <c r="K474" s="150"/>
      <c r="L474" s="32"/>
      <c r="M474" s="155" t="s">
        <v>1</v>
      </c>
      <c r="N474" s="156" t="s">
        <v>41</v>
      </c>
      <c r="P474" s="157">
        <f>O474*H474</f>
        <v>0</v>
      </c>
      <c r="Q474" s="157">
        <v>7.6400000000000001E-3</v>
      </c>
      <c r="R474" s="157">
        <f>Q474*H474</f>
        <v>28.418783040000001</v>
      </c>
      <c r="S474" s="157">
        <v>0</v>
      </c>
      <c r="T474" s="158">
        <f>S474*H474</f>
        <v>0</v>
      </c>
      <c r="AR474" s="159" t="s">
        <v>377</v>
      </c>
      <c r="AT474" s="159" t="s">
        <v>373</v>
      </c>
      <c r="AU474" s="159" t="s">
        <v>88</v>
      </c>
      <c r="AY474" s="17" t="s">
        <v>371</v>
      </c>
      <c r="BE474" s="160">
        <f>IF(N474="základná",J474,0)</f>
        <v>0</v>
      </c>
      <c r="BF474" s="160">
        <f>IF(N474="znížená",J474,0)</f>
        <v>0</v>
      </c>
      <c r="BG474" s="160">
        <f>IF(N474="zákl. prenesená",J474,0)</f>
        <v>0</v>
      </c>
      <c r="BH474" s="160">
        <f>IF(N474="zníž. prenesená",J474,0)</f>
        <v>0</v>
      </c>
      <c r="BI474" s="160">
        <f>IF(N474="nulová",J474,0)</f>
        <v>0</v>
      </c>
      <c r="BJ474" s="17" t="s">
        <v>88</v>
      </c>
      <c r="BK474" s="160">
        <f>ROUND(I474*H474,2)</f>
        <v>0</v>
      </c>
      <c r="BL474" s="17" t="s">
        <v>377</v>
      </c>
      <c r="BM474" s="159" t="s">
        <v>736</v>
      </c>
    </row>
    <row r="475" spans="2:65" s="13" customFormat="1" ht="11.25" x14ac:dyDescent="0.2">
      <c r="B475" s="168"/>
      <c r="D475" s="162" t="s">
        <v>379</v>
      </c>
      <c r="E475" s="169" t="s">
        <v>1</v>
      </c>
      <c r="F475" s="170" t="s">
        <v>198</v>
      </c>
      <c r="H475" s="171">
        <v>3594.9670000000001</v>
      </c>
      <c r="I475" s="172"/>
      <c r="L475" s="168"/>
      <c r="M475" s="173"/>
      <c r="T475" s="174"/>
      <c r="AT475" s="169" t="s">
        <v>379</v>
      </c>
      <c r="AU475" s="169" t="s">
        <v>88</v>
      </c>
      <c r="AV475" s="13" t="s">
        <v>88</v>
      </c>
      <c r="AW475" s="13" t="s">
        <v>31</v>
      </c>
      <c r="AX475" s="13" t="s">
        <v>75</v>
      </c>
      <c r="AY475" s="169" t="s">
        <v>371</v>
      </c>
    </row>
    <row r="476" spans="2:65" s="13" customFormat="1" ht="11.25" x14ac:dyDescent="0.2">
      <c r="B476" s="168"/>
      <c r="D476" s="162" t="s">
        <v>379</v>
      </c>
      <c r="E476" s="169" t="s">
        <v>1</v>
      </c>
      <c r="F476" s="170" t="s">
        <v>211</v>
      </c>
      <c r="H476" s="171">
        <v>124.76900000000001</v>
      </c>
      <c r="I476" s="172"/>
      <c r="L476" s="168"/>
      <c r="M476" s="173"/>
      <c r="T476" s="174"/>
      <c r="AT476" s="169" t="s">
        <v>379</v>
      </c>
      <c r="AU476" s="169" t="s">
        <v>88</v>
      </c>
      <c r="AV476" s="13" t="s">
        <v>88</v>
      </c>
      <c r="AW476" s="13" t="s">
        <v>31</v>
      </c>
      <c r="AX476" s="13" t="s">
        <v>75</v>
      </c>
      <c r="AY476" s="169" t="s">
        <v>371</v>
      </c>
    </row>
    <row r="477" spans="2:65" s="15" customFormat="1" ht="11.25" x14ac:dyDescent="0.2">
      <c r="B477" s="182"/>
      <c r="D477" s="162" t="s">
        <v>379</v>
      </c>
      <c r="E477" s="183" t="s">
        <v>1</v>
      </c>
      <c r="F477" s="184" t="s">
        <v>385</v>
      </c>
      <c r="H477" s="185">
        <v>3719.7359999999999</v>
      </c>
      <c r="I477" s="186"/>
      <c r="L477" s="182"/>
      <c r="M477" s="187"/>
      <c r="T477" s="188"/>
      <c r="AT477" s="183" t="s">
        <v>379</v>
      </c>
      <c r="AU477" s="183" t="s">
        <v>88</v>
      </c>
      <c r="AV477" s="15" t="s">
        <v>377</v>
      </c>
      <c r="AW477" s="15" t="s">
        <v>31</v>
      </c>
      <c r="AX477" s="15" t="s">
        <v>82</v>
      </c>
      <c r="AY477" s="183" t="s">
        <v>371</v>
      </c>
    </row>
    <row r="478" spans="2:65" s="1" customFormat="1" ht="24.2" customHeight="1" x14ac:dyDescent="0.2">
      <c r="B478" s="147"/>
      <c r="C478" s="148" t="s">
        <v>737</v>
      </c>
      <c r="D478" s="148" t="s">
        <v>373</v>
      </c>
      <c r="E478" s="149" t="s">
        <v>738</v>
      </c>
      <c r="F478" s="150" t="s">
        <v>739</v>
      </c>
      <c r="G478" s="151" t="s">
        <v>376</v>
      </c>
      <c r="H478" s="152">
        <v>3594.9670000000001</v>
      </c>
      <c r="I478" s="153"/>
      <c r="J478" s="154">
        <f>ROUND(I478*H478,2)</f>
        <v>0</v>
      </c>
      <c r="K478" s="150"/>
      <c r="L478" s="32"/>
      <c r="M478" s="155" t="s">
        <v>1</v>
      </c>
      <c r="N478" s="156" t="s">
        <v>41</v>
      </c>
      <c r="P478" s="157">
        <f>O478*H478</f>
        <v>0</v>
      </c>
      <c r="Q478" s="157">
        <v>6.3990000000000002E-3</v>
      </c>
      <c r="R478" s="157">
        <f>Q478*H478</f>
        <v>23.004193833000002</v>
      </c>
      <c r="S478" s="157">
        <v>0</v>
      </c>
      <c r="T478" s="158">
        <f>S478*H478</f>
        <v>0</v>
      </c>
      <c r="AR478" s="159" t="s">
        <v>377</v>
      </c>
      <c r="AT478" s="159" t="s">
        <v>373</v>
      </c>
      <c r="AU478" s="159" t="s">
        <v>88</v>
      </c>
      <c r="AY478" s="17" t="s">
        <v>371</v>
      </c>
      <c r="BE478" s="160">
        <f>IF(N478="základná",J478,0)</f>
        <v>0</v>
      </c>
      <c r="BF478" s="160">
        <f>IF(N478="znížená",J478,0)</f>
        <v>0</v>
      </c>
      <c r="BG478" s="160">
        <f>IF(N478="zákl. prenesená",J478,0)</f>
        <v>0</v>
      </c>
      <c r="BH478" s="160">
        <f>IF(N478="zníž. prenesená",J478,0)</f>
        <v>0</v>
      </c>
      <c r="BI478" s="160">
        <f>IF(N478="nulová",J478,0)</f>
        <v>0</v>
      </c>
      <c r="BJ478" s="17" t="s">
        <v>88</v>
      </c>
      <c r="BK478" s="160">
        <f>ROUND(I478*H478,2)</f>
        <v>0</v>
      </c>
      <c r="BL478" s="17" t="s">
        <v>377</v>
      </c>
      <c r="BM478" s="159" t="s">
        <v>740</v>
      </c>
    </row>
    <row r="479" spans="2:65" s="12" customFormat="1" ht="11.25" x14ac:dyDescent="0.2">
      <c r="B479" s="161"/>
      <c r="D479" s="162" t="s">
        <v>379</v>
      </c>
      <c r="E479" s="163" t="s">
        <v>1</v>
      </c>
      <c r="F479" s="164" t="s">
        <v>741</v>
      </c>
      <c r="H479" s="163" t="s">
        <v>1</v>
      </c>
      <c r="I479" s="165"/>
      <c r="L479" s="161"/>
      <c r="M479" s="166"/>
      <c r="T479" s="167"/>
      <c r="AT479" s="163" t="s">
        <v>379</v>
      </c>
      <c r="AU479" s="163" t="s">
        <v>88</v>
      </c>
      <c r="AV479" s="12" t="s">
        <v>82</v>
      </c>
      <c r="AW479" s="12" t="s">
        <v>31</v>
      </c>
      <c r="AX479" s="12" t="s">
        <v>75</v>
      </c>
      <c r="AY479" s="163" t="s">
        <v>371</v>
      </c>
    </row>
    <row r="480" spans="2:65" s="13" customFormat="1" ht="11.25" x14ac:dyDescent="0.2">
      <c r="B480" s="168"/>
      <c r="D480" s="162" t="s">
        <v>379</v>
      </c>
      <c r="E480" s="169" t="s">
        <v>1</v>
      </c>
      <c r="F480" s="170" t="s">
        <v>198</v>
      </c>
      <c r="H480" s="171">
        <v>3594.9670000000001</v>
      </c>
      <c r="I480" s="172"/>
      <c r="L480" s="168"/>
      <c r="M480" s="173"/>
      <c r="T480" s="174"/>
      <c r="AT480" s="169" t="s">
        <v>379</v>
      </c>
      <c r="AU480" s="169" t="s">
        <v>88</v>
      </c>
      <c r="AV480" s="13" t="s">
        <v>88</v>
      </c>
      <c r="AW480" s="13" t="s">
        <v>31</v>
      </c>
      <c r="AX480" s="13" t="s">
        <v>75</v>
      </c>
      <c r="AY480" s="169" t="s">
        <v>371</v>
      </c>
    </row>
    <row r="481" spans="2:65" s="15" customFormat="1" ht="11.25" x14ac:dyDescent="0.2">
      <c r="B481" s="182"/>
      <c r="D481" s="162" t="s">
        <v>379</v>
      </c>
      <c r="E481" s="183" t="s">
        <v>1</v>
      </c>
      <c r="F481" s="184" t="s">
        <v>385</v>
      </c>
      <c r="H481" s="185">
        <v>3594.9670000000001</v>
      </c>
      <c r="I481" s="186"/>
      <c r="L481" s="182"/>
      <c r="M481" s="187"/>
      <c r="T481" s="188"/>
      <c r="AT481" s="183" t="s">
        <v>379</v>
      </c>
      <c r="AU481" s="183" t="s">
        <v>88</v>
      </c>
      <c r="AV481" s="15" t="s">
        <v>377</v>
      </c>
      <c r="AW481" s="15" t="s">
        <v>31</v>
      </c>
      <c r="AX481" s="15" t="s">
        <v>82</v>
      </c>
      <c r="AY481" s="183" t="s">
        <v>371</v>
      </c>
    </row>
    <row r="482" spans="2:65" s="1" customFormat="1" ht="37.9" customHeight="1" x14ac:dyDescent="0.2">
      <c r="B482" s="147"/>
      <c r="C482" s="148" t="s">
        <v>742</v>
      </c>
      <c r="D482" s="148" t="s">
        <v>373</v>
      </c>
      <c r="E482" s="149" t="s">
        <v>743</v>
      </c>
      <c r="F482" s="150" t="s">
        <v>744</v>
      </c>
      <c r="G482" s="151" t="s">
        <v>376</v>
      </c>
      <c r="H482" s="152">
        <v>539.245</v>
      </c>
      <c r="I482" s="153"/>
      <c r="J482" s="154">
        <f>ROUND(I482*H482,2)</f>
        <v>0</v>
      </c>
      <c r="K482" s="150"/>
      <c r="L482" s="32"/>
      <c r="M482" s="155" t="s">
        <v>1</v>
      </c>
      <c r="N482" s="156" t="s">
        <v>41</v>
      </c>
      <c r="P482" s="157">
        <f>O482*H482</f>
        <v>0</v>
      </c>
      <c r="Q482" s="157">
        <v>1.4999999999999999E-4</v>
      </c>
      <c r="R482" s="157">
        <f>Q482*H482</f>
        <v>8.0886749999999993E-2</v>
      </c>
      <c r="S482" s="157">
        <v>0</v>
      </c>
      <c r="T482" s="158">
        <f>S482*H482</f>
        <v>0</v>
      </c>
      <c r="AR482" s="159" t="s">
        <v>377</v>
      </c>
      <c r="AT482" s="159" t="s">
        <v>373</v>
      </c>
      <c r="AU482" s="159" t="s">
        <v>88</v>
      </c>
      <c r="AY482" s="17" t="s">
        <v>371</v>
      </c>
      <c r="BE482" s="160">
        <f>IF(N482="základná",J482,0)</f>
        <v>0</v>
      </c>
      <c r="BF482" s="160">
        <f>IF(N482="znížená",J482,0)</f>
        <v>0</v>
      </c>
      <c r="BG482" s="160">
        <f>IF(N482="zákl. prenesená",J482,0)</f>
        <v>0</v>
      </c>
      <c r="BH482" s="160">
        <f>IF(N482="zníž. prenesená",J482,0)</f>
        <v>0</v>
      </c>
      <c r="BI482" s="160">
        <f>IF(N482="nulová",J482,0)</f>
        <v>0</v>
      </c>
      <c r="BJ482" s="17" t="s">
        <v>88</v>
      </c>
      <c r="BK482" s="160">
        <f>ROUND(I482*H482,2)</f>
        <v>0</v>
      </c>
      <c r="BL482" s="17" t="s">
        <v>377</v>
      </c>
      <c r="BM482" s="159" t="s">
        <v>745</v>
      </c>
    </row>
    <row r="483" spans="2:65" s="13" customFormat="1" ht="11.25" x14ac:dyDescent="0.2">
      <c r="B483" s="168"/>
      <c r="D483" s="162" t="s">
        <v>379</v>
      </c>
      <c r="E483" s="169" t="s">
        <v>1</v>
      </c>
      <c r="F483" s="170" t="s">
        <v>746</v>
      </c>
      <c r="H483" s="171">
        <v>539.245</v>
      </c>
      <c r="I483" s="172"/>
      <c r="L483" s="168"/>
      <c r="M483" s="173"/>
      <c r="T483" s="174"/>
      <c r="AT483" s="169" t="s">
        <v>379</v>
      </c>
      <c r="AU483" s="169" t="s">
        <v>88</v>
      </c>
      <c r="AV483" s="13" t="s">
        <v>88</v>
      </c>
      <c r="AW483" s="13" t="s">
        <v>31</v>
      </c>
      <c r="AX483" s="13" t="s">
        <v>82</v>
      </c>
      <c r="AY483" s="169" t="s">
        <v>371</v>
      </c>
    </row>
    <row r="484" spans="2:65" s="1" customFormat="1" ht="24.2" customHeight="1" x14ac:dyDescent="0.2">
      <c r="B484" s="147"/>
      <c r="C484" s="148" t="s">
        <v>747</v>
      </c>
      <c r="D484" s="148" t="s">
        <v>373</v>
      </c>
      <c r="E484" s="149" t="s">
        <v>748</v>
      </c>
      <c r="F484" s="150" t="s">
        <v>749</v>
      </c>
      <c r="G484" s="151" t="s">
        <v>376</v>
      </c>
      <c r="H484" s="152">
        <v>4403.3010000000004</v>
      </c>
      <c r="I484" s="153"/>
      <c r="J484" s="154">
        <f>ROUND(I484*H484,2)</f>
        <v>0</v>
      </c>
      <c r="K484" s="150"/>
      <c r="L484" s="32"/>
      <c r="M484" s="155" t="s">
        <v>1</v>
      </c>
      <c r="N484" s="156" t="s">
        <v>41</v>
      </c>
      <c r="P484" s="157">
        <f>O484*H484</f>
        <v>0</v>
      </c>
      <c r="Q484" s="157">
        <v>3.5E-4</v>
      </c>
      <c r="R484" s="157">
        <f>Q484*H484</f>
        <v>1.5411553500000001</v>
      </c>
      <c r="S484" s="157">
        <v>0</v>
      </c>
      <c r="T484" s="158">
        <f>S484*H484</f>
        <v>0</v>
      </c>
      <c r="AR484" s="159" t="s">
        <v>377</v>
      </c>
      <c r="AT484" s="159" t="s">
        <v>373</v>
      </c>
      <c r="AU484" s="159" t="s">
        <v>88</v>
      </c>
      <c r="AY484" s="17" t="s">
        <v>371</v>
      </c>
      <c r="BE484" s="160">
        <f>IF(N484="základná",J484,0)</f>
        <v>0</v>
      </c>
      <c r="BF484" s="160">
        <f>IF(N484="znížená",J484,0)</f>
        <v>0</v>
      </c>
      <c r="BG484" s="160">
        <f>IF(N484="zákl. prenesená",J484,0)</f>
        <v>0</v>
      </c>
      <c r="BH484" s="160">
        <f>IF(N484="zníž. prenesená",J484,0)</f>
        <v>0</v>
      </c>
      <c r="BI484" s="160">
        <f>IF(N484="nulová",J484,0)</f>
        <v>0</v>
      </c>
      <c r="BJ484" s="17" t="s">
        <v>88</v>
      </c>
      <c r="BK484" s="160">
        <f>ROUND(I484*H484,2)</f>
        <v>0</v>
      </c>
      <c r="BL484" s="17" t="s">
        <v>377</v>
      </c>
      <c r="BM484" s="159" t="s">
        <v>750</v>
      </c>
    </row>
    <row r="485" spans="2:65" s="13" customFormat="1" ht="11.25" x14ac:dyDescent="0.2">
      <c r="B485" s="168"/>
      <c r="D485" s="162" t="s">
        <v>379</v>
      </c>
      <c r="E485" s="169" t="s">
        <v>1</v>
      </c>
      <c r="F485" s="170" t="s">
        <v>123</v>
      </c>
      <c r="H485" s="171">
        <v>4403.3010000000004</v>
      </c>
      <c r="I485" s="172"/>
      <c r="L485" s="168"/>
      <c r="M485" s="173"/>
      <c r="T485" s="174"/>
      <c r="AT485" s="169" t="s">
        <v>379</v>
      </c>
      <c r="AU485" s="169" t="s">
        <v>88</v>
      </c>
      <c r="AV485" s="13" t="s">
        <v>88</v>
      </c>
      <c r="AW485" s="13" t="s">
        <v>31</v>
      </c>
      <c r="AX485" s="13" t="s">
        <v>82</v>
      </c>
      <c r="AY485" s="169" t="s">
        <v>371</v>
      </c>
    </row>
    <row r="486" spans="2:65" s="1" customFormat="1" ht="24.2" customHeight="1" x14ac:dyDescent="0.2">
      <c r="B486" s="147"/>
      <c r="C486" s="148" t="s">
        <v>751</v>
      </c>
      <c r="D486" s="148" t="s">
        <v>373</v>
      </c>
      <c r="E486" s="149" t="s">
        <v>752</v>
      </c>
      <c r="F486" s="150" t="s">
        <v>753</v>
      </c>
      <c r="G486" s="151" t="s">
        <v>376</v>
      </c>
      <c r="H486" s="152">
        <v>3594.9670000000001</v>
      </c>
      <c r="I486" s="153"/>
      <c r="J486" s="154">
        <f>ROUND(I486*H486,2)</f>
        <v>0</v>
      </c>
      <c r="K486" s="150"/>
      <c r="L486" s="32"/>
      <c r="M486" s="155" t="s">
        <v>1</v>
      </c>
      <c r="N486" s="156" t="s">
        <v>41</v>
      </c>
      <c r="P486" s="157">
        <f>O486*H486</f>
        <v>0</v>
      </c>
      <c r="Q486" s="157">
        <v>2.0000000000000001E-4</v>
      </c>
      <c r="R486" s="157">
        <f>Q486*H486</f>
        <v>0.7189934</v>
      </c>
      <c r="S486" s="157">
        <v>0</v>
      </c>
      <c r="T486" s="158">
        <f>S486*H486</f>
        <v>0</v>
      </c>
      <c r="AR486" s="159" t="s">
        <v>377</v>
      </c>
      <c r="AT486" s="159" t="s">
        <v>373</v>
      </c>
      <c r="AU486" s="159" t="s">
        <v>88</v>
      </c>
      <c r="AY486" s="17" t="s">
        <v>371</v>
      </c>
      <c r="BE486" s="160">
        <f>IF(N486="základná",J486,0)</f>
        <v>0</v>
      </c>
      <c r="BF486" s="160">
        <f>IF(N486="znížená",J486,0)</f>
        <v>0</v>
      </c>
      <c r="BG486" s="160">
        <f>IF(N486="zákl. prenesená",J486,0)</f>
        <v>0</v>
      </c>
      <c r="BH486" s="160">
        <f>IF(N486="zníž. prenesená",J486,0)</f>
        <v>0</v>
      </c>
      <c r="BI486" s="160">
        <f>IF(N486="nulová",J486,0)</f>
        <v>0</v>
      </c>
      <c r="BJ486" s="17" t="s">
        <v>88</v>
      </c>
      <c r="BK486" s="160">
        <f>ROUND(I486*H486,2)</f>
        <v>0</v>
      </c>
      <c r="BL486" s="17" t="s">
        <v>377</v>
      </c>
      <c r="BM486" s="159" t="s">
        <v>754</v>
      </c>
    </row>
    <row r="487" spans="2:65" s="13" customFormat="1" ht="11.25" x14ac:dyDescent="0.2">
      <c r="B487" s="168"/>
      <c r="D487" s="162" t="s">
        <v>379</v>
      </c>
      <c r="E487" s="169" t="s">
        <v>1</v>
      </c>
      <c r="F487" s="170" t="s">
        <v>198</v>
      </c>
      <c r="H487" s="171">
        <v>3594.9670000000001</v>
      </c>
      <c r="I487" s="172"/>
      <c r="L487" s="168"/>
      <c r="M487" s="173"/>
      <c r="T487" s="174"/>
      <c r="AT487" s="169" t="s">
        <v>379</v>
      </c>
      <c r="AU487" s="169" t="s">
        <v>88</v>
      </c>
      <c r="AV487" s="13" t="s">
        <v>88</v>
      </c>
      <c r="AW487" s="13" t="s">
        <v>31</v>
      </c>
      <c r="AX487" s="13" t="s">
        <v>75</v>
      </c>
      <c r="AY487" s="169" t="s">
        <v>371</v>
      </c>
    </row>
    <row r="488" spans="2:65" s="15" customFormat="1" ht="11.25" x14ac:dyDescent="0.2">
      <c r="B488" s="182"/>
      <c r="D488" s="162" t="s">
        <v>379</v>
      </c>
      <c r="E488" s="183" t="s">
        <v>1</v>
      </c>
      <c r="F488" s="184" t="s">
        <v>385</v>
      </c>
      <c r="H488" s="185">
        <v>3594.9670000000001</v>
      </c>
      <c r="I488" s="186"/>
      <c r="L488" s="182"/>
      <c r="M488" s="187"/>
      <c r="T488" s="188"/>
      <c r="AT488" s="183" t="s">
        <v>379</v>
      </c>
      <c r="AU488" s="183" t="s">
        <v>88</v>
      </c>
      <c r="AV488" s="15" t="s">
        <v>377</v>
      </c>
      <c r="AW488" s="15" t="s">
        <v>31</v>
      </c>
      <c r="AX488" s="15" t="s">
        <v>82</v>
      </c>
      <c r="AY488" s="183" t="s">
        <v>371</v>
      </c>
    </row>
    <row r="489" spans="2:65" s="1" customFormat="1" ht="24.2" customHeight="1" x14ac:dyDescent="0.2">
      <c r="B489" s="147"/>
      <c r="C489" s="148" t="s">
        <v>755</v>
      </c>
      <c r="D489" s="148" t="s">
        <v>373</v>
      </c>
      <c r="E489" s="149" t="s">
        <v>756</v>
      </c>
      <c r="F489" s="150" t="s">
        <v>757</v>
      </c>
      <c r="G489" s="151" t="s">
        <v>376</v>
      </c>
      <c r="H489" s="152">
        <v>4403.3010000000004</v>
      </c>
      <c r="I489" s="153"/>
      <c r="J489" s="154">
        <f>ROUND(I489*H489,2)</f>
        <v>0</v>
      </c>
      <c r="K489" s="150"/>
      <c r="L489" s="32"/>
      <c r="M489" s="155" t="s">
        <v>1</v>
      </c>
      <c r="N489" s="156" t="s">
        <v>41</v>
      </c>
      <c r="P489" s="157">
        <f>O489*H489</f>
        <v>0</v>
      </c>
      <c r="Q489" s="157">
        <v>4.0000000000000002E-4</v>
      </c>
      <c r="R489" s="157">
        <f>Q489*H489</f>
        <v>1.7613204000000002</v>
      </c>
      <c r="S489" s="157">
        <v>0</v>
      </c>
      <c r="T489" s="158">
        <f>S489*H489</f>
        <v>0</v>
      </c>
      <c r="AR489" s="159" t="s">
        <v>377</v>
      </c>
      <c r="AT489" s="159" t="s">
        <v>373</v>
      </c>
      <c r="AU489" s="159" t="s">
        <v>88</v>
      </c>
      <c r="AY489" s="17" t="s">
        <v>371</v>
      </c>
      <c r="BE489" s="160">
        <f>IF(N489="základná",J489,0)</f>
        <v>0</v>
      </c>
      <c r="BF489" s="160">
        <f>IF(N489="znížená",J489,0)</f>
        <v>0</v>
      </c>
      <c r="BG489" s="160">
        <f>IF(N489="zákl. prenesená",J489,0)</f>
        <v>0</v>
      </c>
      <c r="BH489" s="160">
        <f>IF(N489="zníž. prenesená",J489,0)</f>
        <v>0</v>
      </c>
      <c r="BI489" s="160">
        <f>IF(N489="nulová",J489,0)</f>
        <v>0</v>
      </c>
      <c r="BJ489" s="17" t="s">
        <v>88</v>
      </c>
      <c r="BK489" s="160">
        <f>ROUND(I489*H489,2)</f>
        <v>0</v>
      </c>
      <c r="BL489" s="17" t="s">
        <v>377</v>
      </c>
      <c r="BM489" s="159" t="s">
        <v>758</v>
      </c>
    </row>
    <row r="490" spans="2:65" s="13" customFormat="1" ht="11.25" x14ac:dyDescent="0.2">
      <c r="B490" s="168"/>
      <c r="D490" s="162" t="s">
        <v>379</v>
      </c>
      <c r="E490" s="169" t="s">
        <v>1</v>
      </c>
      <c r="F490" s="170" t="s">
        <v>123</v>
      </c>
      <c r="H490" s="171">
        <v>4403.3010000000004</v>
      </c>
      <c r="I490" s="172"/>
      <c r="L490" s="168"/>
      <c r="M490" s="173"/>
      <c r="T490" s="174"/>
      <c r="AT490" s="169" t="s">
        <v>379</v>
      </c>
      <c r="AU490" s="169" t="s">
        <v>88</v>
      </c>
      <c r="AV490" s="13" t="s">
        <v>88</v>
      </c>
      <c r="AW490" s="13" t="s">
        <v>31</v>
      </c>
      <c r="AX490" s="13" t="s">
        <v>75</v>
      </c>
      <c r="AY490" s="169" t="s">
        <v>371</v>
      </c>
    </row>
    <row r="491" spans="2:65" s="15" customFormat="1" ht="11.25" x14ac:dyDescent="0.2">
      <c r="B491" s="182"/>
      <c r="D491" s="162" t="s">
        <v>379</v>
      </c>
      <c r="E491" s="183" t="s">
        <v>1</v>
      </c>
      <c r="F491" s="184" t="s">
        <v>385</v>
      </c>
      <c r="H491" s="185">
        <v>4403.3010000000004</v>
      </c>
      <c r="I491" s="186"/>
      <c r="L491" s="182"/>
      <c r="M491" s="187"/>
      <c r="T491" s="188"/>
      <c r="AT491" s="183" t="s">
        <v>379</v>
      </c>
      <c r="AU491" s="183" t="s">
        <v>88</v>
      </c>
      <c r="AV491" s="15" t="s">
        <v>377</v>
      </c>
      <c r="AW491" s="15" t="s">
        <v>31</v>
      </c>
      <c r="AX491" s="15" t="s">
        <v>82</v>
      </c>
      <c r="AY491" s="183" t="s">
        <v>371</v>
      </c>
    </row>
    <row r="492" spans="2:65" s="1" customFormat="1" ht="24" x14ac:dyDescent="0.2">
      <c r="B492" s="147"/>
      <c r="C492" s="148" t="s">
        <v>759</v>
      </c>
      <c r="D492" s="148" t="s">
        <v>373</v>
      </c>
      <c r="E492" s="149" t="s">
        <v>760</v>
      </c>
      <c r="F492" s="150" t="s">
        <v>761</v>
      </c>
      <c r="G492" s="151" t="s">
        <v>376</v>
      </c>
      <c r="H492" s="152">
        <v>43.92</v>
      </c>
      <c r="I492" s="153"/>
      <c r="J492" s="154">
        <f>ROUND(I492*H492,2)</f>
        <v>0</v>
      </c>
      <c r="K492" s="150"/>
      <c r="L492" s="32"/>
      <c r="M492" s="155" t="s">
        <v>1</v>
      </c>
      <c r="N492" s="156" t="s">
        <v>41</v>
      </c>
      <c r="P492" s="157">
        <f>O492*H492</f>
        <v>0</v>
      </c>
      <c r="Q492" s="157">
        <v>2.7300000000000001E-2</v>
      </c>
      <c r="R492" s="157">
        <f>Q492*H492</f>
        <v>1.1990160000000001</v>
      </c>
      <c r="S492" s="157">
        <v>0</v>
      </c>
      <c r="T492" s="158">
        <f>S492*H492</f>
        <v>0</v>
      </c>
      <c r="AR492" s="159" t="s">
        <v>377</v>
      </c>
      <c r="AT492" s="159" t="s">
        <v>373</v>
      </c>
      <c r="AU492" s="159" t="s">
        <v>88</v>
      </c>
      <c r="AY492" s="17" t="s">
        <v>371</v>
      </c>
      <c r="BE492" s="160">
        <f>IF(N492="základná",J492,0)</f>
        <v>0</v>
      </c>
      <c r="BF492" s="160">
        <f>IF(N492="znížená",J492,0)</f>
        <v>0</v>
      </c>
      <c r="BG492" s="160">
        <f>IF(N492="zákl. prenesená",J492,0)</f>
        <v>0</v>
      </c>
      <c r="BH492" s="160">
        <f>IF(N492="zníž. prenesená",J492,0)</f>
        <v>0</v>
      </c>
      <c r="BI492" s="160">
        <f>IF(N492="nulová",J492,0)</f>
        <v>0</v>
      </c>
      <c r="BJ492" s="17" t="s">
        <v>88</v>
      </c>
      <c r="BK492" s="160">
        <f>ROUND(I492*H492,2)</f>
        <v>0</v>
      </c>
      <c r="BL492" s="17" t="s">
        <v>377</v>
      </c>
      <c r="BM492" s="159" t="s">
        <v>762</v>
      </c>
    </row>
    <row r="493" spans="2:65" s="12" customFormat="1" ht="11.25" x14ac:dyDescent="0.2">
      <c r="B493" s="161"/>
      <c r="D493" s="162" t="s">
        <v>379</v>
      </c>
      <c r="E493" s="163" t="s">
        <v>1</v>
      </c>
      <c r="F493" s="164" t="s">
        <v>763</v>
      </c>
      <c r="H493" s="163" t="s">
        <v>1</v>
      </c>
      <c r="I493" s="165"/>
      <c r="L493" s="161"/>
      <c r="M493" s="166"/>
      <c r="T493" s="167"/>
      <c r="AT493" s="163" t="s">
        <v>379</v>
      </c>
      <c r="AU493" s="163" t="s">
        <v>88</v>
      </c>
      <c r="AV493" s="12" t="s">
        <v>82</v>
      </c>
      <c r="AW493" s="12" t="s">
        <v>31</v>
      </c>
      <c r="AX493" s="12" t="s">
        <v>75</v>
      </c>
      <c r="AY493" s="163" t="s">
        <v>371</v>
      </c>
    </row>
    <row r="494" spans="2:65" s="13" customFormat="1" ht="11.25" x14ac:dyDescent="0.2">
      <c r="B494" s="168"/>
      <c r="D494" s="162" t="s">
        <v>379</v>
      </c>
      <c r="E494" s="169" t="s">
        <v>1</v>
      </c>
      <c r="F494" s="170" t="s">
        <v>764</v>
      </c>
      <c r="H494" s="171">
        <v>46.5</v>
      </c>
      <c r="I494" s="172"/>
      <c r="L494" s="168"/>
      <c r="M494" s="173"/>
      <c r="T494" s="174"/>
      <c r="AT494" s="169" t="s">
        <v>379</v>
      </c>
      <c r="AU494" s="169" t="s">
        <v>88</v>
      </c>
      <c r="AV494" s="13" t="s">
        <v>88</v>
      </c>
      <c r="AW494" s="13" t="s">
        <v>31</v>
      </c>
      <c r="AX494" s="13" t="s">
        <v>75</v>
      </c>
      <c r="AY494" s="169" t="s">
        <v>371</v>
      </c>
    </row>
    <row r="495" spans="2:65" s="13" customFormat="1" ht="11.25" x14ac:dyDescent="0.2">
      <c r="B495" s="168"/>
      <c r="D495" s="162" t="s">
        <v>379</v>
      </c>
      <c r="E495" s="169" t="s">
        <v>1</v>
      </c>
      <c r="F495" s="170" t="s">
        <v>765</v>
      </c>
      <c r="H495" s="171">
        <v>-2.58</v>
      </c>
      <c r="I495" s="172"/>
      <c r="L495" s="168"/>
      <c r="M495" s="173"/>
      <c r="T495" s="174"/>
      <c r="AT495" s="169" t="s">
        <v>379</v>
      </c>
      <c r="AU495" s="169" t="s">
        <v>88</v>
      </c>
      <c r="AV495" s="13" t="s">
        <v>88</v>
      </c>
      <c r="AW495" s="13" t="s">
        <v>31</v>
      </c>
      <c r="AX495" s="13" t="s">
        <v>75</v>
      </c>
      <c r="AY495" s="169" t="s">
        <v>371</v>
      </c>
    </row>
    <row r="496" spans="2:65" s="14" customFormat="1" ht="11.25" x14ac:dyDescent="0.2">
      <c r="B496" s="175"/>
      <c r="D496" s="162" t="s">
        <v>379</v>
      </c>
      <c r="E496" s="176" t="s">
        <v>180</v>
      </c>
      <c r="F496" s="177" t="s">
        <v>383</v>
      </c>
      <c r="H496" s="178">
        <v>43.92</v>
      </c>
      <c r="I496" s="179"/>
      <c r="L496" s="175"/>
      <c r="M496" s="180"/>
      <c r="T496" s="181"/>
      <c r="AT496" s="176" t="s">
        <v>379</v>
      </c>
      <c r="AU496" s="176" t="s">
        <v>88</v>
      </c>
      <c r="AV496" s="14" t="s">
        <v>384</v>
      </c>
      <c r="AW496" s="14" t="s">
        <v>31</v>
      </c>
      <c r="AX496" s="14" t="s">
        <v>75</v>
      </c>
      <c r="AY496" s="176" t="s">
        <v>371</v>
      </c>
    </row>
    <row r="497" spans="2:65" s="15" customFormat="1" ht="11.25" x14ac:dyDescent="0.2">
      <c r="B497" s="182"/>
      <c r="D497" s="162" t="s">
        <v>379</v>
      </c>
      <c r="E497" s="183" t="s">
        <v>1</v>
      </c>
      <c r="F497" s="184" t="s">
        <v>385</v>
      </c>
      <c r="H497" s="185">
        <v>43.92</v>
      </c>
      <c r="I497" s="186"/>
      <c r="L497" s="182"/>
      <c r="M497" s="187"/>
      <c r="T497" s="188"/>
      <c r="AT497" s="183" t="s">
        <v>379</v>
      </c>
      <c r="AU497" s="183" t="s">
        <v>88</v>
      </c>
      <c r="AV497" s="15" t="s">
        <v>377</v>
      </c>
      <c r="AW497" s="15" t="s">
        <v>31</v>
      </c>
      <c r="AX497" s="15" t="s">
        <v>82</v>
      </c>
      <c r="AY497" s="183" t="s">
        <v>371</v>
      </c>
    </row>
    <row r="498" spans="2:65" s="1" customFormat="1" ht="24.2" customHeight="1" x14ac:dyDescent="0.2">
      <c r="B498" s="147"/>
      <c r="C498" s="148" t="s">
        <v>766</v>
      </c>
      <c r="D498" s="148" t="s">
        <v>373</v>
      </c>
      <c r="E498" s="149" t="s">
        <v>767</v>
      </c>
      <c r="F498" s="150" t="s">
        <v>768</v>
      </c>
      <c r="G498" s="151" t="s">
        <v>376</v>
      </c>
      <c r="H498" s="152">
        <v>539.245</v>
      </c>
      <c r="I498" s="153"/>
      <c r="J498" s="154">
        <f>ROUND(I498*H498,2)</f>
        <v>0</v>
      </c>
      <c r="K498" s="150"/>
      <c r="L498" s="32"/>
      <c r="M498" s="155" t="s">
        <v>1</v>
      </c>
      <c r="N498" s="156" t="s">
        <v>41</v>
      </c>
      <c r="P498" s="157">
        <f>O498*H498</f>
        <v>0</v>
      </c>
      <c r="Q498" s="157">
        <v>2.6249999999999999E-2</v>
      </c>
      <c r="R498" s="157">
        <f>Q498*H498</f>
        <v>14.15518125</v>
      </c>
      <c r="S498" s="157">
        <v>0</v>
      </c>
      <c r="T498" s="158">
        <f>S498*H498</f>
        <v>0</v>
      </c>
      <c r="AR498" s="159" t="s">
        <v>377</v>
      </c>
      <c r="AT498" s="159" t="s">
        <v>373</v>
      </c>
      <c r="AU498" s="159" t="s">
        <v>88</v>
      </c>
      <c r="AY498" s="17" t="s">
        <v>371</v>
      </c>
      <c r="BE498" s="160">
        <f>IF(N498="základná",J498,0)</f>
        <v>0</v>
      </c>
      <c r="BF498" s="160">
        <f>IF(N498="znížená",J498,0)</f>
        <v>0</v>
      </c>
      <c r="BG498" s="160">
        <f>IF(N498="zákl. prenesená",J498,0)</f>
        <v>0</v>
      </c>
      <c r="BH498" s="160">
        <f>IF(N498="zníž. prenesená",J498,0)</f>
        <v>0</v>
      </c>
      <c r="BI498" s="160">
        <f>IF(N498="nulová",J498,0)</f>
        <v>0</v>
      </c>
      <c r="BJ498" s="17" t="s">
        <v>88</v>
      </c>
      <c r="BK498" s="160">
        <f>ROUND(I498*H498,2)</f>
        <v>0</v>
      </c>
      <c r="BL498" s="17" t="s">
        <v>377</v>
      </c>
      <c r="BM498" s="159" t="s">
        <v>769</v>
      </c>
    </row>
    <row r="499" spans="2:65" s="12" customFormat="1" ht="11.25" x14ac:dyDescent="0.2">
      <c r="B499" s="161"/>
      <c r="D499" s="162" t="s">
        <v>379</v>
      </c>
      <c r="E499" s="163" t="s">
        <v>1</v>
      </c>
      <c r="F499" s="164" t="s">
        <v>770</v>
      </c>
      <c r="H499" s="163" t="s">
        <v>1</v>
      </c>
      <c r="I499" s="165"/>
      <c r="L499" s="161"/>
      <c r="M499" s="166"/>
      <c r="T499" s="167"/>
      <c r="AT499" s="163" t="s">
        <v>379</v>
      </c>
      <c r="AU499" s="163" t="s">
        <v>88</v>
      </c>
      <c r="AV499" s="12" t="s">
        <v>82</v>
      </c>
      <c r="AW499" s="12" t="s">
        <v>31</v>
      </c>
      <c r="AX499" s="12" t="s">
        <v>75</v>
      </c>
      <c r="AY499" s="163" t="s">
        <v>371</v>
      </c>
    </row>
    <row r="500" spans="2:65" s="13" customFormat="1" ht="11.25" x14ac:dyDescent="0.2">
      <c r="B500" s="168"/>
      <c r="D500" s="162" t="s">
        <v>379</v>
      </c>
      <c r="E500" s="169" t="s">
        <v>1</v>
      </c>
      <c r="F500" s="170" t="s">
        <v>746</v>
      </c>
      <c r="H500" s="171">
        <v>539.245</v>
      </c>
      <c r="I500" s="172"/>
      <c r="L500" s="168"/>
      <c r="M500" s="173"/>
      <c r="T500" s="174"/>
      <c r="AT500" s="169" t="s">
        <v>379</v>
      </c>
      <c r="AU500" s="169" t="s">
        <v>88</v>
      </c>
      <c r="AV500" s="13" t="s">
        <v>88</v>
      </c>
      <c r="AW500" s="13" t="s">
        <v>31</v>
      </c>
      <c r="AX500" s="13" t="s">
        <v>75</v>
      </c>
      <c r="AY500" s="169" t="s">
        <v>371</v>
      </c>
    </row>
    <row r="501" spans="2:65" s="15" customFormat="1" ht="11.25" x14ac:dyDescent="0.2">
      <c r="B501" s="182"/>
      <c r="D501" s="162" t="s">
        <v>379</v>
      </c>
      <c r="E501" s="183" t="s">
        <v>1</v>
      </c>
      <c r="F501" s="184" t="s">
        <v>385</v>
      </c>
      <c r="H501" s="185">
        <v>539.245</v>
      </c>
      <c r="I501" s="186"/>
      <c r="L501" s="182"/>
      <c r="M501" s="187"/>
      <c r="T501" s="188"/>
      <c r="AT501" s="183" t="s">
        <v>379</v>
      </c>
      <c r="AU501" s="183" t="s">
        <v>88</v>
      </c>
      <c r="AV501" s="15" t="s">
        <v>377</v>
      </c>
      <c r="AW501" s="15" t="s">
        <v>31</v>
      </c>
      <c r="AX501" s="15" t="s">
        <v>82</v>
      </c>
      <c r="AY501" s="183" t="s">
        <v>371</v>
      </c>
    </row>
    <row r="502" spans="2:65" s="1" customFormat="1" ht="24.2" customHeight="1" x14ac:dyDescent="0.2">
      <c r="B502" s="147"/>
      <c r="C502" s="148" t="s">
        <v>771</v>
      </c>
      <c r="D502" s="148" t="s">
        <v>373</v>
      </c>
      <c r="E502" s="149" t="s">
        <v>772</v>
      </c>
      <c r="F502" s="150" t="s">
        <v>773</v>
      </c>
      <c r="G502" s="151" t="s">
        <v>376</v>
      </c>
      <c r="H502" s="152">
        <v>4403.3010000000004</v>
      </c>
      <c r="I502" s="153"/>
      <c r="J502" s="154">
        <f>ROUND(I502*H502,2)</f>
        <v>0</v>
      </c>
      <c r="K502" s="150"/>
      <c r="L502" s="32"/>
      <c r="M502" s="155" t="s">
        <v>1</v>
      </c>
      <c r="N502" s="156" t="s">
        <v>41</v>
      </c>
      <c r="P502" s="157">
        <f>O502*H502</f>
        <v>0</v>
      </c>
      <c r="Q502" s="157">
        <v>3.9199999999999999E-3</v>
      </c>
      <c r="R502" s="157">
        <f>Q502*H502</f>
        <v>17.260939920000002</v>
      </c>
      <c r="S502" s="157">
        <v>0</v>
      </c>
      <c r="T502" s="158">
        <f>S502*H502</f>
        <v>0</v>
      </c>
      <c r="AR502" s="159" t="s">
        <v>377</v>
      </c>
      <c r="AT502" s="159" t="s">
        <v>373</v>
      </c>
      <c r="AU502" s="159" t="s">
        <v>88</v>
      </c>
      <c r="AY502" s="17" t="s">
        <v>371</v>
      </c>
      <c r="BE502" s="160">
        <f>IF(N502="základná",J502,0)</f>
        <v>0</v>
      </c>
      <c r="BF502" s="160">
        <f>IF(N502="znížená",J502,0)</f>
        <v>0</v>
      </c>
      <c r="BG502" s="160">
        <f>IF(N502="zákl. prenesená",J502,0)</f>
        <v>0</v>
      </c>
      <c r="BH502" s="160">
        <f>IF(N502="zníž. prenesená",J502,0)</f>
        <v>0</v>
      </c>
      <c r="BI502" s="160">
        <f>IF(N502="nulová",J502,0)</f>
        <v>0</v>
      </c>
      <c r="BJ502" s="17" t="s">
        <v>88</v>
      </c>
      <c r="BK502" s="160">
        <f>ROUND(I502*H502,2)</f>
        <v>0</v>
      </c>
      <c r="BL502" s="17" t="s">
        <v>377</v>
      </c>
      <c r="BM502" s="159" t="s">
        <v>774</v>
      </c>
    </row>
    <row r="503" spans="2:65" s="13" customFormat="1" ht="11.25" x14ac:dyDescent="0.2">
      <c r="B503" s="168"/>
      <c r="D503" s="162" t="s">
        <v>379</v>
      </c>
      <c r="E503" s="169" t="s">
        <v>1</v>
      </c>
      <c r="F503" s="170" t="s">
        <v>125</v>
      </c>
      <c r="H503" s="171">
        <v>3513.5619999999999</v>
      </c>
      <c r="I503" s="172"/>
      <c r="L503" s="168"/>
      <c r="M503" s="173"/>
      <c r="T503" s="174"/>
      <c r="AT503" s="169" t="s">
        <v>379</v>
      </c>
      <c r="AU503" s="169" t="s">
        <v>88</v>
      </c>
      <c r="AV503" s="13" t="s">
        <v>88</v>
      </c>
      <c r="AW503" s="13" t="s">
        <v>31</v>
      </c>
      <c r="AX503" s="13" t="s">
        <v>75</v>
      </c>
      <c r="AY503" s="169" t="s">
        <v>371</v>
      </c>
    </row>
    <row r="504" spans="2:65" s="13" customFormat="1" ht="11.25" x14ac:dyDescent="0.2">
      <c r="B504" s="168"/>
      <c r="D504" s="162" t="s">
        <v>379</v>
      </c>
      <c r="E504" s="169" t="s">
        <v>1</v>
      </c>
      <c r="F504" s="170" t="s">
        <v>133</v>
      </c>
      <c r="H504" s="171">
        <v>81.405000000000001</v>
      </c>
      <c r="I504" s="172"/>
      <c r="L504" s="168"/>
      <c r="M504" s="173"/>
      <c r="T504" s="174"/>
      <c r="AT504" s="169" t="s">
        <v>379</v>
      </c>
      <c r="AU504" s="169" t="s">
        <v>88</v>
      </c>
      <c r="AV504" s="13" t="s">
        <v>88</v>
      </c>
      <c r="AW504" s="13" t="s">
        <v>31</v>
      </c>
      <c r="AX504" s="13" t="s">
        <v>75</v>
      </c>
      <c r="AY504" s="169" t="s">
        <v>371</v>
      </c>
    </row>
    <row r="505" spans="2:65" s="13" customFormat="1" ht="11.25" x14ac:dyDescent="0.2">
      <c r="B505" s="168"/>
      <c r="D505" s="162" t="s">
        <v>379</v>
      </c>
      <c r="E505" s="169" t="s">
        <v>1</v>
      </c>
      <c r="F505" s="170" t="s">
        <v>309</v>
      </c>
      <c r="H505" s="171">
        <v>175.548</v>
      </c>
      <c r="I505" s="172"/>
      <c r="L505" s="168"/>
      <c r="M505" s="173"/>
      <c r="T505" s="174"/>
      <c r="AT505" s="169" t="s">
        <v>379</v>
      </c>
      <c r="AU505" s="169" t="s">
        <v>88</v>
      </c>
      <c r="AV505" s="13" t="s">
        <v>88</v>
      </c>
      <c r="AW505" s="13" t="s">
        <v>31</v>
      </c>
      <c r="AX505" s="13" t="s">
        <v>75</v>
      </c>
      <c r="AY505" s="169" t="s">
        <v>371</v>
      </c>
    </row>
    <row r="506" spans="2:65" s="13" customFormat="1" ht="11.25" x14ac:dyDescent="0.2">
      <c r="B506" s="168"/>
      <c r="D506" s="162" t="s">
        <v>379</v>
      </c>
      <c r="E506" s="169" t="s">
        <v>1</v>
      </c>
      <c r="F506" s="170" t="s">
        <v>219</v>
      </c>
      <c r="H506" s="171">
        <v>632.78599999999994</v>
      </c>
      <c r="I506" s="172"/>
      <c r="L506" s="168"/>
      <c r="M506" s="173"/>
      <c r="T506" s="174"/>
      <c r="AT506" s="169" t="s">
        <v>379</v>
      </c>
      <c r="AU506" s="169" t="s">
        <v>88</v>
      </c>
      <c r="AV506" s="13" t="s">
        <v>88</v>
      </c>
      <c r="AW506" s="13" t="s">
        <v>31</v>
      </c>
      <c r="AX506" s="13" t="s">
        <v>75</v>
      </c>
      <c r="AY506" s="169" t="s">
        <v>371</v>
      </c>
    </row>
    <row r="507" spans="2:65" s="14" customFormat="1" ht="11.25" x14ac:dyDescent="0.2">
      <c r="B507" s="175"/>
      <c r="D507" s="162" t="s">
        <v>379</v>
      </c>
      <c r="E507" s="176" t="s">
        <v>123</v>
      </c>
      <c r="F507" s="177" t="s">
        <v>383</v>
      </c>
      <c r="H507" s="178">
        <v>4403.3010000000004</v>
      </c>
      <c r="I507" s="179"/>
      <c r="L507" s="175"/>
      <c r="M507" s="180"/>
      <c r="T507" s="181"/>
      <c r="AT507" s="176" t="s">
        <v>379</v>
      </c>
      <c r="AU507" s="176" t="s">
        <v>88</v>
      </c>
      <c r="AV507" s="14" t="s">
        <v>384</v>
      </c>
      <c r="AW507" s="14" t="s">
        <v>31</v>
      </c>
      <c r="AX507" s="14" t="s">
        <v>75</v>
      </c>
      <c r="AY507" s="176" t="s">
        <v>371</v>
      </c>
    </row>
    <row r="508" spans="2:65" s="15" customFormat="1" ht="11.25" x14ac:dyDescent="0.2">
      <c r="B508" s="182"/>
      <c r="D508" s="162" t="s">
        <v>379</v>
      </c>
      <c r="E508" s="183" t="s">
        <v>1</v>
      </c>
      <c r="F508" s="184" t="s">
        <v>385</v>
      </c>
      <c r="H508" s="185">
        <v>4403.3010000000004</v>
      </c>
      <c r="I508" s="186"/>
      <c r="L508" s="182"/>
      <c r="M508" s="187"/>
      <c r="T508" s="188"/>
      <c r="AT508" s="183" t="s">
        <v>379</v>
      </c>
      <c r="AU508" s="183" t="s">
        <v>88</v>
      </c>
      <c r="AV508" s="15" t="s">
        <v>377</v>
      </c>
      <c r="AW508" s="15" t="s">
        <v>31</v>
      </c>
      <c r="AX508" s="15" t="s">
        <v>82</v>
      </c>
      <c r="AY508" s="183" t="s">
        <v>371</v>
      </c>
    </row>
    <row r="509" spans="2:65" s="1" customFormat="1" ht="24.2" customHeight="1" x14ac:dyDescent="0.2">
      <c r="B509" s="147"/>
      <c r="C509" s="148" t="s">
        <v>775</v>
      </c>
      <c r="D509" s="148" t="s">
        <v>373</v>
      </c>
      <c r="E509" s="149" t="s">
        <v>776</v>
      </c>
      <c r="F509" s="150" t="s">
        <v>777</v>
      </c>
      <c r="G509" s="151" t="s">
        <v>376</v>
      </c>
      <c r="H509" s="152">
        <v>3594.9670000000001</v>
      </c>
      <c r="I509" s="153"/>
      <c r="J509" s="154">
        <f>ROUND(I509*H509,2)</f>
        <v>0</v>
      </c>
      <c r="K509" s="150"/>
      <c r="L509" s="32"/>
      <c r="M509" s="155" t="s">
        <v>1</v>
      </c>
      <c r="N509" s="156" t="s">
        <v>41</v>
      </c>
      <c r="P509" s="157">
        <f>O509*H509</f>
        <v>0</v>
      </c>
      <c r="Q509" s="157">
        <v>4.2000000000000002E-4</v>
      </c>
      <c r="R509" s="157">
        <f>Q509*H509</f>
        <v>1.5098861400000001</v>
      </c>
      <c r="S509" s="157">
        <v>0</v>
      </c>
      <c r="T509" s="158">
        <f>S509*H509</f>
        <v>0</v>
      </c>
      <c r="AR509" s="159" t="s">
        <v>377</v>
      </c>
      <c r="AT509" s="159" t="s">
        <v>373</v>
      </c>
      <c r="AU509" s="159" t="s">
        <v>88</v>
      </c>
      <c r="AY509" s="17" t="s">
        <v>371</v>
      </c>
      <c r="BE509" s="160">
        <f>IF(N509="základná",J509,0)</f>
        <v>0</v>
      </c>
      <c r="BF509" s="160">
        <f>IF(N509="znížená",J509,0)</f>
        <v>0</v>
      </c>
      <c r="BG509" s="160">
        <f>IF(N509="zákl. prenesená",J509,0)</f>
        <v>0</v>
      </c>
      <c r="BH509" s="160">
        <f>IF(N509="zníž. prenesená",J509,0)</f>
        <v>0</v>
      </c>
      <c r="BI509" s="160">
        <f>IF(N509="nulová",J509,0)</f>
        <v>0</v>
      </c>
      <c r="BJ509" s="17" t="s">
        <v>88</v>
      </c>
      <c r="BK509" s="160">
        <f>ROUND(I509*H509,2)</f>
        <v>0</v>
      </c>
      <c r="BL509" s="17" t="s">
        <v>377</v>
      </c>
      <c r="BM509" s="159" t="s">
        <v>778</v>
      </c>
    </row>
    <row r="510" spans="2:65" s="13" customFormat="1" ht="11.25" x14ac:dyDescent="0.2">
      <c r="B510" s="168"/>
      <c r="D510" s="162" t="s">
        <v>379</v>
      </c>
      <c r="E510" s="169" t="s">
        <v>1</v>
      </c>
      <c r="F510" s="170" t="s">
        <v>198</v>
      </c>
      <c r="H510" s="171">
        <v>3594.9670000000001</v>
      </c>
      <c r="I510" s="172"/>
      <c r="L510" s="168"/>
      <c r="M510" s="173"/>
      <c r="T510" s="174"/>
      <c r="AT510" s="169" t="s">
        <v>379</v>
      </c>
      <c r="AU510" s="169" t="s">
        <v>88</v>
      </c>
      <c r="AV510" s="13" t="s">
        <v>88</v>
      </c>
      <c r="AW510" s="13" t="s">
        <v>31</v>
      </c>
      <c r="AX510" s="13" t="s">
        <v>75</v>
      </c>
      <c r="AY510" s="169" t="s">
        <v>371</v>
      </c>
    </row>
    <row r="511" spans="2:65" s="15" customFormat="1" ht="11.25" x14ac:dyDescent="0.2">
      <c r="B511" s="182"/>
      <c r="D511" s="162" t="s">
        <v>379</v>
      </c>
      <c r="E511" s="183" t="s">
        <v>1</v>
      </c>
      <c r="F511" s="184" t="s">
        <v>385</v>
      </c>
      <c r="H511" s="185">
        <v>3594.9670000000001</v>
      </c>
      <c r="I511" s="186"/>
      <c r="L511" s="182"/>
      <c r="M511" s="187"/>
      <c r="T511" s="188"/>
      <c r="AT511" s="183" t="s">
        <v>379</v>
      </c>
      <c r="AU511" s="183" t="s">
        <v>88</v>
      </c>
      <c r="AV511" s="15" t="s">
        <v>377</v>
      </c>
      <c r="AW511" s="15" t="s">
        <v>31</v>
      </c>
      <c r="AX511" s="15" t="s">
        <v>82</v>
      </c>
      <c r="AY511" s="183" t="s">
        <v>371</v>
      </c>
    </row>
    <row r="512" spans="2:65" s="1" customFormat="1" ht="37.9" customHeight="1" x14ac:dyDescent="0.2">
      <c r="B512" s="147"/>
      <c r="C512" s="148" t="s">
        <v>779</v>
      </c>
      <c r="D512" s="148" t="s">
        <v>373</v>
      </c>
      <c r="E512" s="149" t="s">
        <v>780</v>
      </c>
      <c r="F512" s="150" t="s">
        <v>781</v>
      </c>
      <c r="G512" s="151" t="s">
        <v>376</v>
      </c>
      <c r="H512" s="152">
        <v>175.548</v>
      </c>
      <c r="I512" s="153"/>
      <c r="J512" s="154">
        <f>ROUND(I512*H512,2)</f>
        <v>0</v>
      </c>
      <c r="K512" s="150"/>
      <c r="L512" s="32"/>
      <c r="M512" s="155" t="s">
        <v>1</v>
      </c>
      <c r="N512" s="156" t="s">
        <v>41</v>
      </c>
      <c r="P512" s="157">
        <f>O512*H512</f>
        <v>0</v>
      </c>
      <c r="Q512" s="157">
        <v>2.5799999999999998E-4</v>
      </c>
      <c r="R512" s="157">
        <f>Q512*H512</f>
        <v>4.5291383999999997E-2</v>
      </c>
      <c r="S512" s="157">
        <v>0</v>
      </c>
      <c r="T512" s="158">
        <f>S512*H512</f>
        <v>0</v>
      </c>
      <c r="AR512" s="159" t="s">
        <v>377</v>
      </c>
      <c r="AT512" s="159" t="s">
        <v>373</v>
      </c>
      <c r="AU512" s="159" t="s">
        <v>88</v>
      </c>
      <c r="AY512" s="17" t="s">
        <v>371</v>
      </c>
      <c r="BE512" s="160">
        <f>IF(N512="základná",J512,0)</f>
        <v>0</v>
      </c>
      <c r="BF512" s="160">
        <f>IF(N512="znížená",J512,0)</f>
        <v>0</v>
      </c>
      <c r="BG512" s="160">
        <f>IF(N512="zákl. prenesená",J512,0)</f>
        <v>0</v>
      </c>
      <c r="BH512" s="160">
        <f>IF(N512="zníž. prenesená",J512,0)</f>
        <v>0</v>
      </c>
      <c r="BI512" s="160">
        <f>IF(N512="nulová",J512,0)</f>
        <v>0</v>
      </c>
      <c r="BJ512" s="17" t="s">
        <v>88</v>
      </c>
      <c r="BK512" s="160">
        <f>ROUND(I512*H512,2)</f>
        <v>0</v>
      </c>
      <c r="BL512" s="17" t="s">
        <v>377</v>
      </c>
      <c r="BM512" s="159" t="s">
        <v>782</v>
      </c>
    </row>
    <row r="513" spans="2:65" s="12" customFormat="1" ht="11.25" x14ac:dyDescent="0.2">
      <c r="B513" s="161"/>
      <c r="D513" s="162" t="s">
        <v>379</v>
      </c>
      <c r="E513" s="163" t="s">
        <v>1</v>
      </c>
      <c r="F513" s="164" t="s">
        <v>783</v>
      </c>
      <c r="H513" s="163" t="s">
        <v>1</v>
      </c>
      <c r="I513" s="165"/>
      <c r="L513" s="161"/>
      <c r="M513" s="166"/>
      <c r="T513" s="167"/>
      <c r="AT513" s="163" t="s">
        <v>379</v>
      </c>
      <c r="AU513" s="163" t="s">
        <v>88</v>
      </c>
      <c r="AV513" s="12" t="s">
        <v>82</v>
      </c>
      <c r="AW513" s="12" t="s">
        <v>31</v>
      </c>
      <c r="AX513" s="12" t="s">
        <v>75</v>
      </c>
      <c r="AY513" s="163" t="s">
        <v>371</v>
      </c>
    </row>
    <row r="514" spans="2:65" s="13" customFormat="1" ht="11.25" x14ac:dyDescent="0.2">
      <c r="B514" s="168"/>
      <c r="D514" s="162" t="s">
        <v>379</v>
      </c>
      <c r="E514" s="169" t="s">
        <v>1</v>
      </c>
      <c r="F514" s="170" t="s">
        <v>127</v>
      </c>
      <c r="H514" s="171">
        <v>175.548</v>
      </c>
      <c r="I514" s="172"/>
      <c r="L514" s="168"/>
      <c r="M514" s="173"/>
      <c r="T514" s="174"/>
      <c r="AT514" s="169" t="s">
        <v>379</v>
      </c>
      <c r="AU514" s="169" t="s">
        <v>88</v>
      </c>
      <c r="AV514" s="13" t="s">
        <v>88</v>
      </c>
      <c r="AW514" s="13" t="s">
        <v>31</v>
      </c>
      <c r="AX514" s="13" t="s">
        <v>75</v>
      </c>
      <c r="AY514" s="169" t="s">
        <v>371</v>
      </c>
    </row>
    <row r="515" spans="2:65" s="15" customFormat="1" ht="11.25" x14ac:dyDescent="0.2">
      <c r="B515" s="182"/>
      <c r="D515" s="162" t="s">
        <v>379</v>
      </c>
      <c r="E515" s="183" t="s">
        <v>1</v>
      </c>
      <c r="F515" s="184" t="s">
        <v>385</v>
      </c>
      <c r="H515" s="185">
        <v>175.548</v>
      </c>
      <c r="I515" s="186"/>
      <c r="L515" s="182"/>
      <c r="M515" s="187"/>
      <c r="T515" s="188"/>
      <c r="AT515" s="183" t="s">
        <v>379</v>
      </c>
      <c r="AU515" s="183" t="s">
        <v>88</v>
      </c>
      <c r="AV515" s="15" t="s">
        <v>377</v>
      </c>
      <c r="AW515" s="15" t="s">
        <v>31</v>
      </c>
      <c r="AX515" s="15" t="s">
        <v>82</v>
      </c>
      <c r="AY515" s="183" t="s">
        <v>371</v>
      </c>
    </row>
    <row r="516" spans="2:65" s="1" customFormat="1" ht="24.2" customHeight="1" x14ac:dyDescent="0.2">
      <c r="B516" s="147"/>
      <c r="C516" s="148" t="s">
        <v>784</v>
      </c>
      <c r="D516" s="148" t="s">
        <v>373</v>
      </c>
      <c r="E516" s="149" t="s">
        <v>785</v>
      </c>
      <c r="F516" s="150" t="s">
        <v>786</v>
      </c>
      <c r="G516" s="151" t="s">
        <v>376</v>
      </c>
      <c r="H516" s="152">
        <v>1616.6679999999999</v>
      </c>
      <c r="I516" s="153"/>
      <c r="J516" s="154">
        <f>ROUND(I516*H516,2)</f>
        <v>0</v>
      </c>
      <c r="K516" s="150"/>
      <c r="L516" s="32"/>
      <c r="M516" s="155" t="s">
        <v>1</v>
      </c>
      <c r="N516" s="156" t="s">
        <v>41</v>
      </c>
      <c r="P516" s="157">
        <f>O516*H516</f>
        <v>0</v>
      </c>
      <c r="Q516" s="157">
        <v>5.1539999999999997E-3</v>
      </c>
      <c r="R516" s="157">
        <f>Q516*H516</f>
        <v>8.3323068719999984</v>
      </c>
      <c r="S516" s="157">
        <v>0</v>
      </c>
      <c r="T516" s="158">
        <f>S516*H516</f>
        <v>0</v>
      </c>
      <c r="AR516" s="159" t="s">
        <v>377</v>
      </c>
      <c r="AT516" s="159" t="s">
        <v>373</v>
      </c>
      <c r="AU516" s="159" t="s">
        <v>88</v>
      </c>
      <c r="AY516" s="17" t="s">
        <v>371</v>
      </c>
      <c r="BE516" s="160">
        <f>IF(N516="základná",J516,0)</f>
        <v>0</v>
      </c>
      <c r="BF516" s="160">
        <f>IF(N516="znížená",J516,0)</f>
        <v>0</v>
      </c>
      <c r="BG516" s="160">
        <f>IF(N516="zákl. prenesená",J516,0)</f>
        <v>0</v>
      </c>
      <c r="BH516" s="160">
        <f>IF(N516="zníž. prenesená",J516,0)</f>
        <v>0</v>
      </c>
      <c r="BI516" s="160">
        <f>IF(N516="nulová",J516,0)</f>
        <v>0</v>
      </c>
      <c r="BJ516" s="17" t="s">
        <v>88</v>
      </c>
      <c r="BK516" s="160">
        <f>ROUND(I516*H516,2)</f>
        <v>0</v>
      </c>
      <c r="BL516" s="17" t="s">
        <v>377</v>
      </c>
      <c r="BM516" s="159" t="s">
        <v>787</v>
      </c>
    </row>
    <row r="517" spans="2:65" s="12" customFormat="1" ht="11.25" x14ac:dyDescent="0.2">
      <c r="B517" s="161"/>
      <c r="D517" s="162" t="s">
        <v>379</v>
      </c>
      <c r="E517" s="163" t="s">
        <v>1</v>
      </c>
      <c r="F517" s="164" t="s">
        <v>788</v>
      </c>
      <c r="H517" s="163" t="s">
        <v>1</v>
      </c>
      <c r="I517" s="165"/>
      <c r="L517" s="161"/>
      <c r="M517" s="166"/>
      <c r="T517" s="167"/>
      <c r="AT517" s="163" t="s">
        <v>379</v>
      </c>
      <c r="AU517" s="163" t="s">
        <v>88</v>
      </c>
      <c r="AV517" s="12" t="s">
        <v>82</v>
      </c>
      <c r="AW517" s="12" t="s">
        <v>31</v>
      </c>
      <c r="AX517" s="12" t="s">
        <v>75</v>
      </c>
      <c r="AY517" s="163" t="s">
        <v>371</v>
      </c>
    </row>
    <row r="518" spans="2:65" s="13" customFormat="1" ht="11.25" x14ac:dyDescent="0.2">
      <c r="B518" s="168"/>
      <c r="D518" s="162" t="s">
        <v>379</v>
      </c>
      <c r="E518" s="169" t="s">
        <v>1</v>
      </c>
      <c r="F518" s="170" t="s">
        <v>127</v>
      </c>
      <c r="H518" s="171">
        <v>175.548</v>
      </c>
      <c r="I518" s="172"/>
      <c r="L518" s="168"/>
      <c r="M518" s="173"/>
      <c r="T518" s="174"/>
      <c r="AT518" s="169" t="s">
        <v>379</v>
      </c>
      <c r="AU518" s="169" t="s">
        <v>88</v>
      </c>
      <c r="AV518" s="13" t="s">
        <v>88</v>
      </c>
      <c r="AW518" s="13" t="s">
        <v>31</v>
      </c>
      <c r="AX518" s="13" t="s">
        <v>75</v>
      </c>
      <c r="AY518" s="169" t="s">
        <v>371</v>
      </c>
    </row>
    <row r="519" spans="2:65" s="13" customFormat="1" ht="11.25" x14ac:dyDescent="0.2">
      <c r="B519" s="168"/>
      <c r="D519" s="162" t="s">
        <v>379</v>
      </c>
      <c r="E519" s="169" t="s">
        <v>1</v>
      </c>
      <c r="F519" s="170" t="s">
        <v>309</v>
      </c>
      <c r="H519" s="171">
        <v>175.548</v>
      </c>
      <c r="I519" s="172"/>
      <c r="L519" s="168"/>
      <c r="M519" s="173"/>
      <c r="T519" s="174"/>
      <c r="AT519" s="169" t="s">
        <v>379</v>
      </c>
      <c r="AU519" s="169" t="s">
        <v>88</v>
      </c>
      <c r="AV519" s="13" t="s">
        <v>88</v>
      </c>
      <c r="AW519" s="13" t="s">
        <v>31</v>
      </c>
      <c r="AX519" s="13" t="s">
        <v>75</v>
      </c>
      <c r="AY519" s="169" t="s">
        <v>371</v>
      </c>
    </row>
    <row r="520" spans="2:65" s="12" customFormat="1" ht="11.25" x14ac:dyDescent="0.2">
      <c r="B520" s="161"/>
      <c r="D520" s="162" t="s">
        <v>379</v>
      </c>
      <c r="E520" s="163" t="s">
        <v>1</v>
      </c>
      <c r="F520" s="164" t="s">
        <v>789</v>
      </c>
      <c r="H520" s="163" t="s">
        <v>1</v>
      </c>
      <c r="I520" s="165"/>
      <c r="L520" s="161"/>
      <c r="M520" s="166"/>
      <c r="T520" s="167"/>
      <c r="AT520" s="163" t="s">
        <v>379</v>
      </c>
      <c r="AU520" s="163" t="s">
        <v>88</v>
      </c>
      <c r="AV520" s="12" t="s">
        <v>82</v>
      </c>
      <c r="AW520" s="12" t="s">
        <v>31</v>
      </c>
      <c r="AX520" s="12" t="s">
        <v>75</v>
      </c>
      <c r="AY520" s="163" t="s">
        <v>371</v>
      </c>
    </row>
    <row r="521" spans="2:65" s="13" customFormat="1" ht="11.25" x14ac:dyDescent="0.2">
      <c r="B521" s="168"/>
      <c r="D521" s="162" t="s">
        <v>379</v>
      </c>
      <c r="E521" s="169" t="s">
        <v>1</v>
      </c>
      <c r="F521" s="170" t="s">
        <v>790</v>
      </c>
      <c r="H521" s="171">
        <v>1265.5719999999999</v>
      </c>
      <c r="I521" s="172"/>
      <c r="L521" s="168"/>
      <c r="M521" s="173"/>
      <c r="T521" s="174"/>
      <c r="AT521" s="169" t="s">
        <v>379</v>
      </c>
      <c r="AU521" s="169" t="s">
        <v>88</v>
      </c>
      <c r="AV521" s="13" t="s">
        <v>88</v>
      </c>
      <c r="AW521" s="13" t="s">
        <v>31</v>
      </c>
      <c r="AX521" s="13" t="s">
        <v>75</v>
      </c>
      <c r="AY521" s="169" t="s">
        <v>371</v>
      </c>
    </row>
    <row r="522" spans="2:65" s="15" customFormat="1" ht="11.25" x14ac:dyDescent="0.2">
      <c r="B522" s="182"/>
      <c r="D522" s="162" t="s">
        <v>379</v>
      </c>
      <c r="E522" s="183" t="s">
        <v>1</v>
      </c>
      <c r="F522" s="184" t="s">
        <v>385</v>
      </c>
      <c r="H522" s="185">
        <v>1616.6679999999999</v>
      </c>
      <c r="I522" s="186"/>
      <c r="L522" s="182"/>
      <c r="M522" s="187"/>
      <c r="T522" s="188"/>
      <c r="AT522" s="183" t="s">
        <v>379</v>
      </c>
      <c r="AU522" s="183" t="s">
        <v>88</v>
      </c>
      <c r="AV522" s="15" t="s">
        <v>377</v>
      </c>
      <c r="AW522" s="15" t="s">
        <v>31</v>
      </c>
      <c r="AX522" s="15" t="s">
        <v>82</v>
      </c>
      <c r="AY522" s="183" t="s">
        <v>371</v>
      </c>
    </row>
    <row r="523" spans="2:65" s="1" customFormat="1" ht="37.9" customHeight="1" x14ac:dyDescent="0.2">
      <c r="B523" s="147"/>
      <c r="C523" s="148" t="s">
        <v>791</v>
      </c>
      <c r="D523" s="148" t="s">
        <v>373</v>
      </c>
      <c r="E523" s="149" t="s">
        <v>792</v>
      </c>
      <c r="F523" s="150" t="s">
        <v>793</v>
      </c>
      <c r="G523" s="151" t="s">
        <v>376</v>
      </c>
      <c r="H523" s="152">
        <v>81.405000000000001</v>
      </c>
      <c r="I523" s="153"/>
      <c r="J523" s="154">
        <f>ROUND(I523*H523,2)</f>
        <v>0</v>
      </c>
      <c r="K523" s="150"/>
      <c r="L523" s="32"/>
      <c r="M523" s="155" t="s">
        <v>1</v>
      </c>
      <c r="N523" s="156" t="s">
        <v>41</v>
      </c>
      <c r="P523" s="157">
        <f>O523*H523</f>
        <v>0</v>
      </c>
      <c r="Q523" s="157">
        <v>1.388E-2</v>
      </c>
      <c r="R523" s="157">
        <f>Q523*H523</f>
        <v>1.1299014000000001</v>
      </c>
      <c r="S523" s="157">
        <v>0</v>
      </c>
      <c r="T523" s="158">
        <f>S523*H523</f>
        <v>0</v>
      </c>
      <c r="AR523" s="159" t="s">
        <v>377</v>
      </c>
      <c r="AT523" s="159" t="s">
        <v>373</v>
      </c>
      <c r="AU523" s="159" t="s">
        <v>88</v>
      </c>
      <c r="AY523" s="17" t="s">
        <v>371</v>
      </c>
      <c r="BE523" s="160">
        <f>IF(N523="základná",J523,0)</f>
        <v>0</v>
      </c>
      <c r="BF523" s="160">
        <f>IF(N523="znížená",J523,0)</f>
        <v>0</v>
      </c>
      <c r="BG523" s="160">
        <f>IF(N523="zákl. prenesená",J523,0)</f>
        <v>0</v>
      </c>
      <c r="BH523" s="160">
        <f>IF(N523="zníž. prenesená",J523,0)</f>
        <v>0</v>
      </c>
      <c r="BI523" s="160">
        <f>IF(N523="nulová",J523,0)</f>
        <v>0</v>
      </c>
      <c r="BJ523" s="17" t="s">
        <v>88</v>
      </c>
      <c r="BK523" s="160">
        <f>ROUND(I523*H523,2)</f>
        <v>0</v>
      </c>
      <c r="BL523" s="17" t="s">
        <v>377</v>
      </c>
      <c r="BM523" s="159" t="s">
        <v>794</v>
      </c>
    </row>
    <row r="524" spans="2:65" s="13" customFormat="1" ht="11.25" x14ac:dyDescent="0.2">
      <c r="B524" s="168"/>
      <c r="D524" s="162" t="s">
        <v>379</v>
      </c>
      <c r="E524" s="169" t="s">
        <v>1</v>
      </c>
      <c r="F524" s="170" t="s">
        <v>133</v>
      </c>
      <c r="H524" s="171">
        <v>81.405000000000001</v>
      </c>
      <c r="I524" s="172"/>
      <c r="L524" s="168"/>
      <c r="M524" s="173"/>
      <c r="T524" s="174"/>
      <c r="AT524" s="169" t="s">
        <v>379</v>
      </c>
      <c r="AU524" s="169" t="s">
        <v>88</v>
      </c>
      <c r="AV524" s="13" t="s">
        <v>88</v>
      </c>
      <c r="AW524" s="13" t="s">
        <v>31</v>
      </c>
      <c r="AX524" s="13" t="s">
        <v>75</v>
      </c>
      <c r="AY524" s="169" t="s">
        <v>371</v>
      </c>
    </row>
    <row r="525" spans="2:65" s="15" customFormat="1" ht="11.25" x14ac:dyDescent="0.2">
      <c r="B525" s="182"/>
      <c r="D525" s="162" t="s">
        <v>379</v>
      </c>
      <c r="E525" s="183" t="s">
        <v>1</v>
      </c>
      <c r="F525" s="184" t="s">
        <v>385</v>
      </c>
      <c r="H525" s="185">
        <v>81.405000000000001</v>
      </c>
      <c r="I525" s="186"/>
      <c r="L525" s="182"/>
      <c r="M525" s="187"/>
      <c r="T525" s="188"/>
      <c r="AT525" s="183" t="s">
        <v>379</v>
      </c>
      <c r="AU525" s="183" t="s">
        <v>88</v>
      </c>
      <c r="AV525" s="15" t="s">
        <v>377</v>
      </c>
      <c r="AW525" s="15" t="s">
        <v>31</v>
      </c>
      <c r="AX525" s="15" t="s">
        <v>82</v>
      </c>
      <c r="AY525" s="183" t="s">
        <v>371</v>
      </c>
    </row>
    <row r="526" spans="2:65" s="1" customFormat="1" ht="24.2" customHeight="1" x14ac:dyDescent="0.2">
      <c r="B526" s="147"/>
      <c r="C526" s="148" t="s">
        <v>795</v>
      </c>
      <c r="D526" s="148" t="s">
        <v>373</v>
      </c>
      <c r="E526" s="149" t="s">
        <v>796</v>
      </c>
      <c r="F526" s="150" t="s">
        <v>797</v>
      </c>
      <c r="G526" s="151" t="s">
        <v>376</v>
      </c>
      <c r="H526" s="152">
        <v>3513.5619999999999</v>
      </c>
      <c r="I526" s="153"/>
      <c r="J526" s="154">
        <f>ROUND(I526*H526,2)</f>
        <v>0</v>
      </c>
      <c r="K526" s="150"/>
      <c r="L526" s="32"/>
      <c r="M526" s="155" t="s">
        <v>1</v>
      </c>
      <c r="N526" s="156" t="s">
        <v>41</v>
      </c>
      <c r="P526" s="157">
        <f>O526*H526</f>
        <v>0</v>
      </c>
      <c r="Q526" s="157">
        <v>3.7368999999999999E-2</v>
      </c>
      <c r="R526" s="157">
        <f>Q526*H526</f>
        <v>131.298298378</v>
      </c>
      <c r="S526" s="157">
        <v>0</v>
      </c>
      <c r="T526" s="158">
        <f>S526*H526</f>
        <v>0</v>
      </c>
      <c r="AR526" s="159" t="s">
        <v>377</v>
      </c>
      <c r="AT526" s="159" t="s">
        <v>373</v>
      </c>
      <c r="AU526" s="159" t="s">
        <v>88</v>
      </c>
      <c r="AY526" s="17" t="s">
        <v>371</v>
      </c>
      <c r="BE526" s="160">
        <f>IF(N526="základná",J526,0)</f>
        <v>0</v>
      </c>
      <c r="BF526" s="160">
        <f>IF(N526="znížená",J526,0)</f>
        <v>0</v>
      </c>
      <c r="BG526" s="160">
        <f>IF(N526="zákl. prenesená",J526,0)</f>
        <v>0</v>
      </c>
      <c r="BH526" s="160">
        <f>IF(N526="zníž. prenesená",J526,0)</f>
        <v>0</v>
      </c>
      <c r="BI526" s="160">
        <f>IF(N526="nulová",J526,0)</f>
        <v>0</v>
      </c>
      <c r="BJ526" s="17" t="s">
        <v>88</v>
      </c>
      <c r="BK526" s="160">
        <f>ROUND(I526*H526,2)</f>
        <v>0</v>
      </c>
      <c r="BL526" s="17" t="s">
        <v>377</v>
      </c>
      <c r="BM526" s="159" t="s">
        <v>798</v>
      </c>
    </row>
    <row r="527" spans="2:65" s="13" customFormat="1" ht="11.25" x14ac:dyDescent="0.2">
      <c r="B527" s="168"/>
      <c r="D527" s="162" t="s">
        <v>379</v>
      </c>
      <c r="E527" s="169" t="s">
        <v>1</v>
      </c>
      <c r="F527" s="170" t="s">
        <v>198</v>
      </c>
      <c r="H527" s="171">
        <v>3594.9670000000001</v>
      </c>
      <c r="I527" s="172"/>
      <c r="L527" s="168"/>
      <c r="M527" s="173"/>
      <c r="T527" s="174"/>
      <c r="AT527" s="169" t="s">
        <v>379</v>
      </c>
      <c r="AU527" s="169" t="s">
        <v>88</v>
      </c>
      <c r="AV527" s="13" t="s">
        <v>88</v>
      </c>
      <c r="AW527" s="13" t="s">
        <v>31</v>
      </c>
      <c r="AX527" s="13" t="s">
        <v>75</v>
      </c>
      <c r="AY527" s="169" t="s">
        <v>371</v>
      </c>
    </row>
    <row r="528" spans="2:65" s="12" customFormat="1" ht="11.25" x14ac:dyDescent="0.2">
      <c r="B528" s="161"/>
      <c r="D528" s="162" t="s">
        <v>379</v>
      </c>
      <c r="E528" s="163" t="s">
        <v>1</v>
      </c>
      <c r="F528" s="164" t="s">
        <v>799</v>
      </c>
      <c r="H528" s="163" t="s">
        <v>1</v>
      </c>
      <c r="I528" s="165"/>
      <c r="L528" s="161"/>
      <c r="M528" s="166"/>
      <c r="T528" s="167"/>
      <c r="AT528" s="163" t="s">
        <v>379</v>
      </c>
      <c r="AU528" s="163" t="s">
        <v>88</v>
      </c>
      <c r="AV528" s="12" t="s">
        <v>82</v>
      </c>
      <c r="AW528" s="12" t="s">
        <v>31</v>
      </c>
      <c r="AX528" s="12" t="s">
        <v>75</v>
      </c>
      <c r="AY528" s="163" t="s">
        <v>371</v>
      </c>
    </row>
    <row r="529" spans="2:65" s="13" customFormat="1" ht="11.25" x14ac:dyDescent="0.2">
      <c r="B529" s="168"/>
      <c r="D529" s="162" t="s">
        <v>379</v>
      </c>
      <c r="E529" s="169" t="s">
        <v>1</v>
      </c>
      <c r="F529" s="170" t="s">
        <v>800</v>
      </c>
      <c r="H529" s="171">
        <v>-81.405000000000001</v>
      </c>
      <c r="I529" s="172"/>
      <c r="L529" s="168"/>
      <c r="M529" s="173"/>
      <c r="T529" s="174"/>
      <c r="AT529" s="169" t="s">
        <v>379</v>
      </c>
      <c r="AU529" s="169" t="s">
        <v>88</v>
      </c>
      <c r="AV529" s="13" t="s">
        <v>88</v>
      </c>
      <c r="AW529" s="13" t="s">
        <v>31</v>
      </c>
      <c r="AX529" s="13" t="s">
        <v>75</v>
      </c>
      <c r="AY529" s="169" t="s">
        <v>371</v>
      </c>
    </row>
    <row r="530" spans="2:65" s="14" customFormat="1" ht="11.25" x14ac:dyDescent="0.2">
      <c r="B530" s="175"/>
      <c r="D530" s="162" t="s">
        <v>379</v>
      </c>
      <c r="E530" s="176" t="s">
        <v>125</v>
      </c>
      <c r="F530" s="177" t="s">
        <v>383</v>
      </c>
      <c r="H530" s="178">
        <v>3513.5619999999999</v>
      </c>
      <c r="I530" s="179"/>
      <c r="L530" s="175"/>
      <c r="M530" s="180"/>
      <c r="T530" s="181"/>
      <c r="AT530" s="176" t="s">
        <v>379</v>
      </c>
      <c r="AU530" s="176" t="s">
        <v>88</v>
      </c>
      <c r="AV530" s="14" t="s">
        <v>384</v>
      </c>
      <c r="AW530" s="14" t="s">
        <v>31</v>
      </c>
      <c r="AX530" s="14" t="s">
        <v>75</v>
      </c>
      <c r="AY530" s="176" t="s">
        <v>371</v>
      </c>
    </row>
    <row r="531" spans="2:65" s="15" customFormat="1" ht="11.25" x14ac:dyDescent="0.2">
      <c r="B531" s="182"/>
      <c r="D531" s="162" t="s">
        <v>379</v>
      </c>
      <c r="E531" s="183" t="s">
        <v>1</v>
      </c>
      <c r="F531" s="184" t="s">
        <v>385</v>
      </c>
      <c r="H531" s="185">
        <v>3513.5619999999999</v>
      </c>
      <c r="I531" s="186"/>
      <c r="L531" s="182"/>
      <c r="M531" s="187"/>
      <c r="T531" s="188"/>
      <c r="AT531" s="183" t="s">
        <v>379</v>
      </c>
      <c r="AU531" s="183" t="s">
        <v>88</v>
      </c>
      <c r="AV531" s="15" t="s">
        <v>377</v>
      </c>
      <c r="AW531" s="15" t="s">
        <v>31</v>
      </c>
      <c r="AX531" s="15" t="s">
        <v>82</v>
      </c>
      <c r="AY531" s="183" t="s">
        <v>371</v>
      </c>
    </row>
    <row r="532" spans="2:65" s="1" customFormat="1" ht="24.2" customHeight="1" x14ac:dyDescent="0.2">
      <c r="B532" s="147"/>
      <c r="C532" s="148" t="s">
        <v>801</v>
      </c>
      <c r="D532" s="148" t="s">
        <v>373</v>
      </c>
      <c r="E532" s="149" t="s">
        <v>802</v>
      </c>
      <c r="F532" s="150" t="s">
        <v>803</v>
      </c>
      <c r="G532" s="151" t="s">
        <v>376</v>
      </c>
      <c r="H532" s="152">
        <v>632.78599999999994</v>
      </c>
      <c r="I532" s="153"/>
      <c r="J532" s="154">
        <f>ROUND(I532*H532,2)</f>
        <v>0</v>
      </c>
      <c r="K532" s="150"/>
      <c r="L532" s="32"/>
      <c r="M532" s="155" t="s">
        <v>1</v>
      </c>
      <c r="N532" s="156" t="s">
        <v>41</v>
      </c>
      <c r="P532" s="157">
        <f>O532*H532</f>
        <v>0</v>
      </c>
      <c r="Q532" s="157">
        <v>1.8686500000000002E-2</v>
      </c>
      <c r="R532" s="157">
        <f>Q532*H532</f>
        <v>11.824555589000001</v>
      </c>
      <c r="S532" s="157">
        <v>0</v>
      </c>
      <c r="T532" s="158">
        <f>S532*H532</f>
        <v>0</v>
      </c>
      <c r="AR532" s="159" t="s">
        <v>377</v>
      </c>
      <c r="AT532" s="159" t="s">
        <v>373</v>
      </c>
      <c r="AU532" s="159" t="s">
        <v>88</v>
      </c>
      <c r="AY532" s="17" t="s">
        <v>371</v>
      </c>
      <c r="BE532" s="160">
        <f>IF(N532="základná",J532,0)</f>
        <v>0</v>
      </c>
      <c r="BF532" s="160">
        <f>IF(N532="znížená",J532,0)</f>
        <v>0</v>
      </c>
      <c r="BG532" s="160">
        <f>IF(N532="zákl. prenesená",J532,0)</f>
        <v>0</v>
      </c>
      <c r="BH532" s="160">
        <f>IF(N532="zníž. prenesená",J532,0)</f>
        <v>0</v>
      </c>
      <c r="BI532" s="160">
        <f>IF(N532="nulová",J532,0)</f>
        <v>0</v>
      </c>
      <c r="BJ532" s="17" t="s">
        <v>88</v>
      </c>
      <c r="BK532" s="160">
        <f>ROUND(I532*H532,2)</f>
        <v>0</v>
      </c>
      <c r="BL532" s="17" t="s">
        <v>377</v>
      </c>
      <c r="BM532" s="159" t="s">
        <v>804</v>
      </c>
    </row>
    <row r="533" spans="2:65" s="12" customFormat="1" ht="11.25" x14ac:dyDescent="0.2">
      <c r="B533" s="161"/>
      <c r="D533" s="162" t="s">
        <v>379</v>
      </c>
      <c r="E533" s="163" t="s">
        <v>1</v>
      </c>
      <c r="F533" s="164" t="s">
        <v>491</v>
      </c>
      <c r="H533" s="163" t="s">
        <v>1</v>
      </c>
      <c r="I533" s="165"/>
      <c r="L533" s="161"/>
      <c r="M533" s="166"/>
      <c r="T533" s="167"/>
      <c r="AT533" s="163" t="s">
        <v>379</v>
      </c>
      <c r="AU533" s="163" t="s">
        <v>88</v>
      </c>
      <c r="AV533" s="12" t="s">
        <v>82</v>
      </c>
      <c r="AW533" s="12" t="s">
        <v>31</v>
      </c>
      <c r="AX533" s="12" t="s">
        <v>75</v>
      </c>
      <c r="AY533" s="163" t="s">
        <v>371</v>
      </c>
    </row>
    <row r="534" spans="2:65" s="12" customFormat="1" ht="11.25" x14ac:dyDescent="0.2">
      <c r="B534" s="161"/>
      <c r="D534" s="162" t="s">
        <v>379</v>
      </c>
      <c r="E534" s="163" t="s">
        <v>1</v>
      </c>
      <c r="F534" s="164" t="s">
        <v>805</v>
      </c>
      <c r="H534" s="163" t="s">
        <v>1</v>
      </c>
      <c r="I534" s="165"/>
      <c r="L534" s="161"/>
      <c r="M534" s="166"/>
      <c r="T534" s="167"/>
      <c r="AT534" s="163" t="s">
        <v>379</v>
      </c>
      <c r="AU534" s="163" t="s">
        <v>88</v>
      </c>
      <c r="AV534" s="12" t="s">
        <v>82</v>
      </c>
      <c r="AW534" s="12" t="s">
        <v>31</v>
      </c>
      <c r="AX534" s="12" t="s">
        <v>75</v>
      </c>
      <c r="AY534" s="163" t="s">
        <v>371</v>
      </c>
    </row>
    <row r="535" spans="2:65" s="13" customFormat="1" ht="11.25" x14ac:dyDescent="0.2">
      <c r="B535" s="168"/>
      <c r="D535" s="162" t="s">
        <v>379</v>
      </c>
      <c r="E535" s="169" t="s">
        <v>1</v>
      </c>
      <c r="F535" s="170" t="s">
        <v>806</v>
      </c>
      <c r="H535" s="171">
        <v>632.78599999999994</v>
      </c>
      <c r="I535" s="172"/>
      <c r="L535" s="168"/>
      <c r="M535" s="173"/>
      <c r="T535" s="174"/>
      <c r="AT535" s="169" t="s">
        <v>379</v>
      </c>
      <c r="AU535" s="169" t="s">
        <v>88</v>
      </c>
      <c r="AV535" s="13" t="s">
        <v>88</v>
      </c>
      <c r="AW535" s="13" t="s">
        <v>31</v>
      </c>
      <c r="AX535" s="13" t="s">
        <v>75</v>
      </c>
      <c r="AY535" s="169" t="s">
        <v>371</v>
      </c>
    </row>
    <row r="536" spans="2:65" s="14" customFormat="1" ht="11.25" x14ac:dyDescent="0.2">
      <c r="B536" s="175"/>
      <c r="D536" s="162" t="s">
        <v>379</v>
      </c>
      <c r="E536" s="176" t="s">
        <v>219</v>
      </c>
      <c r="F536" s="177" t="s">
        <v>383</v>
      </c>
      <c r="H536" s="178">
        <v>632.78599999999994</v>
      </c>
      <c r="I536" s="179"/>
      <c r="L536" s="175"/>
      <c r="M536" s="180"/>
      <c r="T536" s="181"/>
      <c r="AT536" s="176" t="s">
        <v>379</v>
      </c>
      <c r="AU536" s="176" t="s">
        <v>88</v>
      </c>
      <c r="AV536" s="14" t="s">
        <v>384</v>
      </c>
      <c r="AW536" s="14" t="s">
        <v>31</v>
      </c>
      <c r="AX536" s="14" t="s">
        <v>75</v>
      </c>
      <c r="AY536" s="176" t="s">
        <v>371</v>
      </c>
    </row>
    <row r="537" spans="2:65" s="15" customFormat="1" ht="11.25" x14ac:dyDescent="0.2">
      <c r="B537" s="182"/>
      <c r="D537" s="162" t="s">
        <v>379</v>
      </c>
      <c r="E537" s="183" t="s">
        <v>1</v>
      </c>
      <c r="F537" s="184" t="s">
        <v>385</v>
      </c>
      <c r="H537" s="185">
        <v>632.78599999999994</v>
      </c>
      <c r="I537" s="186"/>
      <c r="L537" s="182"/>
      <c r="M537" s="187"/>
      <c r="T537" s="188"/>
      <c r="AT537" s="183" t="s">
        <v>379</v>
      </c>
      <c r="AU537" s="183" t="s">
        <v>88</v>
      </c>
      <c r="AV537" s="15" t="s">
        <v>377</v>
      </c>
      <c r="AW537" s="15" t="s">
        <v>31</v>
      </c>
      <c r="AX537" s="15" t="s">
        <v>82</v>
      </c>
      <c r="AY537" s="183" t="s">
        <v>371</v>
      </c>
    </row>
    <row r="538" spans="2:65" s="1" customFormat="1" ht="33" customHeight="1" x14ac:dyDescent="0.2">
      <c r="B538" s="147"/>
      <c r="C538" s="148" t="s">
        <v>807</v>
      </c>
      <c r="D538" s="148" t="s">
        <v>373</v>
      </c>
      <c r="E538" s="149" t="s">
        <v>808</v>
      </c>
      <c r="F538" s="150" t="s">
        <v>809</v>
      </c>
      <c r="G538" s="151" t="s">
        <v>376</v>
      </c>
      <c r="H538" s="152">
        <v>81.405000000000001</v>
      </c>
      <c r="I538" s="153"/>
      <c r="J538" s="154">
        <f>ROUND(I538*H538,2)</f>
        <v>0</v>
      </c>
      <c r="K538" s="150"/>
      <c r="L538" s="32"/>
      <c r="M538" s="155" t="s">
        <v>1</v>
      </c>
      <c r="N538" s="156" t="s">
        <v>41</v>
      </c>
      <c r="P538" s="157">
        <f>O538*H538</f>
        <v>0</v>
      </c>
      <c r="Q538" s="157">
        <v>1.125E-2</v>
      </c>
      <c r="R538" s="157">
        <f>Q538*H538</f>
        <v>0.91580624999999993</v>
      </c>
      <c r="S538" s="157">
        <v>0</v>
      </c>
      <c r="T538" s="158">
        <f>S538*H538</f>
        <v>0</v>
      </c>
      <c r="AR538" s="159" t="s">
        <v>377</v>
      </c>
      <c r="AT538" s="159" t="s">
        <v>373</v>
      </c>
      <c r="AU538" s="159" t="s">
        <v>88</v>
      </c>
      <c r="AY538" s="17" t="s">
        <v>371</v>
      </c>
      <c r="BE538" s="160">
        <f>IF(N538="základná",J538,0)</f>
        <v>0</v>
      </c>
      <c r="BF538" s="160">
        <f>IF(N538="znížená",J538,0)</f>
        <v>0</v>
      </c>
      <c r="BG538" s="160">
        <f>IF(N538="zákl. prenesená",J538,0)</f>
        <v>0</v>
      </c>
      <c r="BH538" s="160">
        <f>IF(N538="zníž. prenesená",J538,0)</f>
        <v>0</v>
      </c>
      <c r="BI538" s="160">
        <f>IF(N538="nulová",J538,0)</f>
        <v>0</v>
      </c>
      <c r="BJ538" s="17" t="s">
        <v>88</v>
      </c>
      <c r="BK538" s="160">
        <f>ROUND(I538*H538,2)</f>
        <v>0</v>
      </c>
      <c r="BL538" s="17" t="s">
        <v>377</v>
      </c>
      <c r="BM538" s="159" t="s">
        <v>810</v>
      </c>
    </row>
    <row r="539" spans="2:65" s="12" customFormat="1" ht="11.25" x14ac:dyDescent="0.2">
      <c r="B539" s="161"/>
      <c r="D539" s="162" t="s">
        <v>379</v>
      </c>
      <c r="E539" s="163" t="s">
        <v>1</v>
      </c>
      <c r="F539" s="164" t="s">
        <v>811</v>
      </c>
      <c r="H539" s="163" t="s">
        <v>1</v>
      </c>
      <c r="I539" s="165"/>
      <c r="L539" s="161"/>
      <c r="M539" s="166"/>
      <c r="T539" s="167"/>
      <c r="AT539" s="163" t="s">
        <v>379</v>
      </c>
      <c r="AU539" s="163" t="s">
        <v>88</v>
      </c>
      <c r="AV539" s="12" t="s">
        <v>82</v>
      </c>
      <c r="AW539" s="12" t="s">
        <v>31</v>
      </c>
      <c r="AX539" s="12" t="s">
        <v>75</v>
      </c>
      <c r="AY539" s="163" t="s">
        <v>371</v>
      </c>
    </row>
    <row r="540" spans="2:65" s="13" customFormat="1" ht="11.25" x14ac:dyDescent="0.2">
      <c r="B540" s="168"/>
      <c r="D540" s="162" t="s">
        <v>379</v>
      </c>
      <c r="E540" s="169" t="s">
        <v>1</v>
      </c>
      <c r="F540" s="170" t="s">
        <v>812</v>
      </c>
      <c r="H540" s="171">
        <v>49.32</v>
      </c>
      <c r="I540" s="172"/>
      <c r="L540" s="168"/>
      <c r="M540" s="173"/>
      <c r="T540" s="174"/>
      <c r="AT540" s="169" t="s">
        <v>379</v>
      </c>
      <c r="AU540" s="169" t="s">
        <v>88</v>
      </c>
      <c r="AV540" s="13" t="s">
        <v>88</v>
      </c>
      <c r="AW540" s="13" t="s">
        <v>31</v>
      </c>
      <c r="AX540" s="13" t="s">
        <v>75</v>
      </c>
      <c r="AY540" s="169" t="s">
        <v>371</v>
      </c>
    </row>
    <row r="541" spans="2:65" s="12" customFormat="1" ht="11.25" x14ac:dyDescent="0.2">
      <c r="B541" s="161"/>
      <c r="D541" s="162" t="s">
        <v>379</v>
      </c>
      <c r="E541" s="163" t="s">
        <v>1</v>
      </c>
      <c r="F541" s="164" t="s">
        <v>813</v>
      </c>
      <c r="H541" s="163" t="s">
        <v>1</v>
      </c>
      <c r="I541" s="165"/>
      <c r="L541" s="161"/>
      <c r="M541" s="166"/>
      <c r="T541" s="167"/>
      <c r="AT541" s="163" t="s">
        <v>379</v>
      </c>
      <c r="AU541" s="163" t="s">
        <v>88</v>
      </c>
      <c r="AV541" s="12" t="s">
        <v>82</v>
      </c>
      <c r="AW541" s="12" t="s">
        <v>31</v>
      </c>
      <c r="AX541" s="12" t="s">
        <v>75</v>
      </c>
      <c r="AY541" s="163" t="s">
        <v>371</v>
      </c>
    </row>
    <row r="542" spans="2:65" s="13" customFormat="1" ht="11.25" x14ac:dyDescent="0.2">
      <c r="B542" s="168"/>
      <c r="D542" s="162" t="s">
        <v>379</v>
      </c>
      <c r="E542" s="169" t="s">
        <v>1</v>
      </c>
      <c r="F542" s="170" t="s">
        <v>814</v>
      </c>
      <c r="H542" s="171">
        <v>2.4460000000000002</v>
      </c>
      <c r="I542" s="172"/>
      <c r="L542" s="168"/>
      <c r="M542" s="173"/>
      <c r="T542" s="174"/>
      <c r="AT542" s="169" t="s">
        <v>379</v>
      </c>
      <c r="AU542" s="169" t="s">
        <v>88</v>
      </c>
      <c r="AV542" s="13" t="s">
        <v>88</v>
      </c>
      <c r="AW542" s="13" t="s">
        <v>31</v>
      </c>
      <c r="AX542" s="13" t="s">
        <v>75</v>
      </c>
      <c r="AY542" s="169" t="s">
        <v>371</v>
      </c>
    </row>
    <row r="543" spans="2:65" s="12" customFormat="1" ht="11.25" x14ac:dyDescent="0.2">
      <c r="B543" s="161"/>
      <c r="D543" s="162" t="s">
        <v>379</v>
      </c>
      <c r="E543" s="163" t="s">
        <v>1</v>
      </c>
      <c r="F543" s="164" t="s">
        <v>815</v>
      </c>
      <c r="H543" s="163" t="s">
        <v>1</v>
      </c>
      <c r="I543" s="165"/>
      <c r="L543" s="161"/>
      <c r="M543" s="166"/>
      <c r="T543" s="167"/>
      <c r="AT543" s="163" t="s">
        <v>379</v>
      </c>
      <c r="AU543" s="163" t="s">
        <v>88</v>
      </c>
      <c r="AV543" s="12" t="s">
        <v>82</v>
      </c>
      <c r="AW543" s="12" t="s">
        <v>31</v>
      </c>
      <c r="AX543" s="12" t="s">
        <v>75</v>
      </c>
      <c r="AY543" s="163" t="s">
        <v>371</v>
      </c>
    </row>
    <row r="544" spans="2:65" s="13" customFormat="1" ht="11.25" x14ac:dyDescent="0.2">
      <c r="B544" s="168"/>
      <c r="D544" s="162" t="s">
        <v>379</v>
      </c>
      <c r="E544" s="169" t="s">
        <v>1</v>
      </c>
      <c r="F544" s="170" t="s">
        <v>816</v>
      </c>
      <c r="H544" s="171">
        <v>0.56499999999999995</v>
      </c>
      <c r="I544" s="172"/>
      <c r="L544" s="168"/>
      <c r="M544" s="173"/>
      <c r="T544" s="174"/>
      <c r="AT544" s="169" t="s">
        <v>379</v>
      </c>
      <c r="AU544" s="169" t="s">
        <v>88</v>
      </c>
      <c r="AV544" s="13" t="s">
        <v>88</v>
      </c>
      <c r="AW544" s="13" t="s">
        <v>31</v>
      </c>
      <c r="AX544" s="13" t="s">
        <v>75</v>
      </c>
      <c r="AY544" s="169" t="s">
        <v>371</v>
      </c>
    </row>
    <row r="545" spans="2:51" s="12" customFormat="1" ht="11.25" x14ac:dyDescent="0.2">
      <c r="B545" s="161"/>
      <c r="D545" s="162" t="s">
        <v>379</v>
      </c>
      <c r="E545" s="163" t="s">
        <v>1</v>
      </c>
      <c r="F545" s="164" t="s">
        <v>817</v>
      </c>
      <c r="H545" s="163" t="s">
        <v>1</v>
      </c>
      <c r="I545" s="165"/>
      <c r="L545" s="161"/>
      <c r="M545" s="166"/>
      <c r="T545" s="167"/>
      <c r="AT545" s="163" t="s">
        <v>379</v>
      </c>
      <c r="AU545" s="163" t="s">
        <v>88</v>
      </c>
      <c r="AV545" s="12" t="s">
        <v>82</v>
      </c>
      <c r="AW545" s="12" t="s">
        <v>31</v>
      </c>
      <c r="AX545" s="12" t="s">
        <v>75</v>
      </c>
      <c r="AY545" s="163" t="s">
        <v>371</v>
      </c>
    </row>
    <row r="546" spans="2:51" s="13" customFormat="1" ht="11.25" x14ac:dyDescent="0.2">
      <c r="B546" s="168"/>
      <c r="D546" s="162" t="s">
        <v>379</v>
      </c>
      <c r="E546" s="169" t="s">
        <v>1</v>
      </c>
      <c r="F546" s="170" t="s">
        <v>818</v>
      </c>
      <c r="H546" s="171">
        <v>5.3780000000000001</v>
      </c>
      <c r="I546" s="172"/>
      <c r="L546" s="168"/>
      <c r="M546" s="173"/>
      <c r="T546" s="174"/>
      <c r="AT546" s="169" t="s">
        <v>379</v>
      </c>
      <c r="AU546" s="169" t="s">
        <v>88</v>
      </c>
      <c r="AV546" s="13" t="s">
        <v>88</v>
      </c>
      <c r="AW546" s="13" t="s">
        <v>31</v>
      </c>
      <c r="AX546" s="13" t="s">
        <v>75</v>
      </c>
      <c r="AY546" s="169" t="s">
        <v>371</v>
      </c>
    </row>
    <row r="547" spans="2:51" s="12" customFormat="1" ht="11.25" x14ac:dyDescent="0.2">
      <c r="B547" s="161"/>
      <c r="D547" s="162" t="s">
        <v>379</v>
      </c>
      <c r="E547" s="163" t="s">
        <v>1</v>
      </c>
      <c r="F547" s="164" t="s">
        <v>819</v>
      </c>
      <c r="H547" s="163" t="s">
        <v>1</v>
      </c>
      <c r="I547" s="165"/>
      <c r="L547" s="161"/>
      <c r="M547" s="166"/>
      <c r="T547" s="167"/>
      <c r="AT547" s="163" t="s">
        <v>379</v>
      </c>
      <c r="AU547" s="163" t="s">
        <v>88</v>
      </c>
      <c r="AV547" s="12" t="s">
        <v>82</v>
      </c>
      <c r="AW547" s="12" t="s">
        <v>31</v>
      </c>
      <c r="AX547" s="12" t="s">
        <v>75</v>
      </c>
      <c r="AY547" s="163" t="s">
        <v>371</v>
      </c>
    </row>
    <row r="548" spans="2:51" s="13" customFormat="1" ht="11.25" x14ac:dyDescent="0.2">
      <c r="B548" s="168"/>
      <c r="D548" s="162" t="s">
        <v>379</v>
      </c>
      <c r="E548" s="169" t="s">
        <v>1</v>
      </c>
      <c r="F548" s="170" t="s">
        <v>820</v>
      </c>
      <c r="H548" s="171">
        <v>7.23</v>
      </c>
      <c r="I548" s="172"/>
      <c r="L548" s="168"/>
      <c r="M548" s="173"/>
      <c r="T548" s="174"/>
      <c r="AT548" s="169" t="s">
        <v>379</v>
      </c>
      <c r="AU548" s="169" t="s">
        <v>88</v>
      </c>
      <c r="AV548" s="13" t="s">
        <v>88</v>
      </c>
      <c r="AW548" s="13" t="s">
        <v>31</v>
      </c>
      <c r="AX548" s="13" t="s">
        <v>75</v>
      </c>
      <c r="AY548" s="169" t="s">
        <v>371</v>
      </c>
    </row>
    <row r="549" spans="2:51" s="12" customFormat="1" ht="11.25" x14ac:dyDescent="0.2">
      <c r="B549" s="161"/>
      <c r="D549" s="162" t="s">
        <v>379</v>
      </c>
      <c r="E549" s="163" t="s">
        <v>1</v>
      </c>
      <c r="F549" s="164" t="s">
        <v>821</v>
      </c>
      <c r="H549" s="163" t="s">
        <v>1</v>
      </c>
      <c r="I549" s="165"/>
      <c r="L549" s="161"/>
      <c r="M549" s="166"/>
      <c r="T549" s="167"/>
      <c r="AT549" s="163" t="s">
        <v>379</v>
      </c>
      <c r="AU549" s="163" t="s">
        <v>88</v>
      </c>
      <c r="AV549" s="12" t="s">
        <v>82</v>
      </c>
      <c r="AW549" s="12" t="s">
        <v>31</v>
      </c>
      <c r="AX549" s="12" t="s">
        <v>75</v>
      </c>
      <c r="AY549" s="163" t="s">
        <v>371</v>
      </c>
    </row>
    <row r="550" spans="2:51" s="13" customFormat="1" ht="11.25" x14ac:dyDescent="0.2">
      <c r="B550" s="168"/>
      <c r="D550" s="162" t="s">
        <v>379</v>
      </c>
      <c r="E550" s="169" t="s">
        <v>1</v>
      </c>
      <c r="F550" s="170" t="s">
        <v>822</v>
      </c>
      <c r="H550" s="171">
        <v>2.4</v>
      </c>
      <c r="I550" s="172"/>
      <c r="L550" s="168"/>
      <c r="M550" s="173"/>
      <c r="T550" s="174"/>
      <c r="AT550" s="169" t="s">
        <v>379</v>
      </c>
      <c r="AU550" s="169" t="s">
        <v>88</v>
      </c>
      <c r="AV550" s="13" t="s">
        <v>88</v>
      </c>
      <c r="AW550" s="13" t="s">
        <v>31</v>
      </c>
      <c r="AX550" s="13" t="s">
        <v>75</v>
      </c>
      <c r="AY550" s="169" t="s">
        <v>371</v>
      </c>
    </row>
    <row r="551" spans="2:51" s="12" customFormat="1" ht="11.25" x14ac:dyDescent="0.2">
      <c r="B551" s="161"/>
      <c r="D551" s="162" t="s">
        <v>379</v>
      </c>
      <c r="E551" s="163" t="s">
        <v>1</v>
      </c>
      <c r="F551" s="164" t="s">
        <v>823</v>
      </c>
      <c r="H551" s="163" t="s">
        <v>1</v>
      </c>
      <c r="I551" s="165"/>
      <c r="L551" s="161"/>
      <c r="M551" s="166"/>
      <c r="T551" s="167"/>
      <c r="AT551" s="163" t="s">
        <v>379</v>
      </c>
      <c r="AU551" s="163" t="s">
        <v>88</v>
      </c>
      <c r="AV551" s="12" t="s">
        <v>82</v>
      </c>
      <c r="AW551" s="12" t="s">
        <v>31</v>
      </c>
      <c r="AX551" s="12" t="s">
        <v>75</v>
      </c>
      <c r="AY551" s="163" t="s">
        <v>371</v>
      </c>
    </row>
    <row r="552" spans="2:51" s="13" customFormat="1" ht="11.25" x14ac:dyDescent="0.2">
      <c r="B552" s="168"/>
      <c r="D552" s="162" t="s">
        <v>379</v>
      </c>
      <c r="E552" s="169" t="s">
        <v>1</v>
      </c>
      <c r="F552" s="170" t="s">
        <v>824</v>
      </c>
      <c r="H552" s="171">
        <v>3.69</v>
      </c>
      <c r="I552" s="172"/>
      <c r="L552" s="168"/>
      <c r="M552" s="173"/>
      <c r="T552" s="174"/>
      <c r="AT552" s="169" t="s">
        <v>379</v>
      </c>
      <c r="AU552" s="169" t="s">
        <v>88</v>
      </c>
      <c r="AV552" s="13" t="s">
        <v>88</v>
      </c>
      <c r="AW552" s="13" t="s">
        <v>31</v>
      </c>
      <c r="AX552" s="13" t="s">
        <v>75</v>
      </c>
      <c r="AY552" s="169" t="s">
        <v>371</v>
      </c>
    </row>
    <row r="553" spans="2:51" s="12" customFormat="1" ht="11.25" x14ac:dyDescent="0.2">
      <c r="B553" s="161"/>
      <c r="D553" s="162" t="s">
        <v>379</v>
      </c>
      <c r="E553" s="163" t="s">
        <v>1</v>
      </c>
      <c r="F553" s="164" t="s">
        <v>825</v>
      </c>
      <c r="H553" s="163" t="s">
        <v>1</v>
      </c>
      <c r="I553" s="165"/>
      <c r="L553" s="161"/>
      <c r="M553" s="166"/>
      <c r="T553" s="167"/>
      <c r="AT553" s="163" t="s">
        <v>379</v>
      </c>
      <c r="AU553" s="163" t="s">
        <v>88</v>
      </c>
      <c r="AV553" s="12" t="s">
        <v>82</v>
      </c>
      <c r="AW553" s="12" t="s">
        <v>31</v>
      </c>
      <c r="AX553" s="12" t="s">
        <v>75</v>
      </c>
      <c r="AY553" s="163" t="s">
        <v>371</v>
      </c>
    </row>
    <row r="554" spans="2:51" s="13" customFormat="1" ht="11.25" x14ac:dyDescent="0.2">
      <c r="B554" s="168"/>
      <c r="D554" s="162" t="s">
        <v>379</v>
      </c>
      <c r="E554" s="169" t="s">
        <v>1</v>
      </c>
      <c r="F554" s="170" t="s">
        <v>826</v>
      </c>
      <c r="H554" s="171">
        <v>0.95299999999999996</v>
      </c>
      <c r="I554" s="172"/>
      <c r="L554" s="168"/>
      <c r="M554" s="173"/>
      <c r="T554" s="174"/>
      <c r="AT554" s="169" t="s">
        <v>379</v>
      </c>
      <c r="AU554" s="169" t="s">
        <v>88</v>
      </c>
      <c r="AV554" s="13" t="s">
        <v>88</v>
      </c>
      <c r="AW554" s="13" t="s">
        <v>31</v>
      </c>
      <c r="AX554" s="13" t="s">
        <v>75</v>
      </c>
      <c r="AY554" s="169" t="s">
        <v>371</v>
      </c>
    </row>
    <row r="555" spans="2:51" s="12" customFormat="1" ht="11.25" x14ac:dyDescent="0.2">
      <c r="B555" s="161"/>
      <c r="D555" s="162" t="s">
        <v>379</v>
      </c>
      <c r="E555" s="163" t="s">
        <v>1</v>
      </c>
      <c r="F555" s="164" t="s">
        <v>827</v>
      </c>
      <c r="H555" s="163" t="s">
        <v>1</v>
      </c>
      <c r="I555" s="165"/>
      <c r="L555" s="161"/>
      <c r="M555" s="166"/>
      <c r="T555" s="167"/>
      <c r="AT555" s="163" t="s">
        <v>379</v>
      </c>
      <c r="AU555" s="163" t="s">
        <v>88</v>
      </c>
      <c r="AV555" s="12" t="s">
        <v>82</v>
      </c>
      <c r="AW555" s="12" t="s">
        <v>31</v>
      </c>
      <c r="AX555" s="12" t="s">
        <v>75</v>
      </c>
      <c r="AY555" s="163" t="s">
        <v>371</v>
      </c>
    </row>
    <row r="556" spans="2:51" s="13" customFormat="1" ht="11.25" x14ac:dyDescent="0.2">
      <c r="B556" s="168"/>
      <c r="D556" s="162" t="s">
        <v>379</v>
      </c>
      <c r="E556" s="169" t="s">
        <v>1</v>
      </c>
      <c r="F556" s="170" t="s">
        <v>828</v>
      </c>
      <c r="H556" s="171">
        <v>3.05</v>
      </c>
      <c r="I556" s="172"/>
      <c r="L556" s="168"/>
      <c r="M556" s="173"/>
      <c r="T556" s="174"/>
      <c r="AT556" s="169" t="s">
        <v>379</v>
      </c>
      <c r="AU556" s="169" t="s">
        <v>88</v>
      </c>
      <c r="AV556" s="13" t="s">
        <v>88</v>
      </c>
      <c r="AW556" s="13" t="s">
        <v>31</v>
      </c>
      <c r="AX556" s="13" t="s">
        <v>75</v>
      </c>
      <c r="AY556" s="169" t="s">
        <v>371</v>
      </c>
    </row>
    <row r="557" spans="2:51" s="12" customFormat="1" ht="11.25" x14ac:dyDescent="0.2">
      <c r="B557" s="161"/>
      <c r="D557" s="162" t="s">
        <v>379</v>
      </c>
      <c r="E557" s="163" t="s">
        <v>1</v>
      </c>
      <c r="F557" s="164" t="s">
        <v>829</v>
      </c>
      <c r="H557" s="163" t="s">
        <v>1</v>
      </c>
      <c r="I557" s="165"/>
      <c r="L557" s="161"/>
      <c r="M557" s="166"/>
      <c r="T557" s="167"/>
      <c r="AT557" s="163" t="s">
        <v>379</v>
      </c>
      <c r="AU557" s="163" t="s">
        <v>88</v>
      </c>
      <c r="AV557" s="12" t="s">
        <v>82</v>
      </c>
      <c r="AW557" s="12" t="s">
        <v>31</v>
      </c>
      <c r="AX557" s="12" t="s">
        <v>75</v>
      </c>
      <c r="AY557" s="163" t="s">
        <v>371</v>
      </c>
    </row>
    <row r="558" spans="2:51" s="13" customFormat="1" ht="11.25" x14ac:dyDescent="0.2">
      <c r="B558" s="168"/>
      <c r="D558" s="162" t="s">
        <v>379</v>
      </c>
      <c r="E558" s="169" t="s">
        <v>1</v>
      </c>
      <c r="F558" s="170" t="s">
        <v>830</v>
      </c>
      <c r="H558" s="171">
        <v>0.65300000000000002</v>
      </c>
      <c r="I558" s="172"/>
      <c r="L558" s="168"/>
      <c r="M558" s="173"/>
      <c r="T558" s="174"/>
      <c r="AT558" s="169" t="s">
        <v>379</v>
      </c>
      <c r="AU558" s="169" t="s">
        <v>88</v>
      </c>
      <c r="AV558" s="13" t="s">
        <v>88</v>
      </c>
      <c r="AW558" s="13" t="s">
        <v>31</v>
      </c>
      <c r="AX558" s="13" t="s">
        <v>75</v>
      </c>
      <c r="AY558" s="169" t="s">
        <v>371</v>
      </c>
    </row>
    <row r="559" spans="2:51" s="12" customFormat="1" ht="11.25" x14ac:dyDescent="0.2">
      <c r="B559" s="161"/>
      <c r="D559" s="162" t="s">
        <v>379</v>
      </c>
      <c r="E559" s="163" t="s">
        <v>1</v>
      </c>
      <c r="F559" s="164" t="s">
        <v>831</v>
      </c>
      <c r="H559" s="163" t="s">
        <v>1</v>
      </c>
      <c r="I559" s="165"/>
      <c r="L559" s="161"/>
      <c r="M559" s="166"/>
      <c r="T559" s="167"/>
      <c r="AT559" s="163" t="s">
        <v>379</v>
      </c>
      <c r="AU559" s="163" t="s">
        <v>88</v>
      </c>
      <c r="AV559" s="12" t="s">
        <v>82</v>
      </c>
      <c r="AW559" s="12" t="s">
        <v>31</v>
      </c>
      <c r="AX559" s="12" t="s">
        <v>75</v>
      </c>
      <c r="AY559" s="163" t="s">
        <v>371</v>
      </c>
    </row>
    <row r="560" spans="2:51" s="13" customFormat="1" ht="11.25" x14ac:dyDescent="0.2">
      <c r="B560" s="168"/>
      <c r="D560" s="162" t="s">
        <v>379</v>
      </c>
      <c r="E560" s="169" t="s">
        <v>1</v>
      </c>
      <c r="F560" s="170" t="s">
        <v>832</v>
      </c>
      <c r="H560" s="171">
        <v>0.44</v>
      </c>
      <c r="I560" s="172"/>
      <c r="L560" s="168"/>
      <c r="M560" s="173"/>
      <c r="T560" s="174"/>
      <c r="AT560" s="169" t="s">
        <v>379</v>
      </c>
      <c r="AU560" s="169" t="s">
        <v>88</v>
      </c>
      <c r="AV560" s="13" t="s">
        <v>88</v>
      </c>
      <c r="AW560" s="13" t="s">
        <v>31</v>
      </c>
      <c r="AX560" s="13" t="s">
        <v>75</v>
      </c>
      <c r="AY560" s="169" t="s">
        <v>371</v>
      </c>
    </row>
    <row r="561" spans="2:65" s="12" customFormat="1" ht="11.25" x14ac:dyDescent="0.2">
      <c r="B561" s="161"/>
      <c r="D561" s="162" t="s">
        <v>379</v>
      </c>
      <c r="E561" s="163" t="s">
        <v>1</v>
      </c>
      <c r="F561" s="164" t="s">
        <v>833</v>
      </c>
      <c r="H561" s="163" t="s">
        <v>1</v>
      </c>
      <c r="I561" s="165"/>
      <c r="L561" s="161"/>
      <c r="M561" s="166"/>
      <c r="T561" s="167"/>
      <c r="AT561" s="163" t="s">
        <v>379</v>
      </c>
      <c r="AU561" s="163" t="s">
        <v>88</v>
      </c>
      <c r="AV561" s="12" t="s">
        <v>82</v>
      </c>
      <c r="AW561" s="12" t="s">
        <v>31</v>
      </c>
      <c r="AX561" s="12" t="s">
        <v>75</v>
      </c>
      <c r="AY561" s="163" t="s">
        <v>371</v>
      </c>
    </row>
    <row r="562" spans="2:65" s="13" customFormat="1" ht="11.25" x14ac:dyDescent="0.2">
      <c r="B562" s="168"/>
      <c r="D562" s="162" t="s">
        <v>379</v>
      </c>
      <c r="E562" s="169" t="s">
        <v>1</v>
      </c>
      <c r="F562" s="170" t="s">
        <v>834</v>
      </c>
      <c r="H562" s="171">
        <v>1.8080000000000001</v>
      </c>
      <c r="I562" s="172"/>
      <c r="L562" s="168"/>
      <c r="M562" s="173"/>
      <c r="T562" s="174"/>
      <c r="AT562" s="169" t="s">
        <v>379</v>
      </c>
      <c r="AU562" s="169" t="s">
        <v>88</v>
      </c>
      <c r="AV562" s="13" t="s">
        <v>88</v>
      </c>
      <c r="AW562" s="13" t="s">
        <v>31</v>
      </c>
      <c r="AX562" s="13" t="s">
        <v>75</v>
      </c>
      <c r="AY562" s="169" t="s">
        <v>371</v>
      </c>
    </row>
    <row r="563" spans="2:65" s="12" customFormat="1" ht="11.25" x14ac:dyDescent="0.2">
      <c r="B563" s="161"/>
      <c r="D563" s="162" t="s">
        <v>379</v>
      </c>
      <c r="E563" s="163" t="s">
        <v>1</v>
      </c>
      <c r="F563" s="164" t="s">
        <v>835</v>
      </c>
      <c r="H563" s="163" t="s">
        <v>1</v>
      </c>
      <c r="I563" s="165"/>
      <c r="L563" s="161"/>
      <c r="M563" s="166"/>
      <c r="T563" s="167"/>
      <c r="AT563" s="163" t="s">
        <v>379</v>
      </c>
      <c r="AU563" s="163" t="s">
        <v>88</v>
      </c>
      <c r="AV563" s="12" t="s">
        <v>82</v>
      </c>
      <c r="AW563" s="12" t="s">
        <v>31</v>
      </c>
      <c r="AX563" s="12" t="s">
        <v>75</v>
      </c>
      <c r="AY563" s="163" t="s">
        <v>371</v>
      </c>
    </row>
    <row r="564" spans="2:65" s="13" customFormat="1" ht="11.25" x14ac:dyDescent="0.2">
      <c r="B564" s="168"/>
      <c r="D564" s="162" t="s">
        <v>379</v>
      </c>
      <c r="E564" s="169" t="s">
        <v>1</v>
      </c>
      <c r="F564" s="170" t="s">
        <v>836</v>
      </c>
      <c r="H564" s="171">
        <v>0.27</v>
      </c>
      <c r="I564" s="172"/>
      <c r="L564" s="168"/>
      <c r="M564" s="173"/>
      <c r="T564" s="174"/>
      <c r="AT564" s="169" t="s">
        <v>379</v>
      </c>
      <c r="AU564" s="169" t="s">
        <v>88</v>
      </c>
      <c r="AV564" s="13" t="s">
        <v>88</v>
      </c>
      <c r="AW564" s="13" t="s">
        <v>31</v>
      </c>
      <c r="AX564" s="13" t="s">
        <v>75</v>
      </c>
      <c r="AY564" s="169" t="s">
        <v>371</v>
      </c>
    </row>
    <row r="565" spans="2:65" s="12" customFormat="1" ht="11.25" x14ac:dyDescent="0.2">
      <c r="B565" s="161"/>
      <c r="D565" s="162" t="s">
        <v>379</v>
      </c>
      <c r="E565" s="163" t="s">
        <v>1</v>
      </c>
      <c r="F565" s="164" t="s">
        <v>837</v>
      </c>
      <c r="H565" s="163" t="s">
        <v>1</v>
      </c>
      <c r="I565" s="165"/>
      <c r="L565" s="161"/>
      <c r="M565" s="166"/>
      <c r="T565" s="167"/>
      <c r="AT565" s="163" t="s">
        <v>379</v>
      </c>
      <c r="AU565" s="163" t="s">
        <v>88</v>
      </c>
      <c r="AV565" s="12" t="s">
        <v>82</v>
      </c>
      <c r="AW565" s="12" t="s">
        <v>31</v>
      </c>
      <c r="AX565" s="12" t="s">
        <v>75</v>
      </c>
      <c r="AY565" s="163" t="s">
        <v>371</v>
      </c>
    </row>
    <row r="566" spans="2:65" s="13" customFormat="1" ht="11.25" x14ac:dyDescent="0.2">
      <c r="B566" s="168"/>
      <c r="D566" s="162" t="s">
        <v>379</v>
      </c>
      <c r="E566" s="169" t="s">
        <v>1</v>
      </c>
      <c r="F566" s="170" t="s">
        <v>838</v>
      </c>
      <c r="H566" s="171">
        <v>2.2839999999999998</v>
      </c>
      <c r="I566" s="172"/>
      <c r="L566" s="168"/>
      <c r="M566" s="173"/>
      <c r="T566" s="174"/>
      <c r="AT566" s="169" t="s">
        <v>379</v>
      </c>
      <c r="AU566" s="169" t="s">
        <v>88</v>
      </c>
      <c r="AV566" s="13" t="s">
        <v>88</v>
      </c>
      <c r="AW566" s="13" t="s">
        <v>31</v>
      </c>
      <c r="AX566" s="13" t="s">
        <v>75</v>
      </c>
      <c r="AY566" s="169" t="s">
        <v>371</v>
      </c>
    </row>
    <row r="567" spans="2:65" s="12" customFormat="1" ht="11.25" x14ac:dyDescent="0.2">
      <c r="B567" s="161"/>
      <c r="D567" s="162" t="s">
        <v>379</v>
      </c>
      <c r="E567" s="163" t="s">
        <v>1</v>
      </c>
      <c r="F567" s="164" t="s">
        <v>839</v>
      </c>
      <c r="H567" s="163" t="s">
        <v>1</v>
      </c>
      <c r="I567" s="165"/>
      <c r="L567" s="161"/>
      <c r="M567" s="166"/>
      <c r="T567" s="167"/>
      <c r="AT567" s="163" t="s">
        <v>379</v>
      </c>
      <c r="AU567" s="163" t="s">
        <v>88</v>
      </c>
      <c r="AV567" s="12" t="s">
        <v>82</v>
      </c>
      <c r="AW567" s="12" t="s">
        <v>31</v>
      </c>
      <c r="AX567" s="12" t="s">
        <v>75</v>
      </c>
      <c r="AY567" s="163" t="s">
        <v>371</v>
      </c>
    </row>
    <row r="568" spans="2:65" s="13" customFormat="1" ht="11.25" x14ac:dyDescent="0.2">
      <c r="B568" s="168"/>
      <c r="D568" s="162" t="s">
        <v>379</v>
      </c>
      <c r="E568" s="169" t="s">
        <v>1</v>
      </c>
      <c r="F568" s="170" t="s">
        <v>840</v>
      </c>
      <c r="H568" s="171">
        <v>0.316</v>
      </c>
      <c r="I568" s="172"/>
      <c r="L568" s="168"/>
      <c r="M568" s="173"/>
      <c r="T568" s="174"/>
      <c r="AT568" s="169" t="s">
        <v>379</v>
      </c>
      <c r="AU568" s="169" t="s">
        <v>88</v>
      </c>
      <c r="AV568" s="13" t="s">
        <v>88</v>
      </c>
      <c r="AW568" s="13" t="s">
        <v>31</v>
      </c>
      <c r="AX568" s="13" t="s">
        <v>75</v>
      </c>
      <c r="AY568" s="169" t="s">
        <v>371</v>
      </c>
    </row>
    <row r="569" spans="2:65" s="12" customFormat="1" ht="11.25" x14ac:dyDescent="0.2">
      <c r="B569" s="161"/>
      <c r="D569" s="162" t="s">
        <v>379</v>
      </c>
      <c r="E569" s="163" t="s">
        <v>1</v>
      </c>
      <c r="F569" s="164" t="s">
        <v>841</v>
      </c>
      <c r="H569" s="163" t="s">
        <v>1</v>
      </c>
      <c r="I569" s="165"/>
      <c r="L569" s="161"/>
      <c r="M569" s="166"/>
      <c r="T569" s="167"/>
      <c r="AT569" s="163" t="s">
        <v>379</v>
      </c>
      <c r="AU569" s="163" t="s">
        <v>88</v>
      </c>
      <c r="AV569" s="12" t="s">
        <v>82</v>
      </c>
      <c r="AW569" s="12" t="s">
        <v>31</v>
      </c>
      <c r="AX569" s="12" t="s">
        <v>75</v>
      </c>
      <c r="AY569" s="163" t="s">
        <v>371</v>
      </c>
    </row>
    <row r="570" spans="2:65" s="12" customFormat="1" ht="11.25" x14ac:dyDescent="0.2">
      <c r="B570" s="161"/>
      <c r="D570" s="162" t="s">
        <v>379</v>
      </c>
      <c r="E570" s="163" t="s">
        <v>1</v>
      </c>
      <c r="F570" s="164" t="s">
        <v>842</v>
      </c>
      <c r="H570" s="163" t="s">
        <v>1</v>
      </c>
      <c r="I570" s="165"/>
      <c r="L570" s="161"/>
      <c r="M570" s="166"/>
      <c r="T570" s="167"/>
      <c r="AT570" s="163" t="s">
        <v>379</v>
      </c>
      <c r="AU570" s="163" t="s">
        <v>88</v>
      </c>
      <c r="AV570" s="12" t="s">
        <v>82</v>
      </c>
      <c r="AW570" s="12" t="s">
        <v>31</v>
      </c>
      <c r="AX570" s="12" t="s">
        <v>75</v>
      </c>
      <c r="AY570" s="163" t="s">
        <v>371</v>
      </c>
    </row>
    <row r="571" spans="2:65" s="13" customFormat="1" ht="11.25" x14ac:dyDescent="0.2">
      <c r="B571" s="168"/>
      <c r="D571" s="162" t="s">
        <v>379</v>
      </c>
      <c r="E571" s="169" t="s">
        <v>1</v>
      </c>
      <c r="F571" s="170" t="s">
        <v>843</v>
      </c>
      <c r="H571" s="171">
        <v>0.25800000000000001</v>
      </c>
      <c r="I571" s="172"/>
      <c r="L571" s="168"/>
      <c r="M571" s="173"/>
      <c r="T571" s="174"/>
      <c r="AT571" s="169" t="s">
        <v>379</v>
      </c>
      <c r="AU571" s="169" t="s">
        <v>88</v>
      </c>
      <c r="AV571" s="13" t="s">
        <v>88</v>
      </c>
      <c r="AW571" s="13" t="s">
        <v>31</v>
      </c>
      <c r="AX571" s="13" t="s">
        <v>75</v>
      </c>
      <c r="AY571" s="169" t="s">
        <v>371</v>
      </c>
    </row>
    <row r="572" spans="2:65" s="13" customFormat="1" ht="11.25" x14ac:dyDescent="0.2">
      <c r="B572" s="168"/>
      <c r="D572" s="162" t="s">
        <v>379</v>
      </c>
      <c r="E572" s="169" t="s">
        <v>1</v>
      </c>
      <c r="F572" s="170" t="s">
        <v>844</v>
      </c>
      <c r="H572" s="171">
        <v>0.34399999999999997</v>
      </c>
      <c r="I572" s="172"/>
      <c r="L572" s="168"/>
      <c r="M572" s="173"/>
      <c r="T572" s="174"/>
      <c r="AT572" s="169" t="s">
        <v>379</v>
      </c>
      <c r="AU572" s="169" t="s">
        <v>88</v>
      </c>
      <c r="AV572" s="13" t="s">
        <v>88</v>
      </c>
      <c r="AW572" s="13" t="s">
        <v>31</v>
      </c>
      <c r="AX572" s="13" t="s">
        <v>75</v>
      </c>
      <c r="AY572" s="169" t="s">
        <v>371</v>
      </c>
    </row>
    <row r="573" spans="2:65" s="14" customFormat="1" ht="11.25" x14ac:dyDescent="0.2">
      <c r="B573" s="175"/>
      <c r="D573" s="162" t="s">
        <v>379</v>
      </c>
      <c r="E573" s="176" t="s">
        <v>133</v>
      </c>
      <c r="F573" s="177" t="s">
        <v>383</v>
      </c>
      <c r="H573" s="178">
        <v>81.405000000000001</v>
      </c>
      <c r="I573" s="179"/>
      <c r="L573" s="175"/>
      <c r="M573" s="180"/>
      <c r="T573" s="181"/>
      <c r="AT573" s="176" t="s">
        <v>379</v>
      </c>
      <c r="AU573" s="176" t="s">
        <v>88</v>
      </c>
      <c r="AV573" s="14" t="s">
        <v>384</v>
      </c>
      <c r="AW573" s="14" t="s">
        <v>31</v>
      </c>
      <c r="AX573" s="14" t="s">
        <v>75</v>
      </c>
      <c r="AY573" s="176" t="s">
        <v>371</v>
      </c>
    </row>
    <row r="574" spans="2:65" s="15" customFormat="1" ht="11.25" x14ac:dyDescent="0.2">
      <c r="B574" s="182"/>
      <c r="D574" s="162" t="s">
        <v>379</v>
      </c>
      <c r="E574" s="183" t="s">
        <v>1</v>
      </c>
      <c r="F574" s="184" t="s">
        <v>385</v>
      </c>
      <c r="H574" s="185">
        <v>81.405000000000001</v>
      </c>
      <c r="I574" s="186"/>
      <c r="L574" s="182"/>
      <c r="M574" s="187"/>
      <c r="T574" s="188"/>
      <c r="AT574" s="183" t="s">
        <v>379</v>
      </c>
      <c r="AU574" s="183" t="s">
        <v>88</v>
      </c>
      <c r="AV574" s="15" t="s">
        <v>377</v>
      </c>
      <c r="AW574" s="15" t="s">
        <v>31</v>
      </c>
      <c r="AX574" s="15" t="s">
        <v>82</v>
      </c>
      <c r="AY574" s="183" t="s">
        <v>371</v>
      </c>
    </row>
    <row r="575" spans="2:65" s="1" customFormat="1" ht="24.2" customHeight="1" x14ac:dyDescent="0.2">
      <c r="B575" s="147"/>
      <c r="C575" s="148" t="s">
        <v>845</v>
      </c>
      <c r="D575" s="148" t="s">
        <v>373</v>
      </c>
      <c r="E575" s="149" t="s">
        <v>846</v>
      </c>
      <c r="F575" s="150" t="s">
        <v>847</v>
      </c>
      <c r="G575" s="151" t="s">
        <v>391</v>
      </c>
      <c r="H575" s="152">
        <v>43.651000000000003</v>
      </c>
      <c r="I575" s="153"/>
      <c r="J575" s="154">
        <f>ROUND(I575*H575,2)</f>
        <v>0</v>
      </c>
      <c r="K575" s="150"/>
      <c r="L575" s="32"/>
      <c r="M575" s="155" t="s">
        <v>1</v>
      </c>
      <c r="N575" s="156" t="s">
        <v>41</v>
      </c>
      <c r="P575" s="157">
        <f>O575*H575</f>
        <v>0</v>
      </c>
      <c r="Q575" s="157">
        <v>2.415718</v>
      </c>
      <c r="R575" s="157">
        <f>Q575*H575</f>
        <v>105.44850641800001</v>
      </c>
      <c r="S575" s="157">
        <v>0</v>
      </c>
      <c r="T575" s="158">
        <f>S575*H575</f>
        <v>0</v>
      </c>
      <c r="AR575" s="159" t="s">
        <v>377</v>
      </c>
      <c r="AT575" s="159" t="s">
        <v>373</v>
      </c>
      <c r="AU575" s="159" t="s">
        <v>88</v>
      </c>
      <c r="AY575" s="17" t="s">
        <v>371</v>
      </c>
      <c r="BE575" s="160">
        <f>IF(N575="základná",J575,0)</f>
        <v>0</v>
      </c>
      <c r="BF575" s="160">
        <f>IF(N575="znížená",J575,0)</f>
        <v>0</v>
      </c>
      <c r="BG575" s="160">
        <f>IF(N575="zákl. prenesená",J575,0)</f>
        <v>0</v>
      </c>
      <c r="BH575" s="160">
        <f>IF(N575="zníž. prenesená",J575,0)</f>
        <v>0</v>
      </c>
      <c r="BI575" s="160">
        <f>IF(N575="nulová",J575,0)</f>
        <v>0</v>
      </c>
      <c r="BJ575" s="17" t="s">
        <v>88</v>
      </c>
      <c r="BK575" s="160">
        <f>ROUND(I575*H575,2)</f>
        <v>0</v>
      </c>
      <c r="BL575" s="17" t="s">
        <v>377</v>
      </c>
      <c r="BM575" s="159" t="s">
        <v>848</v>
      </c>
    </row>
    <row r="576" spans="2:65" s="12" customFormat="1" ht="11.25" x14ac:dyDescent="0.2">
      <c r="B576" s="161"/>
      <c r="D576" s="162" t="s">
        <v>379</v>
      </c>
      <c r="E576" s="163" t="s">
        <v>1</v>
      </c>
      <c r="F576" s="164" t="s">
        <v>397</v>
      </c>
      <c r="H576" s="163" t="s">
        <v>1</v>
      </c>
      <c r="I576" s="165"/>
      <c r="L576" s="161"/>
      <c r="M576" s="166"/>
      <c r="T576" s="167"/>
      <c r="AT576" s="163" t="s">
        <v>379</v>
      </c>
      <c r="AU576" s="163" t="s">
        <v>88</v>
      </c>
      <c r="AV576" s="12" t="s">
        <v>82</v>
      </c>
      <c r="AW576" s="12" t="s">
        <v>31</v>
      </c>
      <c r="AX576" s="12" t="s">
        <v>75</v>
      </c>
      <c r="AY576" s="163" t="s">
        <v>371</v>
      </c>
    </row>
    <row r="577" spans="2:65" s="12" customFormat="1" ht="11.25" x14ac:dyDescent="0.2">
      <c r="B577" s="161"/>
      <c r="D577" s="162" t="s">
        <v>379</v>
      </c>
      <c r="E577" s="163" t="s">
        <v>1</v>
      </c>
      <c r="F577" s="164" t="s">
        <v>849</v>
      </c>
      <c r="H577" s="163" t="s">
        <v>1</v>
      </c>
      <c r="I577" s="165"/>
      <c r="L577" s="161"/>
      <c r="M577" s="166"/>
      <c r="T577" s="167"/>
      <c r="AT577" s="163" t="s">
        <v>379</v>
      </c>
      <c r="AU577" s="163" t="s">
        <v>88</v>
      </c>
      <c r="AV577" s="12" t="s">
        <v>82</v>
      </c>
      <c r="AW577" s="12" t="s">
        <v>31</v>
      </c>
      <c r="AX577" s="12" t="s">
        <v>75</v>
      </c>
      <c r="AY577" s="163" t="s">
        <v>371</v>
      </c>
    </row>
    <row r="578" spans="2:65" s="13" customFormat="1" ht="11.25" x14ac:dyDescent="0.2">
      <c r="B578" s="168"/>
      <c r="D578" s="162" t="s">
        <v>379</v>
      </c>
      <c r="E578" s="169" t="s">
        <v>1</v>
      </c>
      <c r="F578" s="170" t="s">
        <v>850</v>
      </c>
      <c r="H578" s="171">
        <v>0.32500000000000001</v>
      </c>
      <c r="I578" s="172"/>
      <c r="L578" s="168"/>
      <c r="M578" s="173"/>
      <c r="T578" s="174"/>
      <c r="AT578" s="169" t="s">
        <v>379</v>
      </c>
      <c r="AU578" s="169" t="s">
        <v>88</v>
      </c>
      <c r="AV578" s="13" t="s">
        <v>88</v>
      </c>
      <c r="AW578" s="13" t="s">
        <v>31</v>
      </c>
      <c r="AX578" s="13" t="s">
        <v>75</v>
      </c>
      <c r="AY578" s="169" t="s">
        <v>371</v>
      </c>
    </row>
    <row r="579" spans="2:65" s="12" customFormat="1" ht="11.25" x14ac:dyDescent="0.2">
      <c r="B579" s="161"/>
      <c r="D579" s="162" t="s">
        <v>379</v>
      </c>
      <c r="E579" s="163" t="s">
        <v>1</v>
      </c>
      <c r="F579" s="164" t="s">
        <v>851</v>
      </c>
      <c r="H579" s="163" t="s">
        <v>1</v>
      </c>
      <c r="I579" s="165"/>
      <c r="L579" s="161"/>
      <c r="M579" s="166"/>
      <c r="T579" s="167"/>
      <c r="AT579" s="163" t="s">
        <v>379</v>
      </c>
      <c r="AU579" s="163" t="s">
        <v>88</v>
      </c>
      <c r="AV579" s="12" t="s">
        <v>82</v>
      </c>
      <c r="AW579" s="12" t="s">
        <v>31</v>
      </c>
      <c r="AX579" s="12" t="s">
        <v>75</v>
      </c>
      <c r="AY579" s="163" t="s">
        <v>371</v>
      </c>
    </row>
    <row r="580" spans="2:65" s="13" customFormat="1" ht="11.25" x14ac:dyDescent="0.2">
      <c r="B580" s="168"/>
      <c r="D580" s="162" t="s">
        <v>379</v>
      </c>
      <c r="E580" s="169" t="s">
        <v>1</v>
      </c>
      <c r="F580" s="170" t="s">
        <v>852</v>
      </c>
      <c r="H580" s="171">
        <v>0.59899999999999998</v>
      </c>
      <c r="I580" s="172"/>
      <c r="L580" s="168"/>
      <c r="M580" s="173"/>
      <c r="T580" s="174"/>
      <c r="AT580" s="169" t="s">
        <v>379</v>
      </c>
      <c r="AU580" s="169" t="s">
        <v>88</v>
      </c>
      <c r="AV580" s="13" t="s">
        <v>88</v>
      </c>
      <c r="AW580" s="13" t="s">
        <v>31</v>
      </c>
      <c r="AX580" s="13" t="s">
        <v>75</v>
      </c>
      <c r="AY580" s="169" t="s">
        <v>371</v>
      </c>
    </row>
    <row r="581" spans="2:65" s="12" customFormat="1" ht="11.25" x14ac:dyDescent="0.2">
      <c r="B581" s="161"/>
      <c r="D581" s="162" t="s">
        <v>379</v>
      </c>
      <c r="E581" s="163" t="s">
        <v>1</v>
      </c>
      <c r="F581" s="164" t="s">
        <v>515</v>
      </c>
      <c r="H581" s="163" t="s">
        <v>1</v>
      </c>
      <c r="I581" s="165"/>
      <c r="L581" s="161"/>
      <c r="M581" s="166"/>
      <c r="T581" s="167"/>
      <c r="AT581" s="163" t="s">
        <v>379</v>
      </c>
      <c r="AU581" s="163" t="s">
        <v>88</v>
      </c>
      <c r="AV581" s="12" t="s">
        <v>82</v>
      </c>
      <c r="AW581" s="12" t="s">
        <v>31</v>
      </c>
      <c r="AX581" s="12" t="s">
        <v>75</v>
      </c>
      <c r="AY581" s="163" t="s">
        <v>371</v>
      </c>
    </row>
    <row r="582" spans="2:65" s="12" customFormat="1" ht="11.25" x14ac:dyDescent="0.2">
      <c r="B582" s="161"/>
      <c r="D582" s="162" t="s">
        <v>379</v>
      </c>
      <c r="E582" s="163" t="s">
        <v>1</v>
      </c>
      <c r="F582" s="164" t="s">
        <v>853</v>
      </c>
      <c r="H582" s="163" t="s">
        <v>1</v>
      </c>
      <c r="I582" s="165"/>
      <c r="L582" s="161"/>
      <c r="M582" s="166"/>
      <c r="T582" s="167"/>
      <c r="AT582" s="163" t="s">
        <v>379</v>
      </c>
      <c r="AU582" s="163" t="s">
        <v>88</v>
      </c>
      <c r="AV582" s="12" t="s">
        <v>82</v>
      </c>
      <c r="AW582" s="12" t="s">
        <v>31</v>
      </c>
      <c r="AX582" s="12" t="s">
        <v>75</v>
      </c>
      <c r="AY582" s="163" t="s">
        <v>371</v>
      </c>
    </row>
    <row r="583" spans="2:65" s="13" customFormat="1" ht="11.25" x14ac:dyDescent="0.2">
      <c r="B583" s="168"/>
      <c r="D583" s="162" t="s">
        <v>379</v>
      </c>
      <c r="E583" s="169" t="s">
        <v>1</v>
      </c>
      <c r="F583" s="170" t="s">
        <v>854</v>
      </c>
      <c r="H583" s="171">
        <v>10.523999999999999</v>
      </c>
      <c r="I583" s="172"/>
      <c r="L583" s="168"/>
      <c r="M583" s="173"/>
      <c r="T583" s="174"/>
      <c r="AT583" s="169" t="s">
        <v>379</v>
      </c>
      <c r="AU583" s="169" t="s">
        <v>88</v>
      </c>
      <c r="AV583" s="13" t="s">
        <v>88</v>
      </c>
      <c r="AW583" s="13" t="s">
        <v>31</v>
      </c>
      <c r="AX583" s="13" t="s">
        <v>75</v>
      </c>
      <c r="AY583" s="169" t="s">
        <v>371</v>
      </c>
    </row>
    <row r="584" spans="2:65" s="12" customFormat="1" ht="11.25" x14ac:dyDescent="0.2">
      <c r="B584" s="161"/>
      <c r="D584" s="162" t="s">
        <v>379</v>
      </c>
      <c r="E584" s="163" t="s">
        <v>1</v>
      </c>
      <c r="F584" s="164" t="s">
        <v>556</v>
      </c>
      <c r="H584" s="163" t="s">
        <v>1</v>
      </c>
      <c r="I584" s="165"/>
      <c r="L584" s="161"/>
      <c r="M584" s="166"/>
      <c r="T584" s="167"/>
      <c r="AT584" s="163" t="s">
        <v>379</v>
      </c>
      <c r="AU584" s="163" t="s">
        <v>88</v>
      </c>
      <c r="AV584" s="12" t="s">
        <v>82</v>
      </c>
      <c r="AW584" s="12" t="s">
        <v>31</v>
      </c>
      <c r="AX584" s="12" t="s">
        <v>75</v>
      </c>
      <c r="AY584" s="163" t="s">
        <v>371</v>
      </c>
    </row>
    <row r="585" spans="2:65" s="13" customFormat="1" ht="22.5" x14ac:dyDescent="0.2">
      <c r="B585" s="168"/>
      <c r="D585" s="162" t="s">
        <v>379</v>
      </c>
      <c r="E585" s="169" t="s">
        <v>1</v>
      </c>
      <c r="F585" s="170" t="s">
        <v>855</v>
      </c>
      <c r="H585" s="171">
        <v>31.279</v>
      </c>
      <c r="I585" s="172"/>
      <c r="L585" s="168"/>
      <c r="M585" s="173"/>
      <c r="T585" s="174"/>
      <c r="AT585" s="169" t="s">
        <v>379</v>
      </c>
      <c r="AU585" s="169" t="s">
        <v>88</v>
      </c>
      <c r="AV585" s="13" t="s">
        <v>88</v>
      </c>
      <c r="AW585" s="13" t="s">
        <v>31</v>
      </c>
      <c r="AX585" s="13" t="s">
        <v>75</v>
      </c>
      <c r="AY585" s="169" t="s">
        <v>371</v>
      </c>
    </row>
    <row r="586" spans="2:65" s="12" customFormat="1" ht="11.25" x14ac:dyDescent="0.2">
      <c r="B586" s="161"/>
      <c r="D586" s="162" t="s">
        <v>379</v>
      </c>
      <c r="E586" s="163" t="s">
        <v>1</v>
      </c>
      <c r="F586" s="164" t="s">
        <v>849</v>
      </c>
      <c r="H586" s="163" t="s">
        <v>1</v>
      </c>
      <c r="I586" s="165"/>
      <c r="L586" s="161"/>
      <c r="M586" s="166"/>
      <c r="T586" s="167"/>
      <c r="AT586" s="163" t="s">
        <v>379</v>
      </c>
      <c r="AU586" s="163" t="s">
        <v>88</v>
      </c>
      <c r="AV586" s="12" t="s">
        <v>82</v>
      </c>
      <c r="AW586" s="12" t="s">
        <v>31</v>
      </c>
      <c r="AX586" s="12" t="s">
        <v>75</v>
      </c>
      <c r="AY586" s="163" t="s">
        <v>371</v>
      </c>
    </row>
    <row r="587" spans="2:65" s="13" customFormat="1" ht="11.25" x14ac:dyDescent="0.2">
      <c r="B587" s="168"/>
      <c r="D587" s="162" t="s">
        <v>379</v>
      </c>
      <c r="E587" s="169" t="s">
        <v>1</v>
      </c>
      <c r="F587" s="170" t="s">
        <v>850</v>
      </c>
      <c r="H587" s="171">
        <v>0.32500000000000001</v>
      </c>
      <c r="I587" s="172"/>
      <c r="L587" s="168"/>
      <c r="M587" s="173"/>
      <c r="T587" s="174"/>
      <c r="AT587" s="169" t="s">
        <v>379</v>
      </c>
      <c r="AU587" s="169" t="s">
        <v>88</v>
      </c>
      <c r="AV587" s="13" t="s">
        <v>88</v>
      </c>
      <c r="AW587" s="13" t="s">
        <v>31</v>
      </c>
      <c r="AX587" s="13" t="s">
        <v>75</v>
      </c>
      <c r="AY587" s="169" t="s">
        <v>371</v>
      </c>
    </row>
    <row r="588" spans="2:65" s="12" customFormat="1" ht="11.25" x14ac:dyDescent="0.2">
      <c r="B588" s="161"/>
      <c r="D588" s="162" t="s">
        <v>379</v>
      </c>
      <c r="E588" s="163" t="s">
        <v>1</v>
      </c>
      <c r="F588" s="164" t="s">
        <v>851</v>
      </c>
      <c r="H588" s="163" t="s">
        <v>1</v>
      </c>
      <c r="I588" s="165"/>
      <c r="L588" s="161"/>
      <c r="M588" s="166"/>
      <c r="T588" s="167"/>
      <c r="AT588" s="163" t="s">
        <v>379</v>
      </c>
      <c r="AU588" s="163" t="s">
        <v>88</v>
      </c>
      <c r="AV588" s="12" t="s">
        <v>82</v>
      </c>
      <c r="AW588" s="12" t="s">
        <v>31</v>
      </c>
      <c r="AX588" s="12" t="s">
        <v>75</v>
      </c>
      <c r="AY588" s="163" t="s">
        <v>371</v>
      </c>
    </row>
    <row r="589" spans="2:65" s="13" customFormat="1" ht="11.25" x14ac:dyDescent="0.2">
      <c r="B589" s="168"/>
      <c r="D589" s="162" t="s">
        <v>379</v>
      </c>
      <c r="E589" s="169" t="s">
        <v>1</v>
      </c>
      <c r="F589" s="170" t="s">
        <v>852</v>
      </c>
      <c r="H589" s="171">
        <v>0.59899999999999998</v>
      </c>
      <c r="I589" s="172"/>
      <c r="L589" s="168"/>
      <c r="M589" s="173"/>
      <c r="T589" s="174"/>
      <c r="AT589" s="169" t="s">
        <v>379</v>
      </c>
      <c r="AU589" s="169" t="s">
        <v>88</v>
      </c>
      <c r="AV589" s="13" t="s">
        <v>88</v>
      </c>
      <c r="AW589" s="13" t="s">
        <v>31</v>
      </c>
      <c r="AX589" s="13" t="s">
        <v>75</v>
      </c>
      <c r="AY589" s="169" t="s">
        <v>371</v>
      </c>
    </row>
    <row r="590" spans="2:65" s="14" customFormat="1" ht="11.25" x14ac:dyDescent="0.2">
      <c r="B590" s="175"/>
      <c r="D590" s="162" t="s">
        <v>379</v>
      </c>
      <c r="E590" s="176" t="s">
        <v>164</v>
      </c>
      <c r="F590" s="177" t="s">
        <v>383</v>
      </c>
      <c r="H590" s="178">
        <v>43.651000000000003</v>
      </c>
      <c r="I590" s="179"/>
      <c r="L590" s="175"/>
      <c r="M590" s="180"/>
      <c r="T590" s="181"/>
      <c r="AT590" s="176" t="s">
        <v>379</v>
      </c>
      <c r="AU590" s="176" t="s">
        <v>88</v>
      </c>
      <c r="AV590" s="14" t="s">
        <v>384</v>
      </c>
      <c r="AW590" s="14" t="s">
        <v>31</v>
      </c>
      <c r="AX590" s="14" t="s">
        <v>75</v>
      </c>
      <c r="AY590" s="176" t="s">
        <v>371</v>
      </c>
    </row>
    <row r="591" spans="2:65" s="15" customFormat="1" ht="11.25" x14ac:dyDescent="0.2">
      <c r="B591" s="182"/>
      <c r="D591" s="162" t="s">
        <v>379</v>
      </c>
      <c r="E591" s="183" t="s">
        <v>1</v>
      </c>
      <c r="F591" s="184" t="s">
        <v>385</v>
      </c>
      <c r="H591" s="185">
        <v>43.651000000000003</v>
      </c>
      <c r="I591" s="186"/>
      <c r="L591" s="182"/>
      <c r="M591" s="187"/>
      <c r="T591" s="188"/>
      <c r="AT591" s="183" t="s">
        <v>379</v>
      </c>
      <c r="AU591" s="183" t="s">
        <v>88</v>
      </c>
      <c r="AV591" s="15" t="s">
        <v>377</v>
      </c>
      <c r="AW591" s="15" t="s">
        <v>31</v>
      </c>
      <c r="AX591" s="15" t="s">
        <v>82</v>
      </c>
      <c r="AY591" s="183" t="s">
        <v>371</v>
      </c>
    </row>
    <row r="592" spans="2:65" s="1" customFormat="1" ht="24.2" customHeight="1" x14ac:dyDescent="0.2">
      <c r="B592" s="147"/>
      <c r="C592" s="148" t="s">
        <v>856</v>
      </c>
      <c r="D592" s="148" t="s">
        <v>373</v>
      </c>
      <c r="E592" s="149" t="s">
        <v>857</v>
      </c>
      <c r="F592" s="150" t="s">
        <v>858</v>
      </c>
      <c r="G592" s="151" t="s">
        <v>391</v>
      </c>
      <c r="H592" s="152">
        <v>43.651000000000003</v>
      </c>
      <c r="I592" s="153"/>
      <c r="J592" s="154">
        <f>ROUND(I592*H592,2)</f>
        <v>0</v>
      </c>
      <c r="K592" s="150"/>
      <c r="L592" s="32"/>
      <c r="M592" s="155" t="s">
        <v>1</v>
      </c>
      <c r="N592" s="156" t="s">
        <v>41</v>
      </c>
      <c r="P592" s="157">
        <f>O592*H592</f>
        <v>0</v>
      </c>
      <c r="Q592" s="157">
        <v>0.04</v>
      </c>
      <c r="R592" s="157">
        <f>Q592*H592</f>
        <v>1.7460400000000003</v>
      </c>
      <c r="S592" s="157">
        <v>0</v>
      </c>
      <c r="T592" s="158">
        <f>S592*H592</f>
        <v>0</v>
      </c>
      <c r="AR592" s="159" t="s">
        <v>377</v>
      </c>
      <c r="AT592" s="159" t="s">
        <v>373</v>
      </c>
      <c r="AU592" s="159" t="s">
        <v>88</v>
      </c>
      <c r="AY592" s="17" t="s">
        <v>371</v>
      </c>
      <c r="BE592" s="160">
        <f>IF(N592="základná",J592,0)</f>
        <v>0</v>
      </c>
      <c r="BF592" s="160">
        <f>IF(N592="znížená",J592,0)</f>
        <v>0</v>
      </c>
      <c r="BG592" s="160">
        <f>IF(N592="zákl. prenesená",J592,0)</f>
        <v>0</v>
      </c>
      <c r="BH592" s="160">
        <f>IF(N592="zníž. prenesená",J592,0)</f>
        <v>0</v>
      </c>
      <c r="BI592" s="160">
        <f>IF(N592="nulová",J592,0)</f>
        <v>0</v>
      </c>
      <c r="BJ592" s="17" t="s">
        <v>88</v>
      </c>
      <c r="BK592" s="160">
        <f>ROUND(I592*H592,2)</f>
        <v>0</v>
      </c>
      <c r="BL592" s="17" t="s">
        <v>377</v>
      </c>
      <c r="BM592" s="159" t="s">
        <v>859</v>
      </c>
    </row>
    <row r="593" spans="2:65" s="13" customFormat="1" ht="11.25" x14ac:dyDescent="0.2">
      <c r="B593" s="168"/>
      <c r="D593" s="162" t="s">
        <v>379</v>
      </c>
      <c r="E593" s="169" t="s">
        <v>1</v>
      </c>
      <c r="F593" s="170" t="s">
        <v>164</v>
      </c>
      <c r="H593" s="171">
        <v>43.651000000000003</v>
      </c>
      <c r="I593" s="172"/>
      <c r="L593" s="168"/>
      <c r="M593" s="173"/>
      <c r="T593" s="174"/>
      <c r="AT593" s="169" t="s">
        <v>379</v>
      </c>
      <c r="AU593" s="169" t="s">
        <v>88</v>
      </c>
      <c r="AV593" s="13" t="s">
        <v>88</v>
      </c>
      <c r="AW593" s="13" t="s">
        <v>31</v>
      </c>
      <c r="AX593" s="13" t="s">
        <v>75</v>
      </c>
      <c r="AY593" s="169" t="s">
        <v>371</v>
      </c>
    </row>
    <row r="594" spans="2:65" s="15" customFormat="1" ht="11.25" x14ac:dyDescent="0.2">
      <c r="B594" s="182"/>
      <c r="D594" s="162" t="s">
        <v>379</v>
      </c>
      <c r="E594" s="183" t="s">
        <v>1</v>
      </c>
      <c r="F594" s="184" t="s">
        <v>385</v>
      </c>
      <c r="H594" s="185">
        <v>43.651000000000003</v>
      </c>
      <c r="I594" s="186"/>
      <c r="L594" s="182"/>
      <c r="M594" s="187"/>
      <c r="T594" s="188"/>
      <c r="AT594" s="183" t="s">
        <v>379</v>
      </c>
      <c r="AU594" s="183" t="s">
        <v>88</v>
      </c>
      <c r="AV594" s="15" t="s">
        <v>377</v>
      </c>
      <c r="AW594" s="15" t="s">
        <v>31</v>
      </c>
      <c r="AX594" s="15" t="s">
        <v>82</v>
      </c>
      <c r="AY594" s="183" t="s">
        <v>371</v>
      </c>
    </row>
    <row r="595" spans="2:65" s="1" customFormat="1" ht="33" customHeight="1" x14ac:dyDescent="0.2">
      <c r="B595" s="147"/>
      <c r="C595" s="148" t="s">
        <v>860</v>
      </c>
      <c r="D595" s="148" t="s">
        <v>373</v>
      </c>
      <c r="E595" s="149" t="s">
        <v>861</v>
      </c>
      <c r="F595" s="150" t="s">
        <v>862</v>
      </c>
      <c r="G595" s="151" t="s">
        <v>391</v>
      </c>
      <c r="H595" s="152">
        <v>43.651000000000003</v>
      </c>
      <c r="I595" s="153"/>
      <c r="J595" s="154">
        <f>ROUND(I595*H595,2)</f>
        <v>0</v>
      </c>
      <c r="K595" s="150"/>
      <c r="L595" s="32"/>
      <c r="M595" s="155" t="s">
        <v>1</v>
      </c>
      <c r="N595" s="156" t="s">
        <v>41</v>
      </c>
      <c r="P595" s="157">
        <f>O595*H595</f>
        <v>0</v>
      </c>
      <c r="Q595" s="157">
        <v>0</v>
      </c>
      <c r="R595" s="157">
        <f>Q595*H595</f>
        <v>0</v>
      </c>
      <c r="S595" s="157">
        <v>0</v>
      </c>
      <c r="T595" s="158">
        <f>S595*H595</f>
        <v>0</v>
      </c>
      <c r="AR595" s="159" t="s">
        <v>377</v>
      </c>
      <c r="AT595" s="159" t="s">
        <v>373</v>
      </c>
      <c r="AU595" s="159" t="s">
        <v>88</v>
      </c>
      <c r="AY595" s="17" t="s">
        <v>371</v>
      </c>
      <c r="BE595" s="160">
        <f>IF(N595="základná",J595,0)</f>
        <v>0</v>
      </c>
      <c r="BF595" s="160">
        <f>IF(N595="znížená",J595,0)</f>
        <v>0</v>
      </c>
      <c r="BG595" s="160">
        <f>IF(N595="zákl. prenesená",J595,0)</f>
        <v>0</v>
      </c>
      <c r="BH595" s="160">
        <f>IF(N595="zníž. prenesená",J595,0)</f>
        <v>0</v>
      </c>
      <c r="BI595" s="160">
        <f>IF(N595="nulová",J595,0)</f>
        <v>0</v>
      </c>
      <c r="BJ595" s="17" t="s">
        <v>88</v>
      </c>
      <c r="BK595" s="160">
        <f>ROUND(I595*H595,2)</f>
        <v>0</v>
      </c>
      <c r="BL595" s="17" t="s">
        <v>377</v>
      </c>
      <c r="BM595" s="159" t="s">
        <v>863</v>
      </c>
    </row>
    <row r="596" spans="2:65" s="13" customFormat="1" ht="11.25" x14ac:dyDescent="0.2">
      <c r="B596" s="168"/>
      <c r="D596" s="162" t="s">
        <v>379</v>
      </c>
      <c r="E596" s="169" t="s">
        <v>1</v>
      </c>
      <c r="F596" s="170" t="s">
        <v>164</v>
      </c>
      <c r="H596" s="171">
        <v>43.651000000000003</v>
      </c>
      <c r="I596" s="172"/>
      <c r="L596" s="168"/>
      <c r="M596" s="173"/>
      <c r="T596" s="174"/>
      <c r="AT596" s="169" t="s">
        <v>379</v>
      </c>
      <c r="AU596" s="169" t="s">
        <v>88</v>
      </c>
      <c r="AV596" s="13" t="s">
        <v>88</v>
      </c>
      <c r="AW596" s="13" t="s">
        <v>31</v>
      </c>
      <c r="AX596" s="13" t="s">
        <v>75</v>
      </c>
      <c r="AY596" s="169" t="s">
        <v>371</v>
      </c>
    </row>
    <row r="597" spans="2:65" s="15" customFormat="1" ht="11.25" x14ac:dyDescent="0.2">
      <c r="B597" s="182"/>
      <c r="D597" s="162" t="s">
        <v>379</v>
      </c>
      <c r="E597" s="183" t="s">
        <v>1</v>
      </c>
      <c r="F597" s="184" t="s">
        <v>385</v>
      </c>
      <c r="H597" s="185">
        <v>43.651000000000003</v>
      </c>
      <c r="I597" s="186"/>
      <c r="L597" s="182"/>
      <c r="M597" s="187"/>
      <c r="T597" s="188"/>
      <c r="AT597" s="183" t="s">
        <v>379</v>
      </c>
      <c r="AU597" s="183" t="s">
        <v>88</v>
      </c>
      <c r="AV597" s="15" t="s">
        <v>377</v>
      </c>
      <c r="AW597" s="15" t="s">
        <v>31</v>
      </c>
      <c r="AX597" s="15" t="s">
        <v>82</v>
      </c>
      <c r="AY597" s="183" t="s">
        <v>371</v>
      </c>
    </row>
    <row r="598" spans="2:65" s="1" customFormat="1" ht="37.9" customHeight="1" x14ac:dyDescent="0.2">
      <c r="B598" s="147"/>
      <c r="C598" s="148" t="s">
        <v>864</v>
      </c>
      <c r="D598" s="148" t="s">
        <v>373</v>
      </c>
      <c r="E598" s="149" t="s">
        <v>865</v>
      </c>
      <c r="F598" s="150" t="s">
        <v>866</v>
      </c>
      <c r="G598" s="151" t="s">
        <v>376</v>
      </c>
      <c r="H598" s="152">
        <v>643.404</v>
      </c>
      <c r="I598" s="153"/>
      <c r="J598" s="154">
        <f>ROUND(I598*H598,2)</f>
        <v>0</v>
      </c>
      <c r="K598" s="150"/>
      <c r="L598" s="32"/>
      <c r="M598" s="155" t="s">
        <v>1</v>
      </c>
      <c r="N598" s="156" t="s">
        <v>41</v>
      </c>
      <c r="P598" s="157">
        <f>O598*H598</f>
        <v>0</v>
      </c>
      <c r="Q598" s="157">
        <v>6.2736099999999998E-3</v>
      </c>
      <c r="R598" s="157">
        <f>Q598*H598</f>
        <v>4.0364657684400003</v>
      </c>
      <c r="S598" s="157">
        <v>0</v>
      </c>
      <c r="T598" s="158">
        <f>S598*H598</f>
        <v>0</v>
      </c>
      <c r="AR598" s="159" t="s">
        <v>377</v>
      </c>
      <c r="AT598" s="159" t="s">
        <v>373</v>
      </c>
      <c r="AU598" s="159" t="s">
        <v>88</v>
      </c>
      <c r="AY598" s="17" t="s">
        <v>371</v>
      </c>
      <c r="BE598" s="160">
        <f>IF(N598="základná",J598,0)</f>
        <v>0</v>
      </c>
      <c r="BF598" s="160">
        <f>IF(N598="znížená",J598,0)</f>
        <v>0</v>
      </c>
      <c r="BG598" s="160">
        <f>IF(N598="zákl. prenesená",J598,0)</f>
        <v>0</v>
      </c>
      <c r="BH598" s="160">
        <f>IF(N598="zníž. prenesená",J598,0)</f>
        <v>0</v>
      </c>
      <c r="BI598" s="160">
        <f>IF(N598="nulová",J598,0)</f>
        <v>0</v>
      </c>
      <c r="BJ598" s="17" t="s">
        <v>88</v>
      </c>
      <c r="BK598" s="160">
        <f>ROUND(I598*H598,2)</f>
        <v>0</v>
      </c>
      <c r="BL598" s="17" t="s">
        <v>377</v>
      </c>
      <c r="BM598" s="159" t="s">
        <v>867</v>
      </c>
    </row>
    <row r="599" spans="2:65" s="12" customFormat="1" ht="11.25" x14ac:dyDescent="0.2">
      <c r="B599" s="161"/>
      <c r="D599" s="162" t="s">
        <v>379</v>
      </c>
      <c r="E599" s="163" t="s">
        <v>1</v>
      </c>
      <c r="F599" s="164" t="s">
        <v>397</v>
      </c>
      <c r="H599" s="163" t="s">
        <v>1</v>
      </c>
      <c r="I599" s="165"/>
      <c r="L599" s="161"/>
      <c r="M599" s="166"/>
      <c r="T599" s="167"/>
      <c r="AT599" s="163" t="s">
        <v>379</v>
      </c>
      <c r="AU599" s="163" t="s">
        <v>88</v>
      </c>
      <c r="AV599" s="12" t="s">
        <v>82</v>
      </c>
      <c r="AW599" s="12" t="s">
        <v>31</v>
      </c>
      <c r="AX599" s="12" t="s">
        <v>75</v>
      </c>
      <c r="AY599" s="163" t="s">
        <v>371</v>
      </c>
    </row>
    <row r="600" spans="2:65" s="12" customFormat="1" ht="11.25" x14ac:dyDescent="0.2">
      <c r="B600" s="161"/>
      <c r="D600" s="162" t="s">
        <v>379</v>
      </c>
      <c r="E600" s="163" t="s">
        <v>1</v>
      </c>
      <c r="F600" s="164" t="s">
        <v>849</v>
      </c>
      <c r="H600" s="163" t="s">
        <v>1</v>
      </c>
      <c r="I600" s="165"/>
      <c r="L600" s="161"/>
      <c r="M600" s="166"/>
      <c r="T600" s="167"/>
      <c r="AT600" s="163" t="s">
        <v>379</v>
      </c>
      <c r="AU600" s="163" t="s">
        <v>88</v>
      </c>
      <c r="AV600" s="12" t="s">
        <v>82</v>
      </c>
      <c r="AW600" s="12" t="s">
        <v>31</v>
      </c>
      <c r="AX600" s="12" t="s">
        <v>75</v>
      </c>
      <c r="AY600" s="163" t="s">
        <v>371</v>
      </c>
    </row>
    <row r="601" spans="2:65" s="13" customFormat="1" ht="11.25" x14ac:dyDescent="0.2">
      <c r="B601" s="168"/>
      <c r="D601" s="162" t="s">
        <v>379</v>
      </c>
      <c r="E601" s="169" t="s">
        <v>1</v>
      </c>
      <c r="F601" s="170" t="s">
        <v>868</v>
      </c>
      <c r="H601" s="171">
        <v>7.4749999999999996</v>
      </c>
      <c r="I601" s="172"/>
      <c r="L601" s="168"/>
      <c r="M601" s="173"/>
      <c r="T601" s="174"/>
      <c r="AT601" s="169" t="s">
        <v>379</v>
      </c>
      <c r="AU601" s="169" t="s">
        <v>88</v>
      </c>
      <c r="AV601" s="13" t="s">
        <v>88</v>
      </c>
      <c r="AW601" s="13" t="s">
        <v>31</v>
      </c>
      <c r="AX601" s="13" t="s">
        <v>75</v>
      </c>
      <c r="AY601" s="169" t="s">
        <v>371</v>
      </c>
    </row>
    <row r="602" spans="2:65" s="12" customFormat="1" ht="11.25" x14ac:dyDescent="0.2">
      <c r="B602" s="161"/>
      <c r="D602" s="162" t="s">
        <v>379</v>
      </c>
      <c r="E602" s="163" t="s">
        <v>1</v>
      </c>
      <c r="F602" s="164" t="s">
        <v>851</v>
      </c>
      <c r="H602" s="163" t="s">
        <v>1</v>
      </c>
      <c r="I602" s="165"/>
      <c r="L602" s="161"/>
      <c r="M602" s="166"/>
      <c r="T602" s="167"/>
      <c r="AT602" s="163" t="s">
        <v>379</v>
      </c>
      <c r="AU602" s="163" t="s">
        <v>88</v>
      </c>
      <c r="AV602" s="12" t="s">
        <v>82</v>
      </c>
      <c r="AW602" s="12" t="s">
        <v>31</v>
      </c>
      <c r="AX602" s="12" t="s">
        <v>75</v>
      </c>
      <c r="AY602" s="163" t="s">
        <v>371</v>
      </c>
    </row>
    <row r="603" spans="2:65" s="13" customFormat="1" ht="11.25" x14ac:dyDescent="0.2">
      <c r="B603" s="168"/>
      <c r="D603" s="162" t="s">
        <v>379</v>
      </c>
      <c r="E603" s="169" t="s">
        <v>1</v>
      </c>
      <c r="F603" s="170" t="s">
        <v>869</v>
      </c>
      <c r="H603" s="171">
        <v>13.766</v>
      </c>
      <c r="I603" s="172"/>
      <c r="L603" s="168"/>
      <c r="M603" s="173"/>
      <c r="T603" s="174"/>
      <c r="AT603" s="169" t="s">
        <v>379</v>
      </c>
      <c r="AU603" s="169" t="s">
        <v>88</v>
      </c>
      <c r="AV603" s="13" t="s">
        <v>88</v>
      </c>
      <c r="AW603" s="13" t="s">
        <v>31</v>
      </c>
      <c r="AX603" s="13" t="s">
        <v>75</v>
      </c>
      <c r="AY603" s="169" t="s">
        <v>371</v>
      </c>
    </row>
    <row r="604" spans="2:65" s="12" customFormat="1" ht="11.25" x14ac:dyDescent="0.2">
      <c r="B604" s="161"/>
      <c r="D604" s="162" t="s">
        <v>379</v>
      </c>
      <c r="E604" s="163" t="s">
        <v>1</v>
      </c>
      <c r="F604" s="164" t="s">
        <v>515</v>
      </c>
      <c r="H604" s="163" t="s">
        <v>1</v>
      </c>
      <c r="I604" s="165"/>
      <c r="L604" s="161"/>
      <c r="M604" s="166"/>
      <c r="T604" s="167"/>
      <c r="AT604" s="163" t="s">
        <v>379</v>
      </c>
      <c r="AU604" s="163" t="s">
        <v>88</v>
      </c>
      <c r="AV604" s="12" t="s">
        <v>82</v>
      </c>
      <c r="AW604" s="12" t="s">
        <v>31</v>
      </c>
      <c r="AX604" s="12" t="s">
        <v>75</v>
      </c>
      <c r="AY604" s="163" t="s">
        <v>371</v>
      </c>
    </row>
    <row r="605" spans="2:65" s="12" customFormat="1" ht="11.25" x14ac:dyDescent="0.2">
      <c r="B605" s="161"/>
      <c r="D605" s="162" t="s">
        <v>379</v>
      </c>
      <c r="E605" s="163" t="s">
        <v>1</v>
      </c>
      <c r="F605" s="164" t="s">
        <v>853</v>
      </c>
      <c r="H605" s="163" t="s">
        <v>1</v>
      </c>
      <c r="I605" s="165"/>
      <c r="L605" s="161"/>
      <c r="M605" s="166"/>
      <c r="T605" s="167"/>
      <c r="AT605" s="163" t="s">
        <v>379</v>
      </c>
      <c r="AU605" s="163" t="s">
        <v>88</v>
      </c>
      <c r="AV605" s="12" t="s">
        <v>82</v>
      </c>
      <c r="AW605" s="12" t="s">
        <v>31</v>
      </c>
      <c r="AX605" s="12" t="s">
        <v>75</v>
      </c>
      <c r="AY605" s="163" t="s">
        <v>371</v>
      </c>
    </row>
    <row r="606" spans="2:65" s="13" customFormat="1" ht="11.25" x14ac:dyDescent="0.2">
      <c r="B606" s="168"/>
      <c r="D606" s="162" t="s">
        <v>379</v>
      </c>
      <c r="E606" s="169" t="s">
        <v>1</v>
      </c>
      <c r="F606" s="170" t="s">
        <v>870</v>
      </c>
      <c r="H606" s="171">
        <v>151.28299999999999</v>
      </c>
      <c r="I606" s="172"/>
      <c r="L606" s="168"/>
      <c r="M606" s="173"/>
      <c r="T606" s="174"/>
      <c r="AT606" s="169" t="s">
        <v>379</v>
      </c>
      <c r="AU606" s="169" t="s">
        <v>88</v>
      </c>
      <c r="AV606" s="13" t="s">
        <v>88</v>
      </c>
      <c r="AW606" s="13" t="s">
        <v>31</v>
      </c>
      <c r="AX606" s="13" t="s">
        <v>75</v>
      </c>
      <c r="AY606" s="169" t="s">
        <v>371</v>
      </c>
    </row>
    <row r="607" spans="2:65" s="12" customFormat="1" ht="11.25" x14ac:dyDescent="0.2">
      <c r="B607" s="161"/>
      <c r="D607" s="162" t="s">
        <v>379</v>
      </c>
      <c r="E607" s="163" t="s">
        <v>1</v>
      </c>
      <c r="F607" s="164" t="s">
        <v>556</v>
      </c>
      <c r="H607" s="163" t="s">
        <v>1</v>
      </c>
      <c r="I607" s="165"/>
      <c r="L607" s="161"/>
      <c r="M607" s="166"/>
      <c r="T607" s="167"/>
      <c r="AT607" s="163" t="s">
        <v>379</v>
      </c>
      <c r="AU607" s="163" t="s">
        <v>88</v>
      </c>
      <c r="AV607" s="12" t="s">
        <v>82</v>
      </c>
      <c r="AW607" s="12" t="s">
        <v>31</v>
      </c>
      <c r="AX607" s="12" t="s">
        <v>75</v>
      </c>
      <c r="AY607" s="163" t="s">
        <v>371</v>
      </c>
    </row>
    <row r="608" spans="2:65" s="13" customFormat="1" ht="22.5" x14ac:dyDescent="0.2">
      <c r="B608" s="168"/>
      <c r="D608" s="162" t="s">
        <v>379</v>
      </c>
      <c r="E608" s="169" t="s">
        <v>1</v>
      </c>
      <c r="F608" s="170" t="s">
        <v>871</v>
      </c>
      <c r="H608" s="171">
        <v>449.63900000000001</v>
      </c>
      <c r="I608" s="172"/>
      <c r="L608" s="168"/>
      <c r="M608" s="173"/>
      <c r="T608" s="174"/>
      <c r="AT608" s="169" t="s">
        <v>379</v>
      </c>
      <c r="AU608" s="169" t="s">
        <v>88</v>
      </c>
      <c r="AV608" s="13" t="s">
        <v>88</v>
      </c>
      <c r="AW608" s="13" t="s">
        <v>31</v>
      </c>
      <c r="AX608" s="13" t="s">
        <v>75</v>
      </c>
      <c r="AY608" s="169" t="s">
        <v>371</v>
      </c>
    </row>
    <row r="609" spans="2:65" s="12" customFormat="1" ht="11.25" x14ac:dyDescent="0.2">
      <c r="B609" s="161"/>
      <c r="D609" s="162" t="s">
        <v>379</v>
      </c>
      <c r="E609" s="163" t="s">
        <v>1</v>
      </c>
      <c r="F609" s="164" t="s">
        <v>849</v>
      </c>
      <c r="H609" s="163" t="s">
        <v>1</v>
      </c>
      <c r="I609" s="165"/>
      <c r="L609" s="161"/>
      <c r="M609" s="166"/>
      <c r="T609" s="167"/>
      <c r="AT609" s="163" t="s">
        <v>379</v>
      </c>
      <c r="AU609" s="163" t="s">
        <v>88</v>
      </c>
      <c r="AV609" s="12" t="s">
        <v>82</v>
      </c>
      <c r="AW609" s="12" t="s">
        <v>31</v>
      </c>
      <c r="AX609" s="12" t="s">
        <v>75</v>
      </c>
      <c r="AY609" s="163" t="s">
        <v>371</v>
      </c>
    </row>
    <row r="610" spans="2:65" s="13" customFormat="1" ht="11.25" x14ac:dyDescent="0.2">
      <c r="B610" s="168"/>
      <c r="D610" s="162" t="s">
        <v>379</v>
      </c>
      <c r="E610" s="169" t="s">
        <v>1</v>
      </c>
      <c r="F610" s="170" t="s">
        <v>868</v>
      </c>
      <c r="H610" s="171">
        <v>7.4749999999999996</v>
      </c>
      <c r="I610" s="172"/>
      <c r="L610" s="168"/>
      <c r="M610" s="173"/>
      <c r="T610" s="174"/>
      <c r="AT610" s="169" t="s">
        <v>379</v>
      </c>
      <c r="AU610" s="169" t="s">
        <v>88</v>
      </c>
      <c r="AV610" s="13" t="s">
        <v>88</v>
      </c>
      <c r="AW610" s="13" t="s">
        <v>31</v>
      </c>
      <c r="AX610" s="13" t="s">
        <v>75</v>
      </c>
      <c r="AY610" s="169" t="s">
        <v>371</v>
      </c>
    </row>
    <row r="611" spans="2:65" s="12" customFormat="1" ht="11.25" x14ac:dyDescent="0.2">
      <c r="B611" s="161"/>
      <c r="D611" s="162" t="s">
        <v>379</v>
      </c>
      <c r="E611" s="163" t="s">
        <v>1</v>
      </c>
      <c r="F611" s="164" t="s">
        <v>851</v>
      </c>
      <c r="H611" s="163" t="s">
        <v>1</v>
      </c>
      <c r="I611" s="165"/>
      <c r="L611" s="161"/>
      <c r="M611" s="166"/>
      <c r="T611" s="167"/>
      <c r="AT611" s="163" t="s">
        <v>379</v>
      </c>
      <c r="AU611" s="163" t="s">
        <v>88</v>
      </c>
      <c r="AV611" s="12" t="s">
        <v>82</v>
      </c>
      <c r="AW611" s="12" t="s">
        <v>31</v>
      </c>
      <c r="AX611" s="12" t="s">
        <v>75</v>
      </c>
      <c r="AY611" s="163" t="s">
        <v>371</v>
      </c>
    </row>
    <row r="612" spans="2:65" s="13" customFormat="1" ht="11.25" x14ac:dyDescent="0.2">
      <c r="B612" s="168"/>
      <c r="D612" s="162" t="s">
        <v>379</v>
      </c>
      <c r="E612" s="169" t="s">
        <v>1</v>
      </c>
      <c r="F612" s="170" t="s">
        <v>869</v>
      </c>
      <c r="H612" s="171">
        <v>13.766</v>
      </c>
      <c r="I612" s="172"/>
      <c r="L612" s="168"/>
      <c r="M612" s="173"/>
      <c r="T612" s="174"/>
      <c r="AT612" s="169" t="s">
        <v>379</v>
      </c>
      <c r="AU612" s="169" t="s">
        <v>88</v>
      </c>
      <c r="AV612" s="13" t="s">
        <v>88</v>
      </c>
      <c r="AW612" s="13" t="s">
        <v>31</v>
      </c>
      <c r="AX612" s="13" t="s">
        <v>75</v>
      </c>
      <c r="AY612" s="169" t="s">
        <v>371</v>
      </c>
    </row>
    <row r="613" spans="2:65" s="14" customFormat="1" ht="11.25" x14ac:dyDescent="0.2">
      <c r="B613" s="175"/>
      <c r="D613" s="162" t="s">
        <v>379</v>
      </c>
      <c r="E613" s="176" t="s">
        <v>1</v>
      </c>
      <c r="F613" s="177" t="s">
        <v>383</v>
      </c>
      <c r="H613" s="178">
        <v>643.404</v>
      </c>
      <c r="I613" s="179"/>
      <c r="L613" s="175"/>
      <c r="M613" s="180"/>
      <c r="T613" s="181"/>
      <c r="AT613" s="176" t="s">
        <v>379</v>
      </c>
      <c r="AU613" s="176" t="s">
        <v>88</v>
      </c>
      <c r="AV613" s="14" t="s">
        <v>384</v>
      </c>
      <c r="AW613" s="14" t="s">
        <v>31</v>
      </c>
      <c r="AX613" s="14" t="s">
        <v>75</v>
      </c>
      <c r="AY613" s="176" t="s">
        <v>371</v>
      </c>
    </row>
    <row r="614" spans="2:65" s="15" customFormat="1" ht="11.25" x14ac:dyDescent="0.2">
      <c r="B614" s="182"/>
      <c r="D614" s="162" t="s">
        <v>379</v>
      </c>
      <c r="E614" s="183" t="s">
        <v>1</v>
      </c>
      <c r="F614" s="184" t="s">
        <v>385</v>
      </c>
      <c r="H614" s="185">
        <v>643.404</v>
      </c>
      <c r="I614" s="186"/>
      <c r="L614" s="182"/>
      <c r="M614" s="187"/>
      <c r="T614" s="188"/>
      <c r="AT614" s="183" t="s">
        <v>379</v>
      </c>
      <c r="AU614" s="183" t="s">
        <v>88</v>
      </c>
      <c r="AV614" s="15" t="s">
        <v>377</v>
      </c>
      <c r="AW614" s="15" t="s">
        <v>31</v>
      </c>
      <c r="AX614" s="15" t="s">
        <v>82</v>
      </c>
      <c r="AY614" s="183" t="s">
        <v>371</v>
      </c>
    </row>
    <row r="615" spans="2:65" s="1" customFormat="1" ht="24.2" customHeight="1" x14ac:dyDescent="0.2">
      <c r="B615" s="147"/>
      <c r="C615" s="148" t="s">
        <v>872</v>
      </c>
      <c r="D615" s="148" t="s">
        <v>373</v>
      </c>
      <c r="E615" s="149" t="s">
        <v>873</v>
      </c>
      <c r="F615" s="150" t="s">
        <v>874</v>
      </c>
      <c r="G615" s="151" t="s">
        <v>376</v>
      </c>
      <c r="H615" s="152">
        <v>1025.9169999999999</v>
      </c>
      <c r="I615" s="153"/>
      <c r="J615" s="154">
        <f>ROUND(I615*H615,2)</f>
        <v>0</v>
      </c>
      <c r="K615" s="150"/>
      <c r="L615" s="32"/>
      <c r="M615" s="155" t="s">
        <v>1</v>
      </c>
      <c r="N615" s="156" t="s">
        <v>41</v>
      </c>
      <c r="P615" s="157">
        <f>O615*H615</f>
        <v>0</v>
      </c>
      <c r="Q615" s="157">
        <v>5.0000000000000001E-4</v>
      </c>
      <c r="R615" s="157">
        <f>Q615*H615</f>
        <v>0.51295849999999998</v>
      </c>
      <c r="S615" s="157">
        <v>0</v>
      </c>
      <c r="T615" s="158">
        <f>S615*H615</f>
        <v>0</v>
      </c>
      <c r="AR615" s="159" t="s">
        <v>377</v>
      </c>
      <c r="AT615" s="159" t="s">
        <v>373</v>
      </c>
      <c r="AU615" s="159" t="s">
        <v>88</v>
      </c>
      <c r="AY615" s="17" t="s">
        <v>371</v>
      </c>
      <c r="BE615" s="160">
        <f>IF(N615="základná",J615,0)</f>
        <v>0</v>
      </c>
      <c r="BF615" s="160">
        <f>IF(N615="znížená",J615,0)</f>
        <v>0</v>
      </c>
      <c r="BG615" s="160">
        <f>IF(N615="zákl. prenesená",J615,0)</f>
        <v>0</v>
      </c>
      <c r="BH615" s="160">
        <f>IF(N615="zníž. prenesená",J615,0)</f>
        <v>0</v>
      </c>
      <c r="BI615" s="160">
        <f>IF(N615="nulová",J615,0)</f>
        <v>0</v>
      </c>
      <c r="BJ615" s="17" t="s">
        <v>88</v>
      </c>
      <c r="BK615" s="160">
        <f>ROUND(I615*H615,2)</f>
        <v>0</v>
      </c>
      <c r="BL615" s="17" t="s">
        <v>377</v>
      </c>
      <c r="BM615" s="159" t="s">
        <v>875</v>
      </c>
    </row>
    <row r="616" spans="2:65" s="13" customFormat="1" ht="11.25" x14ac:dyDescent="0.2">
      <c r="B616" s="168"/>
      <c r="D616" s="162" t="s">
        <v>379</v>
      </c>
      <c r="E616" s="169" t="s">
        <v>1</v>
      </c>
      <c r="F616" s="170" t="s">
        <v>217</v>
      </c>
      <c r="H616" s="171">
        <v>1025.9169999999999</v>
      </c>
      <c r="I616" s="172"/>
      <c r="L616" s="168"/>
      <c r="M616" s="173"/>
      <c r="T616" s="174"/>
      <c r="AT616" s="169" t="s">
        <v>379</v>
      </c>
      <c r="AU616" s="169" t="s">
        <v>88</v>
      </c>
      <c r="AV616" s="13" t="s">
        <v>88</v>
      </c>
      <c r="AW616" s="13" t="s">
        <v>31</v>
      </c>
      <c r="AX616" s="13" t="s">
        <v>75</v>
      </c>
      <c r="AY616" s="169" t="s">
        <v>371</v>
      </c>
    </row>
    <row r="617" spans="2:65" s="15" customFormat="1" ht="11.25" x14ac:dyDescent="0.2">
      <c r="B617" s="182"/>
      <c r="D617" s="162" t="s">
        <v>379</v>
      </c>
      <c r="E617" s="183" t="s">
        <v>1</v>
      </c>
      <c r="F617" s="184" t="s">
        <v>385</v>
      </c>
      <c r="H617" s="185">
        <v>1025.9169999999999</v>
      </c>
      <c r="I617" s="186"/>
      <c r="L617" s="182"/>
      <c r="M617" s="187"/>
      <c r="T617" s="188"/>
      <c r="AT617" s="183" t="s">
        <v>379</v>
      </c>
      <c r="AU617" s="183" t="s">
        <v>88</v>
      </c>
      <c r="AV617" s="15" t="s">
        <v>377</v>
      </c>
      <c r="AW617" s="15" t="s">
        <v>31</v>
      </c>
      <c r="AX617" s="15" t="s">
        <v>82</v>
      </c>
      <c r="AY617" s="183" t="s">
        <v>371</v>
      </c>
    </row>
    <row r="618" spans="2:65" s="1" customFormat="1" ht="24.2" customHeight="1" x14ac:dyDescent="0.2">
      <c r="B618" s="147"/>
      <c r="C618" s="148" t="s">
        <v>876</v>
      </c>
      <c r="D618" s="148" t="s">
        <v>373</v>
      </c>
      <c r="E618" s="149" t="s">
        <v>877</v>
      </c>
      <c r="F618" s="150" t="s">
        <v>878</v>
      </c>
      <c r="G618" s="151" t="s">
        <v>376</v>
      </c>
      <c r="H618" s="152">
        <v>1025.9169999999999</v>
      </c>
      <c r="I618" s="153"/>
      <c r="J618" s="154">
        <f>ROUND(I618*H618,2)</f>
        <v>0</v>
      </c>
      <c r="K618" s="150"/>
      <c r="L618" s="32"/>
      <c r="M618" s="155" t="s">
        <v>1</v>
      </c>
      <c r="N618" s="156" t="s">
        <v>41</v>
      </c>
      <c r="P618" s="157">
        <f>O618*H618</f>
        <v>0</v>
      </c>
      <c r="Q618" s="157">
        <v>2.1000000000000001E-2</v>
      </c>
      <c r="R618" s="157">
        <f>Q618*H618</f>
        <v>21.544256999999998</v>
      </c>
      <c r="S618" s="157">
        <v>0</v>
      </c>
      <c r="T618" s="158">
        <f>S618*H618</f>
        <v>0</v>
      </c>
      <c r="AR618" s="159" t="s">
        <v>377</v>
      </c>
      <c r="AT618" s="159" t="s">
        <v>373</v>
      </c>
      <c r="AU618" s="159" t="s">
        <v>88</v>
      </c>
      <c r="AY618" s="17" t="s">
        <v>371</v>
      </c>
      <c r="BE618" s="160">
        <f>IF(N618="základná",J618,0)</f>
        <v>0</v>
      </c>
      <c r="BF618" s="160">
        <f>IF(N618="znížená",J618,0)</f>
        <v>0</v>
      </c>
      <c r="BG618" s="160">
        <f>IF(N618="zákl. prenesená",J618,0)</f>
        <v>0</v>
      </c>
      <c r="BH618" s="160">
        <f>IF(N618="zníž. prenesená",J618,0)</f>
        <v>0</v>
      </c>
      <c r="BI618" s="160">
        <f>IF(N618="nulová",J618,0)</f>
        <v>0</v>
      </c>
      <c r="BJ618" s="17" t="s">
        <v>88</v>
      </c>
      <c r="BK618" s="160">
        <f>ROUND(I618*H618,2)</f>
        <v>0</v>
      </c>
      <c r="BL618" s="17" t="s">
        <v>377</v>
      </c>
      <c r="BM618" s="159" t="s">
        <v>879</v>
      </c>
    </row>
    <row r="619" spans="2:65" s="13" customFormat="1" ht="11.25" x14ac:dyDescent="0.2">
      <c r="B619" s="168"/>
      <c r="D619" s="162" t="s">
        <v>379</v>
      </c>
      <c r="E619" s="169" t="s">
        <v>1</v>
      </c>
      <c r="F619" s="170" t="s">
        <v>217</v>
      </c>
      <c r="H619" s="171">
        <v>1025.9169999999999</v>
      </c>
      <c r="I619" s="172"/>
      <c r="L619" s="168"/>
      <c r="M619" s="173"/>
      <c r="T619" s="174"/>
      <c r="AT619" s="169" t="s">
        <v>379</v>
      </c>
      <c r="AU619" s="169" t="s">
        <v>88</v>
      </c>
      <c r="AV619" s="13" t="s">
        <v>88</v>
      </c>
      <c r="AW619" s="13" t="s">
        <v>31</v>
      </c>
      <c r="AX619" s="13" t="s">
        <v>82</v>
      </c>
      <c r="AY619" s="169" t="s">
        <v>371</v>
      </c>
    </row>
    <row r="620" spans="2:65" s="1" customFormat="1" ht="24.2" customHeight="1" x14ac:dyDescent="0.2">
      <c r="B620" s="147"/>
      <c r="C620" s="148" t="s">
        <v>880</v>
      </c>
      <c r="D620" s="148" t="s">
        <v>373</v>
      </c>
      <c r="E620" s="149" t="s">
        <v>881</v>
      </c>
      <c r="F620" s="150" t="s">
        <v>882</v>
      </c>
      <c r="G620" s="151" t="s">
        <v>376</v>
      </c>
      <c r="H620" s="152">
        <v>1025.9169999999999</v>
      </c>
      <c r="I620" s="153"/>
      <c r="J620" s="154">
        <f>ROUND(I620*H620,2)</f>
        <v>0</v>
      </c>
      <c r="K620" s="150"/>
      <c r="L620" s="32"/>
      <c r="M620" s="155" t="s">
        <v>1</v>
      </c>
      <c r="N620" s="156" t="s">
        <v>41</v>
      </c>
      <c r="P620" s="157">
        <f>O620*H620</f>
        <v>0</v>
      </c>
      <c r="Q620" s="157">
        <v>6.3E-2</v>
      </c>
      <c r="R620" s="157">
        <f>Q620*H620</f>
        <v>64.632770999999991</v>
      </c>
      <c r="S620" s="157">
        <v>0</v>
      </c>
      <c r="T620" s="158">
        <f>S620*H620</f>
        <v>0</v>
      </c>
      <c r="AR620" s="159" t="s">
        <v>377</v>
      </c>
      <c r="AT620" s="159" t="s">
        <v>373</v>
      </c>
      <c r="AU620" s="159" t="s">
        <v>88</v>
      </c>
      <c r="AY620" s="17" t="s">
        <v>371</v>
      </c>
      <c r="BE620" s="160">
        <f>IF(N620="základná",J620,0)</f>
        <v>0</v>
      </c>
      <c r="BF620" s="160">
        <f>IF(N620="znížená",J620,0)</f>
        <v>0</v>
      </c>
      <c r="BG620" s="160">
        <f>IF(N620="zákl. prenesená",J620,0)</f>
        <v>0</v>
      </c>
      <c r="BH620" s="160">
        <f>IF(N620="zníž. prenesená",J620,0)</f>
        <v>0</v>
      </c>
      <c r="BI620" s="160">
        <f>IF(N620="nulová",J620,0)</f>
        <v>0</v>
      </c>
      <c r="BJ620" s="17" t="s">
        <v>88</v>
      </c>
      <c r="BK620" s="160">
        <f>ROUND(I620*H620,2)</f>
        <v>0</v>
      </c>
      <c r="BL620" s="17" t="s">
        <v>377</v>
      </c>
      <c r="BM620" s="159" t="s">
        <v>883</v>
      </c>
    </row>
    <row r="621" spans="2:65" s="13" customFormat="1" ht="11.25" x14ac:dyDescent="0.2">
      <c r="B621" s="168"/>
      <c r="D621" s="162" t="s">
        <v>379</v>
      </c>
      <c r="E621" s="169" t="s">
        <v>1</v>
      </c>
      <c r="F621" s="170" t="s">
        <v>217</v>
      </c>
      <c r="H621" s="171">
        <v>1025.9169999999999</v>
      </c>
      <c r="I621" s="172"/>
      <c r="L621" s="168"/>
      <c r="M621" s="173"/>
      <c r="T621" s="174"/>
      <c r="AT621" s="169" t="s">
        <v>379</v>
      </c>
      <c r="AU621" s="169" t="s">
        <v>88</v>
      </c>
      <c r="AV621" s="13" t="s">
        <v>88</v>
      </c>
      <c r="AW621" s="13" t="s">
        <v>31</v>
      </c>
      <c r="AX621" s="13" t="s">
        <v>75</v>
      </c>
      <c r="AY621" s="169" t="s">
        <v>371</v>
      </c>
    </row>
    <row r="622" spans="2:65" s="15" customFormat="1" ht="11.25" x14ac:dyDescent="0.2">
      <c r="B622" s="182"/>
      <c r="D622" s="162" t="s">
        <v>379</v>
      </c>
      <c r="E622" s="183" t="s">
        <v>1</v>
      </c>
      <c r="F622" s="184" t="s">
        <v>385</v>
      </c>
      <c r="H622" s="185">
        <v>1025.9169999999999</v>
      </c>
      <c r="I622" s="186"/>
      <c r="L622" s="182"/>
      <c r="M622" s="187"/>
      <c r="T622" s="188"/>
      <c r="AT622" s="183" t="s">
        <v>379</v>
      </c>
      <c r="AU622" s="183" t="s">
        <v>88</v>
      </c>
      <c r="AV622" s="15" t="s">
        <v>377</v>
      </c>
      <c r="AW622" s="15" t="s">
        <v>31</v>
      </c>
      <c r="AX622" s="15" t="s">
        <v>82</v>
      </c>
      <c r="AY622" s="183" t="s">
        <v>371</v>
      </c>
    </row>
    <row r="623" spans="2:65" s="11" customFormat="1" ht="22.9" customHeight="1" x14ac:dyDescent="0.2">
      <c r="B623" s="136"/>
      <c r="D623" s="137" t="s">
        <v>74</v>
      </c>
      <c r="E623" s="145" t="s">
        <v>417</v>
      </c>
      <c r="F623" s="145" t="s">
        <v>884</v>
      </c>
      <c r="I623" s="139"/>
      <c r="J623" s="146">
        <f>BK623</f>
        <v>0</v>
      </c>
      <c r="L623" s="136"/>
      <c r="M623" s="140"/>
      <c r="P623" s="141">
        <f>SUM(P624:P628)</f>
        <v>0</v>
      </c>
      <c r="R623" s="141">
        <f>SUM(R624:R628)</f>
        <v>4.5399999999999996E-2</v>
      </c>
      <c r="T623" s="142">
        <f>SUM(T624:T628)</f>
        <v>0</v>
      </c>
      <c r="AR623" s="137" t="s">
        <v>82</v>
      </c>
      <c r="AT623" s="143" t="s">
        <v>74</v>
      </c>
      <c r="AU623" s="143" t="s">
        <v>82</v>
      </c>
      <c r="AY623" s="137" t="s">
        <v>371</v>
      </c>
      <c r="BK623" s="144">
        <f>SUM(BK624:BK628)</f>
        <v>0</v>
      </c>
    </row>
    <row r="624" spans="2:65" s="1" customFormat="1" ht="33" customHeight="1" x14ac:dyDescent="0.2">
      <c r="B624" s="147"/>
      <c r="C624" s="148" t="s">
        <v>885</v>
      </c>
      <c r="D624" s="148" t="s">
        <v>373</v>
      </c>
      <c r="E624" s="149" t="s">
        <v>886</v>
      </c>
      <c r="F624" s="150" t="s">
        <v>887</v>
      </c>
      <c r="G624" s="151" t="s">
        <v>513</v>
      </c>
      <c r="H624" s="152">
        <v>1</v>
      </c>
      <c r="I624" s="153"/>
      <c r="J624" s="154">
        <f>ROUND(I624*H624,2)</f>
        <v>0</v>
      </c>
      <c r="K624" s="150"/>
      <c r="L624" s="32"/>
      <c r="M624" s="155" t="s">
        <v>1</v>
      </c>
      <c r="N624" s="156" t="s">
        <v>41</v>
      </c>
      <c r="P624" s="157">
        <f>O624*H624</f>
        <v>0</v>
      </c>
      <c r="Q624" s="157">
        <v>8.3999999999999995E-3</v>
      </c>
      <c r="R624" s="157">
        <f>Q624*H624</f>
        <v>8.3999999999999995E-3</v>
      </c>
      <c r="S624" s="157">
        <v>0</v>
      </c>
      <c r="T624" s="158">
        <f>S624*H624</f>
        <v>0</v>
      </c>
      <c r="AR624" s="159" t="s">
        <v>377</v>
      </c>
      <c r="AT624" s="159" t="s">
        <v>373</v>
      </c>
      <c r="AU624" s="159" t="s">
        <v>88</v>
      </c>
      <c r="AY624" s="17" t="s">
        <v>371</v>
      </c>
      <c r="BE624" s="160">
        <f>IF(N624="základná",J624,0)</f>
        <v>0</v>
      </c>
      <c r="BF624" s="160">
        <f>IF(N624="znížená",J624,0)</f>
        <v>0</v>
      </c>
      <c r="BG624" s="160">
        <f>IF(N624="zákl. prenesená",J624,0)</f>
        <v>0</v>
      </c>
      <c r="BH624" s="160">
        <f>IF(N624="zníž. prenesená",J624,0)</f>
        <v>0</v>
      </c>
      <c r="BI624" s="160">
        <f>IF(N624="nulová",J624,0)</f>
        <v>0</v>
      </c>
      <c r="BJ624" s="17" t="s">
        <v>88</v>
      </c>
      <c r="BK624" s="160">
        <f>ROUND(I624*H624,2)</f>
        <v>0</v>
      </c>
      <c r="BL624" s="17" t="s">
        <v>377</v>
      </c>
      <c r="BM624" s="159" t="s">
        <v>888</v>
      </c>
    </row>
    <row r="625" spans="2:65" s="12" customFormat="1" ht="11.25" x14ac:dyDescent="0.2">
      <c r="B625" s="161"/>
      <c r="D625" s="162" t="s">
        <v>379</v>
      </c>
      <c r="E625" s="163" t="s">
        <v>1</v>
      </c>
      <c r="F625" s="164" t="s">
        <v>889</v>
      </c>
      <c r="H625" s="163" t="s">
        <v>1</v>
      </c>
      <c r="I625" s="165"/>
      <c r="L625" s="161"/>
      <c r="M625" s="166"/>
      <c r="T625" s="167"/>
      <c r="AT625" s="163" t="s">
        <v>379</v>
      </c>
      <c r="AU625" s="163" t="s">
        <v>88</v>
      </c>
      <c r="AV625" s="12" t="s">
        <v>82</v>
      </c>
      <c r="AW625" s="12" t="s">
        <v>31</v>
      </c>
      <c r="AX625" s="12" t="s">
        <v>75</v>
      </c>
      <c r="AY625" s="163" t="s">
        <v>371</v>
      </c>
    </row>
    <row r="626" spans="2:65" s="13" customFormat="1" ht="11.25" x14ac:dyDescent="0.2">
      <c r="B626" s="168"/>
      <c r="D626" s="162" t="s">
        <v>379</v>
      </c>
      <c r="E626" s="169" t="s">
        <v>1</v>
      </c>
      <c r="F626" s="170" t="s">
        <v>82</v>
      </c>
      <c r="H626" s="171">
        <v>1</v>
      </c>
      <c r="I626" s="172"/>
      <c r="L626" s="168"/>
      <c r="M626" s="173"/>
      <c r="T626" s="174"/>
      <c r="AT626" s="169" t="s">
        <v>379</v>
      </c>
      <c r="AU626" s="169" t="s">
        <v>88</v>
      </c>
      <c r="AV626" s="13" t="s">
        <v>88</v>
      </c>
      <c r="AW626" s="13" t="s">
        <v>31</v>
      </c>
      <c r="AX626" s="13" t="s">
        <v>75</v>
      </c>
      <c r="AY626" s="169" t="s">
        <v>371</v>
      </c>
    </row>
    <row r="627" spans="2:65" s="15" customFormat="1" ht="11.25" x14ac:dyDescent="0.2">
      <c r="B627" s="182"/>
      <c r="D627" s="162" t="s">
        <v>379</v>
      </c>
      <c r="E627" s="183" t="s">
        <v>1</v>
      </c>
      <c r="F627" s="184" t="s">
        <v>385</v>
      </c>
      <c r="H627" s="185">
        <v>1</v>
      </c>
      <c r="I627" s="186"/>
      <c r="L627" s="182"/>
      <c r="M627" s="187"/>
      <c r="T627" s="188"/>
      <c r="AT627" s="183" t="s">
        <v>379</v>
      </c>
      <c r="AU627" s="183" t="s">
        <v>88</v>
      </c>
      <c r="AV627" s="15" t="s">
        <v>377</v>
      </c>
      <c r="AW627" s="15" t="s">
        <v>31</v>
      </c>
      <c r="AX627" s="15" t="s">
        <v>82</v>
      </c>
      <c r="AY627" s="183" t="s">
        <v>371</v>
      </c>
    </row>
    <row r="628" spans="2:65" s="1" customFormat="1" ht="24.2" customHeight="1" x14ac:dyDescent="0.2">
      <c r="B628" s="147"/>
      <c r="C628" s="189" t="s">
        <v>890</v>
      </c>
      <c r="D628" s="189" t="s">
        <v>891</v>
      </c>
      <c r="E628" s="190" t="s">
        <v>892</v>
      </c>
      <c r="F628" s="191" t="s">
        <v>893</v>
      </c>
      <c r="G628" s="192" t="s">
        <v>513</v>
      </c>
      <c r="H628" s="193">
        <v>1</v>
      </c>
      <c r="I628" s="194"/>
      <c r="J628" s="195">
        <f>ROUND(I628*H628,2)</f>
        <v>0</v>
      </c>
      <c r="K628" s="191"/>
      <c r="L628" s="196"/>
      <c r="M628" s="197" t="s">
        <v>1</v>
      </c>
      <c r="N628" s="198" t="s">
        <v>41</v>
      </c>
      <c r="P628" s="157">
        <f>O628*H628</f>
        <v>0</v>
      </c>
      <c r="Q628" s="157">
        <v>3.6999999999999998E-2</v>
      </c>
      <c r="R628" s="157">
        <f>Q628*H628</f>
        <v>3.6999999999999998E-2</v>
      </c>
      <c r="S628" s="157">
        <v>0</v>
      </c>
      <c r="T628" s="158">
        <f>S628*H628</f>
        <v>0</v>
      </c>
      <c r="AR628" s="159" t="s">
        <v>417</v>
      </c>
      <c r="AT628" s="159" t="s">
        <v>891</v>
      </c>
      <c r="AU628" s="159" t="s">
        <v>88</v>
      </c>
      <c r="AY628" s="17" t="s">
        <v>371</v>
      </c>
      <c r="BE628" s="160">
        <f>IF(N628="základná",J628,0)</f>
        <v>0</v>
      </c>
      <c r="BF628" s="160">
        <f>IF(N628="znížená",J628,0)</f>
        <v>0</v>
      </c>
      <c r="BG628" s="160">
        <f>IF(N628="zákl. prenesená",J628,0)</f>
        <v>0</v>
      </c>
      <c r="BH628" s="160">
        <f>IF(N628="zníž. prenesená",J628,0)</f>
        <v>0</v>
      </c>
      <c r="BI628" s="160">
        <f>IF(N628="nulová",J628,0)</f>
        <v>0</v>
      </c>
      <c r="BJ628" s="17" t="s">
        <v>88</v>
      </c>
      <c r="BK628" s="160">
        <f>ROUND(I628*H628,2)</f>
        <v>0</v>
      </c>
      <c r="BL628" s="17" t="s">
        <v>377</v>
      </c>
      <c r="BM628" s="159" t="s">
        <v>894</v>
      </c>
    </row>
    <row r="629" spans="2:65" s="11" customFormat="1" ht="22.9" customHeight="1" x14ac:dyDescent="0.2">
      <c r="B629" s="136"/>
      <c r="D629" s="137" t="s">
        <v>74</v>
      </c>
      <c r="E629" s="145" t="s">
        <v>423</v>
      </c>
      <c r="F629" s="145" t="s">
        <v>895</v>
      </c>
      <c r="I629" s="139"/>
      <c r="J629" s="146">
        <f>BK629</f>
        <v>0</v>
      </c>
      <c r="L629" s="136"/>
      <c r="M629" s="140"/>
      <c r="P629" s="141">
        <f>SUM(P630:P1001)</f>
        <v>0</v>
      </c>
      <c r="R629" s="141">
        <f>SUM(R630:R1001)</f>
        <v>303.21724757555</v>
      </c>
      <c r="T629" s="142">
        <f>SUM(T630:T1001)</f>
        <v>1722.4293009999999</v>
      </c>
      <c r="AR629" s="137" t="s">
        <v>82</v>
      </c>
      <c r="AT629" s="143" t="s">
        <v>74</v>
      </c>
      <c r="AU629" s="143" t="s">
        <v>82</v>
      </c>
      <c r="AY629" s="137" t="s">
        <v>371</v>
      </c>
      <c r="BK629" s="144">
        <f>SUM(BK630:BK1001)</f>
        <v>0</v>
      </c>
    </row>
    <row r="630" spans="2:65" s="1" customFormat="1" ht="24.2" customHeight="1" x14ac:dyDescent="0.2">
      <c r="B630" s="147"/>
      <c r="C630" s="148" t="s">
        <v>896</v>
      </c>
      <c r="D630" s="148" t="s">
        <v>373</v>
      </c>
      <c r="E630" s="149" t="s">
        <v>897</v>
      </c>
      <c r="F630" s="150" t="s">
        <v>898</v>
      </c>
      <c r="G630" s="151" t="s">
        <v>444</v>
      </c>
      <c r="H630" s="152">
        <v>1.153</v>
      </c>
      <c r="I630" s="153"/>
      <c r="J630" s="154">
        <f>ROUND(I630*H630,2)</f>
        <v>0</v>
      </c>
      <c r="K630" s="150"/>
      <c r="L630" s="32"/>
      <c r="M630" s="155" t="s">
        <v>1</v>
      </c>
      <c r="N630" s="156" t="s">
        <v>41</v>
      </c>
      <c r="P630" s="157">
        <f>O630*H630</f>
        <v>0</v>
      </c>
      <c r="Q630" s="157">
        <v>1.0264547799999999</v>
      </c>
      <c r="R630" s="157">
        <f>Q630*H630</f>
        <v>1.18350236134</v>
      </c>
      <c r="S630" s="157">
        <v>0</v>
      </c>
      <c r="T630" s="158">
        <f>S630*H630</f>
        <v>0</v>
      </c>
      <c r="AR630" s="159" t="s">
        <v>377</v>
      </c>
      <c r="AT630" s="159" t="s">
        <v>373</v>
      </c>
      <c r="AU630" s="159" t="s">
        <v>88</v>
      </c>
      <c r="AY630" s="17" t="s">
        <v>371</v>
      </c>
      <c r="BE630" s="160">
        <f>IF(N630="základná",J630,0)</f>
        <v>0</v>
      </c>
      <c r="BF630" s="160">
        <f>IF(N630="znížená",J630,0)</f>
        <v>0</v>
      </c>
      <c r="BG630" s="160">
        <f>IF(N630="zákl. prenesená",J630,0)</f>
        <v>0</v>
      </c>
      <c r="BH630" s="160">
        <f>IF(N630="zníž. prenesená",J630,0)</f>
        <v>0</v>
      </c>
      <c r="BI630" s="160">
        <f>IF(N630="nulová",J630,0)</f>
        <v>0</v>
      </c>
      <c r="BJ630" s="17" t="s">
        <v>88</v>
      </c>
      <c r="BK630" s="160">
        <f>ROUND(I630*H630,2)</f>
        <v>0</v>
      </c>
      <c r="BL630" s="17" t="s">
        <v>377</v>
      </c>
      <c r="BM630" s="159" t="s">
        <v>899</v>
      </c>
    </row>
    <row r="631" spans="2:65" s="12" customFormat="1" ht="11.25" x14ac:dyDescent="0.2">
      <c r="B631" s="161"/>
      <c r="D631" s="162" t="s">
        <v>379</v>
      </c>
      <c r="E631" s="163" t="s">
        <v>1</v>
      </c>
      <c r="F631" s="164" t="s">
        <v>900</v>
      </c>
      <c r="H631" s="163" t="s">
        <v>1</v>
      </c>
      <c r="I631" s="165"/>
      <c r="L631" s="161"/>
      <c r="M631" s="166"/>
      <c r="T631" s="167"/>
      <c r="AT631" s="163" t="s">
        <v>379</v>
      </c>
      <c r="AU631" s="163" t="s">
        <v>88</v>
      </c>
      <c r="AV631" s="12" t="s">
        <v>82</v>
      </c>
      <c r="AW631" s="12" t="s">
        <v>31</v>
      </c>
      <c r="AX631" s="12" t="s">
        <v>75</v>
      </c>
      <c r="AY631" s="163" t="s">
        <v>371</v>
      </c>
    </row>
    <row r="632" spans="2:65" s="13" customFormat="1" ht="11.25" x14ac:dyDescent="0.2">
      <c r="B632" s="168"/>
      <c r="D632" s="162" t="s">
        <v>379</v>
      </c>
      <c r="E632" s="169" t="s">
        <v>1</v>
      </c>
      <c r="F632" s="170" t="s">
        <v>901</v>
      </c>
      <c r="H632" s="171">
        <v>1.153</v>
      </c>
      <c r="I632" s="172"/>
      <c r="L632" s="168"/>
      <c r="M632" s="173"/>
      <c r="T632" s="174"/>
      <c r="AT632" s="169" t="s">
        <v>379</v>
      </c>
      <c r="AU632" s="169" t="s">
        <v>88</v>
      </c>
      <c r="AV632" s="13" t="s">
        <v>88</v>
      </c>
      <c r="AW632" s="13" t="s">
        <v>31</v>
      </c>
      <c r="AX632" s="13" t="s">
        <v>75</v>
      </c>
      <c r="AY632" s="169" t="s">
        <v>371</v>
      </c>
    </row>
    <row r="633" spans="2:65" s="15" customFormat="1" ht="11.25" x14ac:dyDescent="0.2">
      <c r="B633" s="182"/>
      <c r="D633" s="162" t="s">
        <v>379</v>
      </c>
      <c r="E633" s="183" t="s">
        <v>1</v>
      </c>
      <c r="F633" s="184" t="s">
        <v>385</v>
      </c>
      <c r="H633" s="185">
        <v>1.153</v>
      </c>
      <c r="I633" s="186"/>
      <c r="L633" s="182"/>
      <c r="M633" s="187"/>
      <c r="T633" s="188"/>
      <c r="AT633" s="183" t="s">
        <v>379</v>
      </c>
      <c r="AU633" s="183" t="s">
        <v>88</v>
      </c>
      <c r="AV633" s="15" t="s">
        <v>377</v>
      </c>
      <c r="AW633" s="15" t="s">
        <v>31</v>
      </c>
      <c r="AX633" s="15" t="s">
        <v>82</v>
      </c>
      <c r="AY633" s="183" t="s">
        <v>371</v>
      </c>
    </row>
    <row r="634" spans="2:65" s="1" customFormat="1" ht="24.2" customHeight="1" x14ac:dyDescent="0.2">
      <c r="B634" s="147"/>
      <c r="C634" s="148" t="s">
        <v>902</v>
      </c>
      <c r="D634" s="148" t="s">
        <v>373</v>
      </c>
      <c r="E634" s="149" t="s">
        <v>903</v>
      </c>
      <c r="F634" s="150" t="s">
        <v>904</v>
      </c>
      <c r="G634" s="151" t="s">
        <v>489</v>
      </c>
      <c r="H634" s="152">
        <v>127.21299999999999</v>
      </c>
      <c r="I634" s="153"/>
      <c r="J634" s="154">
        <f>ROUND(I634*H634,2)</f>
        <v>0</v>
      </c>
      <c r="K634" s="150"/>
      <c r="L634" s="32"/>
      <c r="M634" s="155" t="s">
        <v>1</v>
      </c>
      <c r="N634" s="156" t="s">
        <v>41</v>
      </c>
      <c r="P634" s="157">
        <f>O634*H634</f>
        <v>0</v>
      </c>
      <c r="Q634" s="157">
        <v>1.11E-5</v>
      </c>
      <c r="R634" s="157">
        <f>Q634*H634</f>
        <v>1.4120643000000001E-3</v>
      </c>
      <c r="S634" s="157">
        <v>0</v>
      </c>
      <c r="T634" s="158">
        <f>S634*H634</f>
        <v>0</v>
      </c>
      <c r="AR634" s="159" t="s">
        <v>377</v>
      </c>
      <c r="AT634" s="159" t="s">
        <v>373</v>
      </c>
      <c r="AU634" s="159" t="s">
        <v>88</v>
      </c>
      <c r="AY634" s="17" t="s">
        <v>371</v>
      </c>
      <c r="BE634" s="160">
        <f>IF(N634="základná",J634,0)</f>
        <v>0</v>
      </c>
      <c r="BF634" s="160">
        <f>IF(N634="znížená",J634,0)</f>
        <v>0</v>
      </c>
      <c r="BG634" s="160">
        <f>IF(N634="zákl. prenesená",J634,0)</f>
        <v>0</v>
      </c>
      <c r="BH634" s="160">
        <f>IF(N634="zníž. prenesená",J634,0)</f>
        <v>0</v>
      </c>
      <c r="BI634" s="160">
        <f>IF(N634="nulová",J634,0)</f>
        <v>0</v>
      </c>
      <c r="BJ634" s="17" t="s">
        <v>88</v>
      </c>
      <c r="BK634" s="160">
        <f>ROUND(I634*H634,2)</f>
        <v>0</v>
      </c>
      <c r="BL634" s="17" t="s">
        <v>377</v>
      </c>
      <c r="BM634" s="159" t="s">
        <v>905</v>
      </c>
    </row>
    <row r="635" spans="2:65" s="12" customFormat="1" ht="11.25" x14ac:dyDescent="0.2">
      <c r="B635" s="161"/>
      <c r="D635" s="162" t="s">
        <v>379</v>
      </c>
      <c r="E635" s="163" t="s">
        <v>1</v>
      </c>
      <c r="F635" s="164" t="s">
        <v>906</v>
      </c>
      <c r="H635" s="163" t="s">
        <v>1</v>
      </c>
      <c r="I635" s="165"/>
      <c r="L635" s="161"/>
      <c r="M635" s="166"/>
      <c r="T635" s="167"/>
      <c r="AT635" s="163" t="s">
        <v>379</v>
      </c>
      <c r="AU635" s="163" t="s">
        <v>88</v>
      </c>
      <c r="AV635" s="12" t="s">
        <v>82</v>
      </c>
      <c r="AW635" s="12" t="s">
        <v>31</v>
      </c>
      <c r="AX635" s="12" t="s">
        <v>75</v>
      </c>
      <c r="AY635" s="163" t="s">
        <v>371</v>
      </c>
    </row>
    <row r="636" spans="2:65" s="13" customFormat="1" ht="11.25" x14ac:dyDescent="0.2">
      <c r="B636" s="168"/>
      <c r="D636" s="162" t="s">
        <v>379</v>
      </c>
      <c r="E636" s="169" t="s">
        <v>1</v>
      </c>
      <c r="F636" s="170" t="s">
        <v>907</v>
      </c>
      <c r="H636" s="171">
        <v>127.21299999999999</v>
      </c>
      <c r="I636" s="172"/>
      <c r="L636" s="168"/>
      <c r="M636" s="173"/>
      <c r="T636" s="174"/>
      <c r="AT636" s="169" t="s">
        <v>379</v>
      </c>
      <c r="AU636" s="169" t="s">
        <v>88</v>
      </c>
      <c r="AV636" s="13" t="s">
        <v>88</v>
      </c>
      <c r="AW636" s="13" t="s">
        <v>31</v>
      </c>
      <c r="AX636" s="13" t="s">
        <v>75</v>
      </c>
      <c r="AY636" s="169" t="s">
        <v>371</v>
      </c>
    </row>
    <row r="637" spans="2:65" s="15" customFormat="1" ht="11.25" x14ac:dyDescent="0.2">
      <c r="B637" s="182"/>
      <c r="D637" s="162" t="s">
        <v>379</v>
      </c>
      <c r="E637" s="183" t="s">
        <v>1</v>
      </c>
      <c r="F637" s="184" t="s">
        <v>385</v>
      </c>
      <c r="H637" s="185">
        <v>127.21299999999999</v>
      </c>
      <c r="I637" s="186"/>
      <c r="L637" s="182"/>
      <c r="M637" s="187"/>
      <c r="T637" s="188"/>
      <c r="AT637" s="183" t="s">
        <v>379</v>
      </c>
      <c r="AU637" s="183" t="s">
        <v>88</v>
      </c>
      <c r="AV637" s="15" t="s">
        <v>377</v>
      </c>
      <c r="AW637" s="15" t="s">
        <v>31</v>
      </c>
      <c r="AX637" s="15" t="s">
        <v>82</v>
      </c>
      <c r="AY637" s="183" t="s">
        <v>371</v>
      </c>
    </row>
    <row r="638" spans="2:65" s="1" customFormat="1" ht="24.2" customHeight="1" x14ac:dyDescent="0.2">
      <c r="B638" s="147"/>
      <c r="C638" s="148" t="s">
        <v>908</v>
      </c>
      <c r="D638" s="148" t="s">
        <v>373</v>
      </c>
      <c r="E638" s="149" t="s">
        <v>909</v>
      </c>
      <c r="F638" s="150" t="s">
        <v>910</v>
      </c>
      <c r="G638" s="151" t="s">
        <v>489</v>
      </c>
      <c r="H638" s="152">
        <v>5.0270000000000001</v>
      </c>
      <c r="I638" s="153"/>
      <c r="J638" s="154">
        <f>ROUND(I638*H638,2)</f>
        <v>0</v>
      </c>
      <c r="K638" s="150"/>
      <c r="L638" s="32"/>
      <c r="M638" s="155" t="s">
        <v>1</v>
      </c>
      <c r="N638" s="156" t="s">
        <v>41</v>
      </c>
      <c r="P638" s="157">
        <f>O638*H638</f>
        <v>0</v>
      </c>
      <c r="Q638" s="157">
        <v>2.3562E-2</v>
      </c>
      <c r="R638" s="157">
        <f>Q638*H638</f>
        <v>0.118446174</v>
      </c>
      <c r="S638" s="157">
        <v>0</v>
      </c>
      <c r="T638" s="158">
        <f>S638*H638</f>
        <v>0</v>
      </c>
      <c r="AR638" s="159" t="s">
        <v>377</v>
      </c>
      <c r="AT638" s="159" t="s">
        <v>373</v>
      </c>
      <c r="AU638" s="159" t="s">
        <v>88</v>
      </c>
      <c r="AY638" s="17" t="s">
        <v>371</v>
      </c>
      <c r="BE638" s="160">
        <f>IF(N638="základná",J638,0)</f>
        <v>0</v>
      </c>
      <c r="BF638" s="160">
        <f>IF(N638="znížená",J638,0)</f>
        <v>0</v>
      </c>
      <c r="BG638" s="160">
        <f>IF(N638="zákl. prenesená",J638,0)</f>
        <v>0</v>
      </c>
      <c r="BH638" s="160">
        <f>IF(N638="zníž. prenesená",J638,0)</f>
        <v>0</v>
      </c>
      <c r="BI638" s="160">
        <f>IF(N638="nulová",J638,0)</f>
        <v>0</v>
      </c>
      <c r="BJ638" s="17" t="s">
        <v>88</v>
      </c>
      <c r="BK638" s="160">
        <f>ROUND(I638*H638,2)</f>
        <v>0</v>
      </c>
      <c r="BL638" s="17" t="s">
        <v>377</v>
      </c>
      <c r="BM638" s="159" t="s">
        <v>911</v>
      </c>
    </row>
    <row r="639" spans="2:65" s="12" customFormat="1" ht="11.25" x14ac:dyDescent="0.2">
      <c r="B639" s="161"/>
      <c r="D639" s="162" t="s">
        <v>379</v>
      </c>
      <c r="E639" s="163" t="s">
        <v>1</v>
      </c>
      <c r="F639" s="164" t="s">
        <v>912</v>
      </c>
      <c r="H639" s="163" t="s">
        <v>1</v>
      </c>
      <c r="I639" s="165"/>
      <c r="L639" s="161"/>
      <c r="M639" s="166"/>
      <c r="T639" s="167"/>
      <c r="AT639" s="163" t="s">
        <v>379</v>
      </c>
      <c r="AU639" s="163" t="s">
        <v>88</v>
      </c>
      <c r="AV639" s="12" t="s">
        <v>82</v>
      </c>
      <c r="AW639" s="12" t="s">
        <v>31</v>
      </c>
      <c r="AX639" s="12" t="s">
        <v>75</v>
      </c>
      <c r="AY639" s="163" t="s">
        <v>371</v>
      </c>
    </row>
    <row r="640" spans="2:65" s="13" customFormat="1" ht="11.25" x14ac:dyDescent="0.2">
      <c r="B640" s="168"/>
      <c r="D640" s="162" t="s">
        <v>379</v>
      </c>
      <c r="E640" s="169" t="s">
        <v>1</v>
      </c>
      <c r="F640" s="170" t="s">
        <v>913</v>
      </c>
      <c r="H640" s="171">
        <v>5.0270000000000001</v>
      </c>
      <c r="I640" s="172"/>
      <c r="L640" s="168"/>
      <c r="M640" s="173"/>
      <c r="T640" s="174"/>
      <c r="AT640" s="169" t="s">
        <v>379</v>
      </c>
      <c r="AU640" s="169" t="s">
        <v>88</v>
      </c>
      <c r="AV640" s="13" t="s">
        <v>88</v>
      </c>
      <c r="AW640" s="13" t="s">
        <v>31</v>
      </c>
      <c r="AX640" s="13" t="s">
        <v>75</v>
      </c>
      <c r="AY640" s="169" t="s">
        <v>371</v>
      </c>
    </row>
    <row r="641" spans="2:65" s="15" customFormat="1" ht="11.25" x14ac:dyDescent="0.2">
      <c r="B641" s="182"/>
      <c r="D641" s="162" t="s">
        <v>379</v>
      </c>
      <c r="E641" s="183" t="s">
        <v>1</v>
      </c>
      <c r="F641" s="184" t="s">
        <v>385</v>
      </c>
      <c r="H641" s="185">
        <v>5.0270000000000001</v>
      </c>
      <c r="I641" s="186"/>
      <c r="L641" s="182"/>
      <c r="M641" s="187"/>
      <c r="T641" s="188"/>
      <c r="AT641" s="183" t="s">
        <v>379</v>
      </c>
      <c r="AU641" s="183" t="s">
        <v>88</v>
      </c>
      <c r="AV641" s="15" t="s">
        <v>377</v>
      </c>
      <c r="AW641" s="15" t="s">
        <v>31</v>
      </c>
      <c r="AX641" s="15" t="s">
        <v>82</v>
      </c>
      <c r="AY641" s="183" t="s">
        <v>371</v>
      </c>
    </row>
    <row r="642" spans="2:65" s="1" customFormat="1" ht="24.2" customHeight="1" x14ac:dyDescent="0.2">
      <c r="B642" s="147"/>
      <c r="C642" s="148" t="s">
        <v>914</v>
      </c>
      <c r="D642" s="148" t="s">
        <v>373</v>
      </c>
      <c r="E642" s="149" t="s">
        <v>915</v>
      </c>
      <c r="F642" s="150" t="s">
        <v>916</v>
      </c>
      <c r="G642" s="151" t="s">
        <v>376</v>
      </c>
      <c r="H642" s="152">
        <v>1025.9169999999999</v>
      </c>
      <c r="I642" s="153"/>
      <c r="J642" s="154">
        <f>ROUND(I642*H642,2)</f>
        <v>0</v>
      </c>
      <c r="K642" s="150"/>
      <c r="L642" s="32"/>
      <c r="M642" s="155" t="s">
        <v>1</v>
      </c>
      <c r="N642" s="156" t="s">
        <v>41</v>
      </c>
      <c r="P642" s="157">
        <f>O642*H642</f>
        <v>0</v>
      </c>
      <c r="Q642" s="157">
        <v>8.5055000000000006E-2</v>
      </c>
      <c r="R642" s="157">
        <f>Q642*H642</f>
        <v>87.259370434999994</v>
      </c>
      <c r="S642" s="157">
        <v>0.107</v>
      </c>
      <c r="T642" s="158">
        <f>S642*H642</f>
        <v>109.77311899999999</v>
      </c>
      <c r="AR642" s="159" t="s">
        <v>377</v>
      </c>
      <c r="AT642" s="159" t="s">
        <v>373</v>
      </c>
      <c r="AU642" s="159" t="s">
        <v>88</v>
      </c>
      <c r="AY642" s="17" t="s">
        <v>371</v>
      </c>
      <c r="BE642" s="160">
        <f>IF(N642="základná",J642,0)</f>
        <v>0</v>
      </c>
      <c r="BF642" s="160">
        <f>IF(N642="znížená",J642,0)</f>
        <v>0</v>
      </c>
      <c r="BG642" s="160">
        <f>IF(N642="zákl. prenesená",J642,0)</f>
        <v>0</v>
      </c>
      <c r="BH642" s="160">
        <f>IF(N642="zníž. prenesená",J642,0)</f>
        <v>0</v>
      </c>
      <c r="BI642" s="160">
        <f>IF(N642="nulová",J642,0)</f>
        <v>0</v>
      </c>
      <c r="BJ642" s="17" t="s">
        <v>88</v>
      </c>
      <c r="BK642" s="160">
        <f>ROUND(I642*H642,2)</f>
        <v>0</v>
      </c>
      <c r="BL642" s="17" t="s">
        <v>377</v>
      </c>
      <c r="BM642" s="159" t="s">
        <v>917</v>
      </c>
    </row>
    <row r="643" spans="2:65" s="12" customFormat="1" ht="11.25" x14ac:dyDescent="0.2">
      <c r="B643" s="161"/>
      <c r="D643" s="162" t="s">
        <v>379</v>
      </c>
      <c r="E643" s="163" t="s">
        <v>1</v>
      </c>
      <c r="F643" s="164" t="s">
        <v>918</v>
      </c>
      <c r="H643" s="163" t="s">
        <v>1</v>
      </c>
      <c r="I643" s="165"/>
      <c r="L643" s="161"/>
      <c r="M643" s="166"/>
      <c r="T643" s="167"/>
      <c r="AT643" s="163" t="s">
        <v>379</v>
      </c>
      <c r="AU643" s="163" t="s">
        <v>88</v>
      </c>
      <c r="AV643" s="12" t="s">
        <v>82</v>
      </c>
      <c r="AW643" s="12" t="s">
        <v>31</v>
      </c>
      <c r="AX643" s="12" t="s">
        <v>75</v>
      </c>
      <c r="AY643" s="163" t="s">
        <v>371</v>
      </c>
    </row>
    <row r="644" spans="2:65" s="13" customFormat="1" ht="11.25" x14ac:dyDescent="0.2">
      <c r="B644" s="168"/>
      <c r="D644" s="162" t="s">
        <v>379</v>
      </c>
      <c r="E644" s="169" t="s">
        <v>1</v>
      </c>
      <c r="F644" s="170" t="s">
        <v>217</v>
      </c>
      <c r="H644" s="171">
        <v>1025.9169999999999</v>
      </c>
      <c r="I644" s="172"/>
      <c r="L644" s="168"/>
      <c r="M644" s="173"/>
      <c r="T644" s="174"/>
      <c r="AT644" s="169" t="s">
        <v>379</v>
      </c>
      <c r="AU644" s="169" t="s">
        <v>88</v>
      </c>
      <c r="AV644" s="13" t="s">
        <v>88</v>
      </c>
      <c r="AW644" s="13" t="s">
        <v>31</v>
      </c>
      <c r="AX644" s="13" t="s">
        <v>75</v>
      </c>
      <c r="AY644" s="169" t="s">
        <v>371</v>
      </c>
    </row>
    <row r="645" spans="2:65" s="15" customFormat="1" ht="11.25" x14ac:dyDescent="0.2">
      <c r="B645" s="182"/>
      <c r="D645" s="162" t="s">
        <v>379</v>
      </c>
      <c r="E645" s="183" t="s">
        <v>1</v>
      </c>
      <c r="F645" s="184" t="s">
        <v>385</v>
      </c>
      <c r="H645" s="185">
        <v>1025.9169999999999</v>
      </c>
      <c r="I645" s="186"/>
      <c r="L645" s="182"/>
      <c r="M645" s="187"/>
      <c r="T645" s="188"/>
      <c r="AT645" s="183" t="s">
        <v>379</v>
      </c>
      <c r="AU645" s="183" t="s">
        <v>88</v>
      </c>
      <c r="AV645" s="15" t="s">
        <v>377</v>
      </c>
      <c r="AW645" s="15" t="s">
        <v>31</v>
      </c>
      <c r="AX645" s="15" t="s">
        <v>82</v>
      </c>
      <c r="AY645" s="183" t="s">
        <v>371</v>
      </c>
    </row>
    <row r="646" spans="2:65" s="1" customFormat="1" ht="24.2" customHeight="1" x14ac:dyDescent="0.2">
      <c r="B646" s="147"/>
      <c r="C646" s="148" t="s">
        <v>919</v>
      </c>
      <c r="D646" s="148" t="s">
        <v>373</v>
      </c>
      <c r="E646" s="149" t="s">
        <v>920</v>
      </c>
      <c r="F646" s="150" t="s">
        <v>921</v>
      </c>
      <c r="G646" s="151" t="s">
        <v>376</v>
      </c>
      <c r="H646" s="152">
        <v>175.548</v>
      </c>
      <c r="I646" s="153"/>
      <c r="J646" s="154">
        <f>ROUND(I646*H646,2)</f>
        <v>0</v>
      </c>
      <c r="K646" s="150"/>
      <c r="L646" s="32"/>
      <c r="M646" s="155" t="s">
        <v>1</v>
      </c>
      <c r="N646" s="156" t="s">
        <v>41</v>
      </c>
      <c r="P646" s="157">
        <f>O646*H646</f>
        <v>0</v>
      </c>
      <c r="Q646" s="157">
        <v>0</v>
      </c>
      <c r="R646" s="157">
        <f>Q646*H646</f>
        <v>0</v>
      </c>
      <c r="S646" s="157">
        <v>0</v>
      </c>
      <c r="T646" s="158">
        <f>S646*H646</f>
        <v>0</v>
      </c>
      <c r="AR646" s="159" t="s">
        <v>377</v>
      </c>
      <c r="AT646" s="159" t="s">
        <v>373</v>
      </c>
      <c r="AU646" s="159" t="s">
        <v>88</v>
      </c>
      <c r="AY646" s="17" t="s">
        <v>371</v>
      </c>
      <c r="BE646" s="160">
        <f>IF(N646="základná",J646,0)</f>
        <v>0</v>
      </c>
      <c r="BF646" s="160">
        <f>IF(N646="znížená",J646,0)</f>
        <v>0</v>
      </c>
      <c r="BG646" s="160">
        <f>IF(N646="zákl. prenesená",J646,0)</f>
        <v>0</v>
      </c>
      <c r="BH646" s="160">
        <f>IF(N646="zníž. prenesená",J646,0)</f>
        <v>0</v>
      </c>
      <c r="BI646" s="160">
        <f>IF(N646="nulová",J646,0)</f>
        <v>0</v>
      </c>
      <c r="BJ646" s="17" t="s">
        <v>88</v>
      </c>
      <c r="BK646" s="160">
        <f>ROUND(I646*H646,2)</f>
        <v>0</v>
      </c>
      <c r="BL646" s="17" t="s">
        <v>377</v>
      </c>
      <c r="BM646" s="159" t="s">
        <v>922</v>
      </c>
    </row>
    <row r="647" spans="2:65" s="12" customFormat="1" ht="11.25" x14ac:dyDescent="0.2">
      <c r="B647" s="161"/>
      <c r="D647" s="162" t="s">
        <v>379</v>
      </c>
      <c r="E647" s="163" t="s">
        <v>1</v>
      </c>
      <c r="F647" s="164" t="s">
        <v>783</v>
      </c>
      <c r="H647" s="163" t="s">
        <v>1</v>
      </c>
      <c r="I647" s="165"/>
      <c r="L647" s="161"/>
      <c r="M647" s="166"/>
      <c r="T647" s="167"/>
      <c r="AT647" s="163" t="s">
        <v>379</v>
      </c>
      <c r="AU647" s="163" t="s">
        <v>88</v>
      </c>
      <c r="AV647" s="12" t="s">
        <v>82</v>
      </c>
      <c r="AW647" s="12" t="s">
        <v>31</v>
      </c>
      <c r="AX647" s="12" t="s">
        <v>75</v>
      </c>
      <c r="AY647" s="163" t="s">
        <v>371</v>
      </c>
    </row>
    <row r="648" spans="2:65" s="13" customFormat="1" ht="11.25" x14ac:dyDescent="0.2">
      <c r="B648" s="168"/>
      <c r="D648" s="162" t="s">
        <v>379</v>
      </c>
      <c r="E648" s="169" t="s">
        <v>1</v>
      </c>
      <c r="F648" s="170" t="s">
        <v>127</v>
      </c>
      <c r="H648" s="171">
        <v>175.548</v>
      </c>
      <c r="I648" s="172"/>
      <c r="L648" s="168"/>
      <c r="M648" s="173"/>
      <c r="T648" s="174"/>
      <c r="AT648" s="169" t="s">
        <v>379</v>
      </c>
      <c r="AU648" s="169" t="s">
        <v>88</v>
      </c>
      <c r="AV648" s="13" t="s">
        <v>88</v>
      </c>
      <c r="AW648" s="13" t="s">
        <v>31</v>
      </c>
      <c r="AX648" s="13" t="s">
        <v>75</v>
      </c>
      <c r="AY648" s="169" t="s">
        <v>371</v>
      </c>
    </row>
    <row r="649" spans="2:65" s="15" customFormat="1" ht="11.25" x14ac:dyDescent="0.2">
      <c r="B649" s="182"/>
      <c r="D649" s="162" t="s">
        <v>379</v>
      </c>
      <c r="E649" s="183" t="s">
        <v>1</v>
      </c>
      <c r="F649" s="184" t="s">
        <v>385</v>
      </c>
      <c r="H649" s="185">
        <v>175.548</v>
      </c>
      <c r="I649" s="186"/>
      <c r="L649" s="182"/>
      <c r="M649" s="187"/>
      <c r="T649" s="188"/>
      <c r="AT649" s="183" t="s">
        <v>379</v>
      </c>
      <c r="AU649" s="183" t="s">
        <v>88</v>
      </c>
      <c r="AV649" s="15" t="s">
        <v>377</v>
      </c>
      <c r="AW649" s="15" t="s">
        <v>31</v>
      </c>
      <c r="AX649" s="15" t="s">
        <v>82</v>
      </c>
      <c r="AY649" s="183" t="s">
        <v>371</v>
      </c>
    </row>
    <row r="650" spans="2:65" s="1" customFormat="1" ht="37.9" customHeight="1" x14ac:dyDescent="0.2">
      <c r="B650" s="147"/>
      <c r="C650" s="148" t="s">
        <v>923</v>
      </c>
      <c r="D650" s="148" t="s">
        <v>373</v>
      </c>
      <c r="E650" s="149" t="s">
        <v>924</v>
      </c>
      <c r="F650" s="150" t="s">
        <v>925</v>
      </c>
      <c r="G650" s="151" t="s">
        <v>376</v>
      </c>
      <c r="H650" s="152">
        <v>4444.8869999999997</v>
      </c>
      <c r="I650" s="153"/>
      <c r="J650" s="154">
        <f>ROUND(I650*H650,2)</f>
        <v>0</v>
      </c>
      <c r="K650" s="150"/>
      <c r="L650" s="32"/>
      <c r="M650" s="155" t="s">
        <v>1</v>
      </c>
      <c r="N650" s="156" t="s">
        <v>41</v>
      </c>
      <c r="P650" s="157">
        <f>O650*H650</f>
        <v>0</v>
      </c>
      <c r="Q650" s="157">
        <v>2.3990190000000002E-2</v>
      </c>
      <c r="R650" s="157">
        <f>Q650*H650</f>
        <v>106.63368365853</v>
      </c>
      <c r="S650" s="157">
        <v>0</v>
      </c>
      <c r="T650" s="158">
        <f>S650*H650</f>
        <v>0</v>
      </c>
      <c r="AR650" s="159" t="s">
        <v>377</v>
      </c>
      <c r="AT650" s="159" t="s">
        <v>373</v>
      </c>
      <c r="AU650" s="159" t="s">
        <v>88</v>
      </c>
      <c r="AY650" s="17" t="s">
        <v>371</v>
      </c>
      <c r="BE650" s="160">
        <f>IF(N650="základná",J650,0)</f>
        <v>0</v>
      </c>
      <c r="BF650" s="160">
        <f>IF(N650="znížená",J650,0)</f>
        <v>0</v>
      </c>
      <c r="BG650" s="160">
        <f>IF(N650="zákl. prenesená",J650,0)</f>
        <v>0</v>
      </c>
      <c r="BH650" s="160">
        <f>IF(N650="zníž. prenesená",J650,0)</f>
        <v>0</v>
      </c>
      <c r="BI650" s="160">
        <f>IF(N650="nulová",J650,0)</f>
        <v>0</v>
      </c>
      <c r="BJ650" s="17" t="s">
        <v>88</v>
      </c>
      <c r="BK650" s="160">
        <f>ROUND(I650*H650,2)</f>
        <v>0</v>
      </c>
      <c r="BL650" s="17" t="s">
        <v>377</v>
      </c>
      <c r="BM650" s="159" t="s">
        <v>926</v>
      </c>
    </row>
    <row r="651" spans="2:65" s="13" customFormat="1" ht="11.25" x14ac:dyDescent="0.2">
      <c r="B651" s="168"/>
      <c r="D651" s="162" t="s">
        <v>379</v>
      </c>
      <c r="E651" s="169" t="s">
        <v>1</v>
      </c>
      <c r="F651" s="170" t="s">
        <v>927</v>
      </c>
      <c r="H651" s="171">
        <v>4444.8869999999997</v>
      </c>
      <c r="I651" s="172"/>
      <c r="L651" s="168"/>
      <c r="M651" s="173"/>
      <c r="T651" s="174"/>
      <c r="AT651" s="169" t="s">
        <v>379</v>
      </c>
      <c r="AU651" s="169" t="s">
        <v>88</v>
      </c>
      <c r="AV651" s="13" t="s">
        <v>88</v>
      </c>
      <c r="AW651" s="13" t="s">
        <v>31</v>
      </c>
      <c r="AX651" s="13" t="s">
        <v>75</v>
      </c>
      <c r="AY651" s="169" t="s">
        <v>371</v>
      </c>
    </row>
    <row r="652" spans="2:65" s="14" customFormat="1" ht="11.25" x14ac:dyDescent="0.2">
      <c r="B652" s="175"/>
      <c r="D652" s="162" t="s">
        <v>379</v>
      </c>
      <c r="E652" s="176" t="s">
        <v>151</v>
      </c>
      <c r="F652" s="177" t="s">
        <v>383</v>
      </c>
      <c r="H652" s="178">
        <v>4444.8869999999997</v>
      </c>
      <c r="I652" s="179"/>
      <c r="L652" s="175"/>
      <c r="M652" s="180"/>
      <c r="T652" s="181"/>
      <c r="AT652" s="176" t="s">
        <v>379</v>
      </c>
      <c r="AU652" s="176" t="s">
        <v>88</v>
      </c>
      <c r="AV652" s="14" t="s">
        <v>384</v>
      </c>
      <c r="AW652" s="14" t="s">
        <v>31</v>
      </c>
      <c r="AX652" s="14" t="s">
        <v>75</v>
      </c>
      <c r="AY652" s="176" t="s">
        <v>371</v>
      </c>
    </row>
    <row r="653" spans="2:65" s="15" customFormat="1" ht="11.25" x14ac:dyDescent="0.2">
      <c r="B653" s="182"/>
      <c r="D653" s="162" t="s">
        <v>379</v>
      </c>
      <c r="E653" s="183" t="s">
        <v>1</v>
      </c>
      <c r="F653" s="184" t="s">
        <v>385</v>
      </c>
      <c r="H653" s="185">
        <v>4444.8869999999997</v>
      </c>
      <c r="I653" s="186"/>
      <c r="L653" s="182"/>
      <c r="M653" s="187"/>
      <c r="T653" s="188"/>
      <c r="AT653" s="183" t="s">
        <v>379</v>
      </c>
      <c r="AU653" s="183" t="s">
        <v>88</v>
      </c>
      <c r="AV653" s="15" t="s">
        <v>377</v>
      </c>
      <c r="AW653" s="15" t="s">
        <v>31</v>
      </c>
      <c r="AX653" s="15" t="s">
        <v>82</v>
      </c>
      <c r="AY653" s="183" t="s">
        <v>371</v>
      </c>
    </row>
    <row r="654" spans="2:65" s="1" customFormat="1" ht="44.25" customHeight="1" x14ac:dyDescent="0.2">
      <c r="B654" s="147"/>
      <c r="C654" s="148" t="s">
        <v>928</v>
      </c>
      <c r="D654" s="148" t="s">
        <v>373</v>
      </c>
      <c r="E654" s="149" t="s">
        <v>929</v>
      </c>
      <c r="F654" s="150" t="s">
        <v>930</v>
      </c>
      <c r="G654" s="151" t="s">
        <v>376</v>
      </c>
      <c r="H654" s="152">
        <v>17779.547999999999</v>
      </c>
      <c r="I654" s="153"/>
      <c r="J654" s="154">
        <f>ROUND(I654*H654,2)</f>
        <v>0</v>
      </c>
      <c r="K654" s="150"/>
      <c r="L654" s="32"/>
      <c r="M654" s="155" t="s">
        <v>1</v>
      </c>
      <c r="N654" s="156" t="s">
        <v>41</v>
      </c>
      <c r="P654" s="157">
        <f>O654*H654</f>
        <v>0</v>
      </c>
      <c r="Q654" s="157">
        <v>0</v>
      </c>
      <c r="R654" s="157">
        <f>Q654*H654</f>
        <v>0</v>
      </c>
      <c r="S654" s="157">
        <v>0</v>
      </c>
      <c r="T654" s="158">
        <f>S654*H654</f>
        <v>0</v>
      </c>
      <c r="AR654" s="159" t="s">
        <v>377</v>
      </c>
      <c r="AT654" s="159" t="s">
        <v>373</v>
      </c>
      <c r="AU654" s="159" t="s">
        <v>88</v>
      </c>
      <c r="AY654" s="17" t="s">
        <v>371</v>
      </c>
      <c r="BE654" s="160">
        <f>IF(N654="základná",J654,0)</f>
        <v>0</v>
      </c>
      <c r="BF654" s="160">
        <f>IF(N654="znížená",J654,0)</f>
        <v>0</v>
      </c>
      <c r="BG654" s="160">
        <f>IF(N654="zákl. prenesená",J654,0)</f>
        <v>0</v>
      </c>
      <c r="BH654" s="160">
        <f>IF(N654="zníž. prenesená",J654,0)</f>
        <v>0</v>
      </c>
      <c r="BI654" s="160">
        <f>IF(N654="nulová",J654,0)</f>
        <v>0</v>
      </c>
      <c r="BJ654" s="17" t="s">
        <v>88</v>
      </c>
      <c r="BK654" s="160">
        <f>ROUND(I654*H654,2)</f>
        <v>0</v>
      </c>
      <c r="BL654" s="17" t="s">
        <v>377</v>
      </c>
      <c r="BM654" s="159" t="s">
        <v>931</v>
      </c>
    </row>
    <row r="655" spans="2:65" s="13" customFormat="1" ht="11.25" x14ac:dyDescent="0.2">
      <c r="B655" s="168"/>
      <c r="D655" s="162" t="s">
        <v>379</v>
      </c>
      <c r="E655" s="169" t="s">
        <v>1</v>
      </c>
      <c r="F655" s="170" t="s">
        <v>932</v>
      </c>
      <c r="H655" s="171">
        <v>17779.547999999999</v>
      </c>
      <c r="I655" s="172"/>
      <c r="L655" s="168"/>
      <c r="M655" s="173"/>
      <c r="T655" s="174"/>
      <c r="AT655" s="169" t="s">
        <v>379</v>
      </c>
      <c r="AU655" s="169" t="s">
        <v>88</v>
      </c>
      <c r="AV655" s="13" t="s">
        <v>88</v>
      </c>
      <c r="AW655" s="13" t="s">
        <v>31</v>
      </c>
      <c r="AX655" s="13" t="s">
        <v>75</v>
      </c>
      <c r="AY655" s="169" t="s">
        <v>371</v>
      </c>
    </row>
    <row r="656" spans="2:65" s="15" customFormat="1" ht="11.25" x14ac:dyDescent="0.2">
      <c r="B656" s="182"/>
      <c r="D656" s="162" t="s">
        <v>379</v>
      </c>
      <c r="E656" s="183" t="s">
        <v>1</v>
      </c>
      <c r="F656" s="184" t="s">
        <v>385</v>
      </c>
      <c r="H656" s="185">
        <v>17779.547999999999</v>
      </c>
      <c r="I656" s="186"/>
      <c r="L656" s="182"/>
      <c r="M656" s="187"/>
      <c r="T656" s="188"/>
      <c r="AT656" s="183" t="s">
        <v>379</v>
      </c>
      <c r="AU656" s="183" t="s">
        <v>88</v>
      </c>
      <c r="AV656" s="15" t="s">
        <v>377</v>
      </c>
      <c r="AW656" s="15" t="s">
        <v>31</v>
      </c>
      <c r="AX656" s="15" t="s">
        <v>82</v>
      </c>
      <c r="AY656" s="183" t="s">
        <v>371</v>
      </c>
    </row>
    <row r="657" spans="2:65" s="1" customFormat="1" ht="37.9" customHeight="1" x14ac:dyDescent="0.2">
      <c r="B657" s="147"/>
      <c r="C657" s="148" t="s">
        <v>933</v>
      </c>
      <c r="D657" s="148" t="s">
        <v>373</v>
      </c>
      <c r="E657" s="149" t="s">
        <v>934</v>
      </c>
      <c r="F657" s="150" t="s">
        <v>935</v>
      </c>
      <c r="G657" s="151" t="s">
        <v>376</v>
      </c>
      <c r="H657" s="152">
        <v>4444.8869999999997</v>
      </c>
      <c r="I657" s="153"/>
      <c r="J657" s="154">
        <f>ROUND(I657*H657,2)</f>
        <v>0</v>
      </c>
      <c r="K657" s="150"/>
      <c r="L657" s="32"/>
      <c r="M657" s="155" t="s">
        <v>1</v>
      </c>
      <c r="N657" s="156" t="s">
        <v>41</v>
      </c>
      <c r="P657" s="157">
        <f>O657*H657</f>
        <v>0</v>
      </c>
      <c r="Q657" s="157">
        <v>2.3990000000000001E-2</v>
      </c>
      <c r="R657" s="157">
        <f>Q657*H657</f>
        <v>106.63283912999999</v>
      </c>
      <c r="S657" s="157">
        <v>0</v>
      </c>
      <c r="T657" s="158">
        <f>S657*H657</f>
        <v>0</v>
      </c>
      <c r="AR657" s="159" t="s">
        <v>377</v>
      </c>
      <c r="AT657" s="159" t="s">
        <v>373</v>
      </c>
      <c r="AU657" s="159" t="s">
        <v>88</v>
      </c>
      <c r="AY657" s="17" t="s">
        <v>371</v>
      </c>
      <c r="BE657" s="160">
        <f>IF(N657="základná",J657,0)</f>
        <v>0</v>
      </c>
      <c r="BF657" s="160">
        <f>IF(N657="znížená",J657,0)</f>
        <v>0</v>
      </c>
      <c r="BG657" s="160">
        <f>IF(N657="zákl. prenesená",J657,0)</f>
        <v>0</v>
      </c>
      <c r="BH657" s="160">
        <f>IF(N657="zníž. prenesená",J657,0)</f>
        <v>0</v>
      </c>
      <c r="BI657" s="160">
        <f>IF(N657="nulová",J657,0)</f>
        <v>0</v>
      </c>
      <c r="BJ657" s="17" t="s">
        <v>88</v>
      </c>
      <c r="BK657" s="160">
        <f>ROUND(I657*H657,2)</f>
        <v>0</v>
      </c>
      <c r="BL657" s="17" t="s">
        <v>377</v>
      </c>
      <c r="BM657" s="159" t="s">
        <v>936</v>
      </c>
    </row>
    <row r="658" spans="2:65" s="13" customFormat="1" ht="11.25" x14ac:dyDescent="0.2">
      <c r="B658" s="168"/>
      <c r="D658" s="162" t="s">
        <v>379</v>
      </c>
      <c r="E658" s="169" t="s">
        <v>1</v>
      </c>
      <c r="F658" s="170" t="s">
        <v>151</v>
      </c>
      <c r="H658" s="171">
        <v>4444.8869999999997</v>
      </c>
      <c r="I658" s="172"/>
      <c r="L658" s="168"/>
      <c r="M658" s="173"/>
      <c r="T658" s="174"/>
      <c r="AT658" s="169" t="s">
        <v>379</v>
      </c>
      <c r="AU658" s="169" t="s">
        <v>88</v>
      </c>
      <c r="AV658" s="13" t="s">
        <v>88</v>
      </c>
      <c r="AW658" s="13" t="s">
        <v>31</v>
      </c>
      <c r="AX658" s="13" t="s">
        <v>82</v>
      </c>
      <c r="AY658" s="169" t="s">
        <v>371</v>
      </c>
    </row>
    <row r="659" spans="2:65" s="1" customFormat="1" ht="24.2" customHeight="1" x14ac:dyDescent="0.2">
      <c r="B659" s="147"/>
      <c r="C659" s="148" t="s">
        <v>937</v>
      </c>
      <c r="D659" s="148" t="s">
        <v>373</v>
      </c>
      <c r="E659" s="149" t="s">
        <v>938</v>
      </c>
      <c r="F659" s="150" t="s">
        <v>939</v>
      </c>
      <c r="G659" s="151" t="s">
        <v>376</v>
      </c>
      <c r="H659" s="152">
        <v>4444.8869999999997</v>
      </c>
      <c r="I659" s="153"/>
      <c r="J659" s="154">
        <f>ROUND(I659*H659,2)</f>
        <v>0</v>
      </c>
      <c r="K659" s="150"/>
      <c r="L659" s="32"/>
      <c r="M659" s="155" t="s">
        <v>1</v>
      </c>
      <c r="N659" s="156" t="s">
        <v>41</v>
      </c>
      <c r="P659" s="157">
        <f>O659*H659</f>
        <v>0</v>
      </c>
      <c r="Q659" s="157">
        <v>5.4939999999999999E-5</v>
      </c>
      <c r="R659" s="157">
        <f>Q659*H659</f>
        <v>0.24420209177999999</v>
      </c>
      <c r="S659" s="157">
        <v>0</v>
      </c>
      <c r="T659" s="158">
        <f>S659*H659</f>
        <v>0</v>
      </c>
      <c r="AR659" s="159" t="s">
        <v>377</v>
      </c>
      <c r="AT659" s="159" t="s">
        <v>373</v>
      </c>
      <c r="AU659" s="159" t="s">
        <v>88</v>
      </c>
      <c r="AY659" s="17" t="s">
        <v>371</v>
      </c>
      <c r="BE659" s="160">
        <f>IF(N659="základná",J659,0)</f>
        <v>0</v>
      </c>
      <c r="BF659" s="160">
        <f>IF(N659="znížená",J659,0)</f>
        <v>0</v>
      </c>
      <c r="BG659" s="160">
        <f>IF(N659="zákl. prenesená",J659,0)</f>
        <v>0</v>
      </c>
      <c r="BH659" s="160">
        <f>IF(N659="zníž. prenesená",J659,0)</f>
        <v>0</v>
      </c>
      <c r="BI659" s="160">
        <f>IF(N659="nulová",J659,0)</f>
        <v>0</v>
      </c>
      <c r="BJ659" s="17" t="s">
        <v>88</v>
      </c>
      <c r="BK659" s="160">
        <f>ROUND(I659*H659,2)</f>
        <v>0</v>
      </c>
      <c r="BL659" s="17" t="s">
        <v>377</v>
      </c>
      <c r="BM659" s="159" t="s">
        <v>940</v>
      </c>
    </row>
    <row r="660" spans="2:65" s="13" customFormat="1" ht="11.25" x14ac:dyDescent="0.2">
      <c r="B660" s="168"/>
      <c r="D660" s="162" t="s">
        <v>379</v>
      </c>
      <c r="E660" s="169" t="s">
        <v>1</v>
      </c>
      <c r="F660" s="170" t="s">
        <v>151</v>
      </c>
      <c r="H660" s="171">
        <v>4444.8869999999997</v>
      </c>
      <c r="I660" s="172"/>
      <c r="L660" s="168"/>
      <c r="M660" s="173"/>
      <c r="T660" s="174"/>
      <c r="AT660" s="169" t="s">
        <v>379</v>
      </c>
      <c r="AU660" s="169" t="s">
        <v>88</v>
      </c>
      <c r="AV660" s="13" t="s">
        <v>88</v>
      </c>
      <c r="AW660" s="13" t="s">
        <v>31</v>
      </c>
      <c r="AX660" s="13" t="s">
        <v>75</v>
      </c>
      <c r="AY660" s="169" t="s">
        <v>371</v>
      </c>
    </row>
    <row r="661" spans="2:65" s="15" customFormat="1" ht="11.25" x14ac:dyDescent="0.2">
      <c r="B661" s="182"/>
      <c r="D661" s="162" t="s">
        <v>379</v>
      </c>
      <c r="E661" s="183" t="s">
        <v>1</v>
      </c>
      <c r="F661" s="184" t="s">
        <v>385</v>
      </c>
      <c r="H661" s="185">
        <v>4444.8869999999997</v>
      </c>
      <c r="I661" s="186"/>
      <c r="L661" s="182"/>
      <c r="M661" s="187"/>
      <c r="T661" s="188"/>
      <c r="AT661" s="183" t="s">
        <v>379</v>
      </c>
      <c r="AU661" s="183" t="s">
        <v>88</v>
      </c>
      <c r="AV661" s="15" t="s">
        <v>377</v>
      </c>
      <c r="AW661" s="15" t="s">
        <v>31</v>
      </c>
      <c r="AX661" s="15" t="s">
        <v>82</v>
      </c>
      <c r="AY661" s="183" t="s">
        <v>371</v>
      </c>
    </row>
    <row r="662" spans="2:65" s="1" customFormat="1" ht="24.2" customHeight="1" x14ac:dyDescent="0.2">
      <c r="B662" s="147"/>
      <c r="C662" s="148" t="s">
        <v>941</v>
      </c>
      <c r="D662" s="148" t="s">
        <v>373</v>
      </c>
      <c r="E662" s="149" t="s">
        <v>942</v>
      </c>
      <c r="F662" s="150" t="s">
        <v>943</v>
      </c>
      <c r="G662" s="151" t="s">
        <v>376</v>
      </c>
      <c r="H662" s="152">
        <v>4444.8869999999997</v>
      </c>
      <c r="I662" s="153"/>
      <c r="J662" s="154">
        <f>ROUND(I662*H662,2)</f>
        <v>0</v>
      </c>
      <c r="K662" s="150"/>
      <c r="L662" s="32"/>
      <c r="M662" s="155" t="s">
        <v>1</v>
      </c>
      <c r="N662" s="156" t="s">
        <v>41</v>
      </c>
      <c r="P662" s="157">
        <f>O662*H662</f>
        <v>0</v>
      </c>
      <c r="Q662" s="157">
        <v>0</v>
      </c>
      <c r="R662" s="157">
        <f>Q662*H662</f>
        <v>0</v>
      </c>
      <c r="S662" s="157">
        <v>0</v>
      </c>
      <c r="T662" s="158">
        <f>S662*H662</f>
        <v>0</v>
      </c>
      <c r="AR662" s="159" t="s">
        <v>377</v>
      </c>
      <c r="AT662" s="159" t="s">
        <v>373</v>
      </c>
      <c r="AU662" s="159" t="s">
        <v>88</v>
      </c>
      <c r="AY662" s="17" t="s">
        <v>371</v>
      </c>
      <c r="BE662" s="160">
        <f>IF(N662="základná",J662,0)</f>
        <v>0</v>
      </c>
      <c r="BF662" s="160">
        <f>IF(N662="znížená",J662,0)</f>
        <v>0</v>
      </c>
      <c r="BG662" s="160">
        <f>IF(N662="zákl. prenesená",J662,0)</f>
        <v>0</v>
      </c>
      <c r="BH662" s="160">
        <f>IF(N662="zníž. prenesená",J662,0)</f>
        <v>0</v>
      </c>
      <c r="BI662" s="160">
        <f>IF(N662="nulová",J662,0)</f>
        <v>0</v>
      </c>
      <c r="BJ662" s="17" t="s">
        <v>88</v>
      </c>
      <c r="BK662" s="160">
        <f>ROUND(I662*H662,2)</f>
        <v>0</v>
      </c>
      <c r="BL662" s="17" t="s">
        <v>377</v>
      </c>
      <c r="BM662" s="159" t="s">
        <v>944</v>
      </c>
    </row>
    <row r="663" spans="2:65" s="13" customFormat="1" ht="11.25" x14ac:dyDescent="0.2">
      <c r="B663" s="168"/>
      <c r="D663" s="162" t="s">
        <v>379</v>
      </c>
      <c r="E663" s="169" t="s">
        <v>1</v>
      </c>
      <c r="F663" s="170" t="s">
        <v>151</v>
      </c>
      <c r="H663" s="171">
        <v>4444.8869999999997</v>
      </c>
      <c r="I663" s="172"/>
      <c r="L663" s="168"/>
      <c r="M663" s="173"/>
      <c r="T663" s="174"/>
      <c r="AT663" s="169" t="s">
        <v>379</v>
      </c>
      <c r="AU663" s="169" t="s">
        <v>88</v>
      </c>
      <c r="AV663" s="13" t="s">
        <v>88</v>
      </c>
      <c r="AW663" s="13" t="s">
        <v>31</v>
      </c>
      <c r="AX663" s="13" t="s">
        <v>82</v>
      </c>
      <c r="AY663" s="169" t="s">
        <v>371</v>
      </c>
    </row>
    <row r="664" spans="2:65" s="1" customFormat="1" ht="37.9" customHeight="1" x14ac:dyDescent="0.2">
      <c r="B664" s="147"/>
      <c r="C664" s="148" t="s">
        <v>945</v>
      </c>
      <c r="D664" s="148" t="s">
        <v>373</v>
      </c>
      <c r="E664" s="149" t="s">
        <v>946</v>
      </c>
      <c r="F664" s="150" t="s">
        <v>947</v>
      </c>
      <c r="G664" s="151" t="s">
        <v>948</v>
      </c>
      <c r="H664" s="152">
        <v>800</v>
      </c>
      <c r="I664" s="153"/>
      <c r="J664" s="154">
        <f>ROUND(I664*H664,2)</f>
        <v>0</v>
      </c>
      <c r="K664" s="150"/>
      <c r="L664" s="32"/>
      <c r="M664" s="155" t="s">
        <v>1</v>
      </c>
      <c r="N664" s="156" t="s">
        <v>41</v>
      </c>
      <c r="P664" s="157">
        <f>O664*H664</f>
        <v>0</v>
      </c>
      <c r="Q664" s="157">
        <v>0</v>
      </c>
      <c r="R664" s="157">
        <f>Q664*H664</f>
        <v>0</v>
      </c>
      <c r="S664" s="157">
        <v>0</v>
      </c>
      <c r="T664" s="158">
        <f>S664*H664</f>
        <v>0</v>
      </c>
      <c r="AR664" s="159" t="s">
        <v>377</v>
      </c>
      <c r="AT664" s="159" t="s">
        <v>373</v>
      </c>
      <c r="AU664" s="159" t="s">
        <v>88</v>
      </c>
      <c r="AY664" s="17" t="s">
        <v>371</v>
      </c>
      <c r="BE664" s="160">
        <f>IF(N664="základná",J664,0)</f>
        <v>0</v>
      </c>
      <c r="BF664" s="160">
        <f>IF(N664="znížená",J664,0)</f>
        <v>0</v>
      </c>
      <c r="BG664" s="160">
        <f>IF(N664="zákl. prenesená",J664,0)</f>
        <v>0</v>
      </c>
      <c r="BH664" s="160">
        <f>IF(N664="zníž. prenesená",J664,0)</f>
        <v>0</v>
      </c>
      <c r="BI664" s="160">
        <f>IF(N664="nulová",J664,0)</f>
        <v>0</v>
      </c>
      <c r="BJ664" s="17" t="s">
        <v>88</v>
      </c>
      <c r="BK664" s="160">
        <f>ROUND(I664*H664,2)</f>
        <v>0</v>
      </c>
      <c r="BL664" s="17" t="s">
        <v>377</v>
      </c>
      <c r="BM664" s="159" t="s">
        <v>949</v>
      </c>
    </row>
    <row r="665" spans="2:65" s="12" customFormat="1" ht="11.25" x14ac:dyDescent="0.2">
      <c r="B665" s="161"/>
      <c r="D665" s="162" t="s">
        <v>379</v>
      </c>
      <c r="E665" s="163" t="s">
        <v>1</v>
      </c>
      <c r="F665" s="164" t="s">
        <v>950</v>
      </c>
      <c r="H665" s="163" t="s">
        <v>1</v>
      </c>
      <c r="I665" s="165"/>
      <c r="L665" s="161"/>
      <c r="M665" s="166"/>
      <c r="T665" s="167"/>
      <c r="AT665" s="163" t="s">
        <v>379</v>
      </c>
      <c r="AU665" s="163" t="s">
        <v>88</v>
      </c>
      <c r="AV665" s="12" t="s">
        <v>82</v>
      </c>
      <c r="AW665" s="12" t="s">
        <v>31</v>
      </c>
      <c r="AX665" s="12" t="s">
        <v>75</v>
      </c>
      <c r="AY665" s="163" t="s">
        <v>371</v>
      </c>
    </row>
    <row r="666" spans="2:65" s="13" customFormat="1" ht="11.25" x14ac:dyDescent="0.2">
      <c r="B666" s="168"/>
      <c r="D666" s="162" t="s">
        <v>379</v>
      </c>
      <c r="E666" s="169" t="s">
        <v>1</v>
      </c>
      <c r="F666" s="170" t="s">
        <v>951</v>
      </c>
      <c r="H666" s="171">
        <v>1516.31</v>
      </c>
      <c r="I666" s="172"/>
      <c r="L666" s="168"/>
      <c r="M666" s="173"/>
      <c r="T666" s="174"/>
      <c r="AT666" s="169" t="s">
        <v>379</v>
      </c>
      <c r="AU666" s="169" t="s">
        <v>88</v>
      </c>
      <c r="AV666" s="13" t="s">
        <v>88</v>
      </c>
      <c r="AW666" s="13" t="s">
        <v>31</v>
      </c>
      <c r="AX666" s="13" t="s">
        <v>75</v>
      </c>
      <c r="AY666" s="169" t="s">
        <v>371</v>
      </c>
    </row>
    <row r="667" spans="2:65" s="14" customFormat="1" ht="11.25" x14ac:dyDescent="0.2">
      <c r="B667" s="175"/>
      <c r="D667" s="162" t="s">
        <v>379</v>
      </c>
      <c r="E667" s="176" t="s">
        <v>1</v>
      </c>
      <c r="F667" s="177" t="s">
        <v>383</v>
      </c>
      <c r="H667" s="178">
        <v>1516.31</v>
      </c>
      <c r="I667" s="179"/>
      <c r="L667" s="175"/>
      <c r="M667" s="180"/>
      <c r="T667" s="181"/>
      <c r="AT667" s="176" t="s">
        <v>379</v>
      </c>
      <c r="AU667" s="176" t="s">
        <v>88</v>
      </c>
      <c r="AV667" s="14" t="s">
        <v>384</v>
      </c>
      <c r="AW667" s="14" t="s">
        <v>31</v>
      </c>
      <c r="AX667" s="14" t="s">
        <v>75</v>
      </c>
      <c r="AY667" s="176" t="s">
        <v>371</v>
      </c>
    </row>
    <row r="668" spans="2:65" s="13" customFormat="1" ht="11.25" x14ac:dyDescent="0.2">
      <c r="B668" s="168"/>
      <c r="D668" s="162" t="s">
        <v>379</v>
      </c>
      <c r="E668" s="169" t="s">
        <v>1</v>
      </c>
      <c r="F668" s="170" t="s">
        <v>952</v>
      </c>
      <c r="H668" s="171">
        <v>-1516.31</v>
      </c>
      <c r="I668" s="172"/>
      <c r="L668" s="168"/>
      <c r="M668" s="173"/>
      <c r="T668" s="174"/>
      <c r="AT668" s="169" t="s">
        <v>379</v>
      </c>
      <c r="AU668" s="169" t="s">
        <v>88</v>
      </c>
      <c r="AV668" s="13" t="s">
        <v>88</v>
      </c>
      <c r="AW668" s="13" t="s">
        <v>31</v>
      </c>
      <c r="AX668" s="13" t="s">
        <v>75</v>
      </c>
      <c r="AY668" s="169" t="s">
        <v>371</v>
      </c>
    </row>
    <row r="669" spans="2:65" s="13" customFormat="1" ht="11.25" x14ac:dyDescent="0.2">
      <c r="B669" s="168"/>
      <c r="D669" s="162" t="s">
        <v>379</v>
      </c>
      <c r="E669" s="169" t="s">
        <v>1</v>
      </c>
      <c r="F669" s="170" t="s">
        <v>953</v>
      </c>
      <c r="H669" s="171">
        <v>800</v>
      </c>
      <c r="I669" s="172"/>
      <c r="L669" s="168"/>
      <c r="M669" s="173"/>
      <c r="T669" s="174"/>
      <c r="AT669" s="169" t="s">
        <v>379</v>
      </c>
      <c r="AU669" s="169" t="s">
        <v>88</v>
      </c>
      <c r="AV669" s="13" t="s">
        <v>88</v>
      </c>
      <c r="AW669" s="13" t="s">
        <v>31</v>
      </c>
      <c r="AX669" s="13" t="s">
        <v>75</v>
      </c>
      <c r="AY669" s="169" t="s">
        <v>371</v>
      </c>
    </row>
    <row r="670" spans="2:65" s="15" customFormat="1" ht="11.25" x14ac:dyDescent="0.2">
      <c r="B670" s="182"/>
      <c r="D670" s="162" t="s">
        <v>379</v>
      </c>
      <c r="E670" s="183" t="s">
        <v>1</v>
      </c>
      <c r="F670" s="184" t="s">
        <v>385</v>
      </c>
      <c r="H670" s="185">
        <v>800</v>
      </c>
      <c r="I670" s="186"/>
      <c r="L670" s="182"/>
      <c r="M670" s="187"/>
      <c r="T670" s="188"/>
      <c r="AT670" s="183" t="s">
        <v>379</v>
      </c>
      <c r="AU670" s="183" t="s">
        <v>88</v>
      </c>
      <c r="AV670" s="15" t="s">
        <v>377</v>
      </c>
      <c r="AW670" s="15" t="s">
        <v>31</v>
      </c>
      <c r="AX670" s="15" t="s">
        <v>82</v>
      </c>
      <c r="AY670" s="183" t="s">
        <v>371</v>
      </c>
    </row>
    <row r="671" spans="2:65" s="1" customFormat="1" ht="24.2" customHeight="1" x14ac:dyDescent="0.2">
      <c r="B671" s="147"/>
      <c r="C671" s="148" t="s">
        <v>954</v>
      </c>
      <c r="D671" s="148" t="s">
        <v>373</v>
      </c>
      <c r="E671" s="149" t="s">
        <v>955</v>
      </c>
      <c r="F671" s="150" t="s">
        <v>956</v>
      </c>
      <c r="G671" s="151" t="s">
        <v>376</v>
      </c>
      <c r="H671" s="152">
        <v>3594.9670000000001</v>
      </c>
      <c r="I671" s="153"/>
      <c r="J671" s="154">
        <f>ROUND(I671*H671,2)</f>
        <v>0</v>
      </c>
      <c r="K671" s="150"/>
      <c r="L671" s="32"/>
      <c r="M671" s="155" t="s">
        <v>1</v>
      </c>
      <c r="N671" s="156" t="s">
        <v>41</v>
      </c>
      <c r="P671" s="157">
        <f>O671*H671</f>
        <v>0</v>
      </c>
      <c r="Q671" s="157">
        <v>1.838E-4</v>
      </c>
      <c r="R671" s="157">
        <f>Q671*H671</f>
        <v>0.66075493460000001</v>
      </c>
      <c r="S671" s="157">
        <v>0</v>
      </c>
      <c r="T671" s="158">
        <f>S671*H671</f>
        <v>0</v>
      </c>
      <c r="AR671" s="159" t="s">
        <v>377</v>
      </c>
      <c r="AT671" s="159" t="s">
        <v>373</v>
      </c>
      <c r="AU671" s="159" t="s">
        <v>88</v>
      </c>
      <c r="AY671" s="17" t="s">
        <v>371</v>
      </c>
      <c r="BE671" s="160">
        <f>IF(N671="základná",J671,0)</f>
        <v>0</v>
      </c>
      <c r="BF671" s="160">
        <f>IF(N671="znížená",J671,0)</f>
        <v>0</v>
      </c>
      <c r="BG671" s="160">
        <f>IF(N671="zákl. prenesená",J671,0)</f>
        <v>0</v>
      </c>
      <c r="BH671" s="160">
        <f>IF(N671="zníž. prenesená",J671,0)</f>
        <v>0</v>
      </c>
      <c r="BI671" s="160">
        <f>IF(N671="nulová",J671,0)</f>
        <v>0</v>
      </c>
      <c r="BJ671" s="17" t="s">
        <v>88</v>
      </c>
      <c r="BK671" s="160">
        <f>ROUND(I671*H671,2)</f>
        <v>0</v>
      </c>
      <c r="BL671" s="17" t="s">
        <v>377</v>
      </c>
      <c r="BM671" s="159" t="s">
        <v>957</v>
      </c>
    </row>
    <row r="672" spans="2:65" s="13" customFormat="1" ht="11.25" x14ac:dyDescent="0.2">
      <c r="B672" s="168"/>
      <c r="D672" s="162" t="s">
        <v>379</v>
      </c>
      <c r="E672" s="169" t="s">
        <v>1</v>
      </c>
      <c r="F672" s="170" t="s">
        <v>198</v>
      </c>
      <c r="H672" s="171">
        <v>3594.9670000000001</v>
      </c>
      <c r="I672" s="172"/>
      <c r="L672" s="168"/>
      <c r="M672" s="173"/>
      <c r="T672" s="174"/>
      <c r="AT672" s="169" t="s">
        <v>379</v>
      </c>
      <c r="AU672" s="169" t="s">
        <v>88</v>
      </c>
      <c r="AV672" s="13" t="s">
        <v>88</v>
      </c>
      <c r="AW672" s="13" t="s">
        <v>31</v>
      </c>
      <c r="AX672" s="13" t="s">
        <v>75</v>
      </c>
      <c r="AY672" s="169" t="s">
        <v>371</v>
      </c>
    </row>
    <row r="673" spans="2:65" s="15" customFormat="1" ht="11.25" x14ac:dyDescent="0.2">
      <c r="B673" s="182"/>
      <c r="D673" s="162" t="s">
        <v>379</v>
      </c>
      <c r="E673" s="183" t="s">
        <v>1</v>
      </c>
      <c r="F673" s="184" t="s">
        <v>385</v>
      </c>
      <c r="H673" s="185">
        <v>3594.9670000000001</v>
      </c>
      <c r="I673" s="186"/>
      <c r="L673" s="182"/>
      <c r="M673" s="187"/>
      <c r="T673" s="188"/>
      <c r="AT673" s="183" t="s">
        <v>379</v>
      </c>
      <c r="AU673" s="183" t="s">
        <v>88</v>
      </c>
      <c r="AV673" s="15" t="s">
        <v>377</v>
      </c>
      <c r="AW673" s="15" t="s">
        <v>31</v>
      </c>
      <c r="AX673" s="15" t="s">
        <v>82</v>
      </c>
      <c r="AY673" s="183" t="s">
        <v>371</v>
      </c>
    </row>
    <row r="674" spans="2:65" s="1" customFormat="1" ht="24.2" customHeight="1" x14ac:dyDescent="0.2">
      <c r="B674" s="147"/>
      <c r="C674" s="148" t="s">
        <v>958</v>
      </c>
      <c r="D674" s="148" t="s">
        <v>373</v>
      </c>
      <c r="E674" s="149" t="s">
        <v>959</v>
      </c>
      <c r="F674" s="150" t="s">
        <v>960</v>
      </c>
      <c r="G674" s="151" t="s">
        <v>489</v>
      </c>
      <c r="H674" s="152">
        <v>292.58</v>
      </c>
      <c r="I674" s="153"/>
      <c r="J674" s="154">
        <f>ROUND(I674*H674,2)</f>
        <v>0</v>
      </c>
      <c r="K674" s="150"/>
      <c r="L674" s="32"/>
      <c r="M674" s="155" t="s">
        <v>1</v>
      </c>
      <c r="N674" s="156" t="s">
        <v>41</v>
      </c>
      <c r="P674" s="157">
        <f>O674*H674</f>
        <v>0</v>
      </c>
      <c r="Q674" s="157">
        <v>4.6200000000000001E-4</v>
      </c>
      <c r="R674" s="157">
        <f>Q674*H674</f>
        <v>0.13517196000000001</v>
      </c>
      <c r="S674" s="157">
        <v>0</v>
      </c>
      <c r="T674" s="158">
        <f>S674*H674</f>
        <v>0</v>
      </c>
      <c r="AR674" s="159" t="s">
        <v>377</v>
      </c>
      <c r="AT674" s="159" t="s">
        <v>373</v>
      </c>
      <c r="AU674" s="159" t="s">
        <v>88</v>
      </c>
      <c r="AY674" s="17" t="s">
        <v>371</v>
      </c>
      <c r="BE674" s="160">
        <f>IF(N674="základná",J674,0)</f>
        <v>0</v>
      </c>
      <c r="BF674" s="160">
        <f>IF(N674="znížená",J674,0)</f>
        <v>0</v>
      </c>
      <c r="BG674" s="160">
        <f>IF(N674="zákl. prenesená",J674,0)</f>
        <v>0</v>
      </c>
      <c r="BH674" s="160">
        <f>IF(N674="zníž. prenesená",J674,0)</f>
        <v>0</v>
      </c>
      <c r="BI674" s="160">
        <f>IF(N674="nulová",J674,0)</f>
        <v>0</v>
      </c>
      <c r="BJ674" s="17" t="s">
        <v>88</v>
      </c>
      <c r="BK674" s="160">
        <f>ROUND(I674*H674,2)</f>
        <v>0</v>
      </c>
      <c r="BL674" s="17" t="s">
        <v>377</v>
      </c>
      <c r="BM674" s="159" t="s">
        <v>961</v>
      </c>
    </row>
    <row r="675" spans="2:65" s="13" customFormat="1" ht="11.25" x14ac:dyDescent="0.2">
      <c r="B675" s="168"/>
      <c r="D675" s="162" t="s">
        <v>379</v>
      </c>
      <c r="E675" s="169" t="s">
        <v>1</v>
      </c>
      <c r="F675" s="170" t="s">
        <v>962</v>
      </c>
      <c r="H675" s="171">
        <v>292.58</v>
      </c>
      <c r="I675" s="172"/>
      <c r="L675" s="168"/>
      <c r="M675" s="173"/>
      <c r="T675" s="174"/>
      <c r="AT675" s="169" t="s">
        <v>379</v>
      </c>
      <c r="AU675" s="169" t="s">
        <v>88</v>
      </c>
      <c r="AV675" s="13" t="s">
        <v>88</v>
      </c>
      <c r="AW675" s="13" t="s">
        <v>31</v>
      </c>
      <c r="AX675" s="13" t="s">
        <v>75</v>
      </c>
      <c r="AY675" s="169" t="s">
        <v>371</v>
      </c>
    </row>
    <row r="676" spans="2:65" s="15" customFormat="1" ht="11.25" x14ac:dyDescent="0.2">
      <c r="B676" s="182"/>
      <c r="D676" s="162" t="s">
        <v>379</v>
      </c>
      <c r="E676" s="183" t="s">
        <v>1</v>
      </c>
      <c r="F676" s="184" t="s">
        <v>385</v>
      </c>
      <c r="H676" s="185">
        <v>292.58</v>
      </c>
      <c r="I676" s="186"/>
      <c r="L676" s="182"/>
      <c r="M676" s="187"/>
      <c r="T676" s="188"/>
      <c r="AT676" s="183" t="s">
        <v>379</v>
      </c>
      <c r="AU676" s="183" t="s">
        <v>88</v>
      </c>
      <c r="AV676" s="15" t="s">
        <v>377</v>
      </c>
      <c r="AW676" s="15" t="s">
        <v>31</v>
      </c>
      <c r="AX676" s="15" t="s">
        <v>82</v>
      </c>
      <c r="AY676" s="183" t="s">
        <v>371</v>
      </c>
    </row>
    <row r="677" spans="2:65" s="1" customFormat="1" ht="24.2" customHeight="1" x14ac:dyDescent="0.2">
      <c r="B677" s="147"/>
      <c r="C677" s="148" t="s">
        <v>963</v>
      </c>
      <c r="D677" s="148" t="s">
        <v>373</v>
      </c>
      <c r="E677" s="149" t="s">
        <v>964</v>
      </c>
      <c r="F677" s="150" t="s">
        <v>965</v>
      </c>
      <c r="G677" s="151" t="s">
        <v>489</v>
      </c>
      <c r="H677" s="152">
        <v>1531.046</v>
      </c>
      <c r="I677" s="153"/>
      <c r="J677" s="154">
        <f>ROUND(I677*H677,2)</f>
        <v>0</v>
      </c>
      <c r="K677" s="150"/>
      <c r="L677" s="32"/>
      <c r="M677" s="155" t="s">
        <v>1</v>
      </c>
      <c r="N677" s="156" t="s">
        <v>41</v>
      </c>
      <c r="P677" s="157">
        <f>O677*H677</f>
        <v>0</v>
      </c>
      <c r="Q677" s="157">
        <v>3.15E-5</v>
      </c>
      <c r="R677" s="157">
        <f>Q677*H677</f>
        <v>4.8227948999999999E-2</v>
      </c>
      <c r="S677" s="157">
        <v>0</v>
      </c>
      <c r="T677" s="158">
        <f>S677*H677</f>
        <v>0</v>
      </c>
      <c r="AR677" s="159" t="s">
        <v>377</v>
      </c>
      <c r="AT677" s="159" t="s">
        <v>373</v>
      </c>
      <c r="AU677" s="159" t="s">
        <v>88</v>
      </c>
      <c r="AY677" s="17" t="s">
        <v>371</v>
      </c>
      <c r="BE677" s="160">
        <f>IF(N677="základná",J677,0)</f>
        <v>0</v>
      </c>
      <c r="BF677" s="160">
        <f>IF(N677="znížená",J677,0)</f>
        <v>0</v>
      </c>
      <c r="BG677" s="160">
        <f>IF(N677="zákl. prenesená",J677,0)</f>
        <v>0</v>
      </c>
      <c r="BH677" s="160">
        <f>IF(N677="zníž. prenesená",J677,0)</f>
        <v>0</v>
      </c>
      <c r="BI677" s="160">
        <f>IF(N677="nulová",J677,0)</f>
        <v>0</v>
      </c>
      <c r="BJ677" s="17" t="s">
        <v>88</v>
      </c>
      <c r="BK677" s="160">
        <f>ROUND(I677*H677,2)</f>
        <v>0</v>
      </c>
      <c r="BL677" s="17" t="s">
        <v>377</v>
      </c>
      <c r="BM677" s="159" t="s">
        <v>966</v>
      </c>
    </row>
    <row r="678" spans="2:65" s="13" customFormat="1" ht="11.25" x14ac:dyDescent="0.2">
      <c r="B678" s="168"/>
      <c r="D678" s="162" t="s">
        <v>379</v>
      </c>
      <c r="E678" s="169" t="s">
        <v>1</v>
      </c>
      <c r="F678" s="170" t="s">
        <v>668</v>
      </c>
      <c r="H678" s="171">
        <v>1665.2260000000001</v>
      </c>
      <c r="I678" s="172"/>
      <c r="L678" s="168"/>
      <c r="M678" s="173"/>
      <c r="T678" s="174"/>
      <c r="AT678" s="169" t="s">
        <v>379</v>
      </c>
      <c r="AU678" s="169" t="s">
        <v>88</v>
      </c>
      <c r="AV678" s="13" t="s">
        <v>88</v>
      </c>
      <c r="AW678" s="13" t="s">
        <v>31</v>
      </c>
      <c r="AX678" s="13" t="s">
        <v>75</v>
      </c>
      <c r="AY678" s="169" t="s">
        <v>371</v>
      </c>
    </row>
    <row r="679" spans="2:65" s="13" customFormat="1" ht="11.25" x14ac:dyDescent="0.2">
      <c r="B679" s="168"/>
      <c r="D679" s="162" t="s">
        <v>379</v>
      </c>
      <c r="E679" s="169" t="s">
        <v>1</v>
      </c>
      <c r="F679" s="170" t="s">
        <v>967</v>
      </c>
      <c r="H679" s="171">
        <v>191.44</v>
      </c>
      <c r="I679" s="172"/>
      <c r="L679" s="168"/>
      <c r="M679" s="173"/>
      <c r="T679" s="174"/>
      <c r="AT679" s="169" t="s">
        <v>379</v>
      </c>
      <c r="AU679" s="169" t="s">
        <v>88</v>
      </c>
      <c r="AV679" s="13" t="s">
        <v>88</v>
      </c>
      <c r="AW679" s="13" t="s">
        <v>31</v>
      </c>
      <c r="AX679" s="13" t="s">
        <v>75</v>
      </c>
      <c r="AY679" s="169" t="s">
        <v>371</v>
      </c>
    </row>
    <row r="680" spans="2:65" s="13" customFormat="1" ht="11.25" x14ac:dyDescent="0.2">
      <c r="B680" s="168"/>
      <c r="D680" s="162" t="s">
        <v>379</v>
      </c>
      <c r="E680" s="169" t="s">
        <v>1</v>
      </c>
      <c r="F680" s="170" t="s">
        <v>968</v>
      </c>
      <c r="H680" s="171">
        <v>-325.62</v>
      </c>
      <c r="I680" s="172"/>
      <c r="L680" s="168"/>
      <c r="M680" s="173"/>
      <c r="T680" s="174"/>
      <c r="AT680" s="169" t="s">
        <v>379</v>
      </c>
      <c r="AU680" s="169" t="s">
        <v>88</v>
      </c>
      <c r="AV680" s="13" t="s">
        <v>88</v>
      </c>
      <c r="AW680" s="13" t="s">
        <v>31</v>
      </c>
      <c r="AX680" s="13" t="s">
        <v>75</v>
      </c>
      <c r="AY680" s="169" t="s">
        <v>371</v>
      </c>
    </row>
    <row r="681" spans="2:65" s="15" customFormat="1" ht="11.25" x14ac:dyDescent="0.2">
      <c r="B681" s="182"/>
      <c r="D681" s="162" t="s">
        <v>379</v>
      </c>
      <c r="E681" s="183" t="s">
        <v>1</v>
      </c>
      <c r="F681" s="184" t="s">
        <v>385</v>
      </c>
      <c r="H681" s="185">
        <v>1531.046</v>
      </c>
      <c r="I681" s="186"/>
      <c r="L681" s="182"/>
      <c r="M681" s="187"/>
      <c r="T681" s="188"/>
      <c r="AT681" s="183" t="s">
        <v>379</v>
      </c>
      <c r="AU681" s="183" t="s">
        <v>88</v>
      </c>
      <c r="AV681" s="15" t="s">
        <v>377</v>
      </c>
      <c r="AW681" s="15" t="s">
        <v>31</v>
      </c>
      <c r="AX681" s="15" t="s">
        <v>82</v>
      </c>
      <c r="AY681" s="183" t="s">
        <v>371</v>
      </c>
    </row>
    <row r="682" spans="2:65" s="1" customFormat="1" ht="24.2" customHeight="1" x14ac:dyDescent="0.2">
      <c r="B682" s="147"/>
      <c r="C682" s="148" t="s">
        <v>969</v>
      </c>
      <c r="D682" s="148" t="s">
        <v>373</v>
      </c>
      <c r="E682" s="149" t="s">
        <v>970</v>
      </c>
      <c r="F682" s="150" t="s">
        <v>971</v>
      </c>
      <c r="G682" s="151" t="s">
        <v>489</v>
      </c>
      <c r="H682" s="152">
        <v>325.62</v>
      </c>
      <c r="I682" s="153"/>
      <c r="J682" s="154">
        <f>ROUND(I682*H682,2)</f>
        <v>0</v>
      </c>
      <c r="K682" s="150"/>
      <c r="L682" s="32"/>
      <c r="M682" s="155" t="s">
        <v>1</v>
      </c>
      <c r="N682" s="156" t="s">
        <v>41</v>
      </c>
      <c r="P682" s="157">
        <f>O682*H682</f>
        <v>0</v>
      </c>
      <c r="Q682" s="157">
        <v>2.6249999999999998E-4</v>
      </c>
      <c r="R682" s="157">
        <f>Q682*H682</f>
        <v>8.5475250000000003E-2</v>
      </c>
      <c r="S682" s="157">
        <v>0</v>
      </c>
      <c r="T682" s="158">
        <f>S682*H682</f>
        <v>0</v>
      </c>
      <c r="AR682" s="159" t="s">
        <v>377</v>
      </c>
      <c r="AT682" s="159" t="s">
        <v>373</v>
      </c>
      <c r="AU682" s="159" t="s">
        <v>88</v>
      </c>
      <c r="AY682" s="17" t="s">
        <v>371</v>
      </c>
      <c r="BE682" s="160">
        <f>IF(N682="základná",J682,0)</f>
        <v>0</v>
      </c>
      <c r="BF682" s="160">
        <f>IF(N682="znížená",J682,0)</f>
        <v>0</v>
      </c>
      <c r="BG682" s="160">
        <f>IF(N682="zákl. prenesená",J682,0)</f>
        <v>0</v>
      </c>
      <c r="BH682" s="160">
        <f>IF(N682="zníž. prenesená",J682,0)</f>
        <v>0</v>
      </c>
      <c r="BI682" s="160">
        <f>IF(N682="nulová",J682,0)</f>
        <v>0</v>
      </c>
      <c r="BJ682" s="17" t="s">
        <v>88</v>
      </c>
      <c r="BK682" s="160">
        <f>ROUND(I682*H682,2)</f>
        <v>0</v>
      </c>
      <c r="BL682" s="17" t="s">
        <v>377</v>
      </c>
      <c r="BM682" s="159" t="s">
        <v>972</v>
      </c>
    </row>
    <row r="683" spans="2:65" s="13" customFormat="1" ht="11.25" x14ac:dyDescent="0.2">
      <c r="B683" s="168"/>
      <c r="D683" s="162" t="s">
        <v>379</v>
      </c>
      <c r="E683" s="169" t="s">
        <v>1</v>
      </c>
      <c r="F683" s="170" t="s">
        <v>973</v>
      </c>
      <c r="H683" s="171">
        <v>325.62</v>
      </c>
      <c r="I683" s="172"/>
      <c r="L683" s="168"/>
      <c r="M683" s="173"/>
      <c r="T683" s="174"/>
      <c r="AT683" s="169" t="s">
        <v>379</v>
      </c>
      <c r="AU683" s="169" t="s">
        <v>88</v>
      </c>
      <c r="AV683" s="13" t="s">
        <v>88</v>
      </c>
      <c r="AW683" s="13" t="s">
        <v>31</v>
      </c>
      <c r="AX683" s="13" t="s">
        <v>75</v>
      </c>
      <c r="AY683" s="169" t="s">
        <v>371</v>
      </c>
    </row>
    <row r="684" spans="2:65" s="15" customFormat="1" ht="11.25" x14ac:dyDescent="0.2">
      <c r="B684" s="182"/>
      <c r="D684" s="162" t="s">
        <v>379</v>
      </c>
      <c r="E684" s="183" t="s">
        <v>1</v>
      </c>
      <c r="F684" s="184" t="s">
        <v>385</v>
      </c>
      <c r="H684" s="185">
        <v>325.62</v>
      </c>
      <c r="I684" s="186"/>
      <c r="L684" s="182"/>
      <c r="M684" s="187"/>
      <c r="T684" s="188"/>
      <c r="AT684" s="183" t="s">
        <v>379</v>
      </c>
      <c r="AU684" s="183" t="s">
        <v>88</v>
      </c>
      <c r="AV684" s="15" t="s">
        <v>377</v>
      </c>
      <c r="AW684" s="15" t="s">
        <v>31</v>
      </c>
      <c r="AX684" s="15" t="s">
        <v>82</v>
      </c>
      <c r="AY684" s="183" t="s">
        <v>371</v>
      </c>
    </row>
    <row r="685" spans="2:65" s="1" customFormat="1" ht="24.2" customHeight="1" x14ac:dyDescent="0.2">
      <c r="B685" s="147"/>
      <c r="C685" s="148" t="s">
        <v>974</v>
      </c>
      <c r="D685" s="148" t="s">
        <v>373</v>
      </c>
      <c r="E685" s="149" t="s">
        <v>975</v>
      </c>
      <c r="F685" s="150" t="s">
        <v>976</v>
      </c>
      <c r="G685" s="151" t="s">
        <v>489</v>
      </c>
      <c r="H685" s="152">
        <v>325.62</v>
      </c>
      <c r="I685" s="153"/>
      <c r="J685" s="154">
        <f>ROUND(I685*H685,2)</f>
        <v>0</v>
      </c>
      <c r="K685" s="150"/>
      <c r="L685" s="32"/>
      <c r="M685" s="155" t="s">
        <v>1</v>
      </c>
      <c r="N685" s="156" t="s">
        <v>41</v>
      </c>
      <c r="P685" s="157">
        <f>O685*H685</f>
        <v>0</v>
      </c>
      <c r="Q685" s="157">
        <v>1.5750000000000001E-4</v>
      </c>
      <c r="R685" s="157">
        <f>Q685*H685</f>
        <v>5.1285150000000002E-2</v>
      </c>
      <c r="S685" s="157">
        <v>0</v>
      </c>
      <c r="T685" s="158">
        <f>S685*H685</f>
        <v>0</v>
      </c>
      <c r="AR685" s="159" t="s">
        <v>377</v>
      </c>
      <c r="AT685" s="159" t="s">
        <v>373</v>
      </c>
      <c r="AU685" s="159" t="s">
        <v>88</v>
      </c>
      <c r="AY685" s="17" t="s">
        <v>371</v>
      </c>
      <c r="BE685" s="160">
        <f>IF(N685="základná",J685,0)</f>
        <v>0</v>
      </c>
      <c r="BF685" s="160">
        <f>IF(N685="znížená",J685,0)</f>
        <v>0</v>
      </c>
      <c r="BG685" s="160">
        <f>IF(N685="zákl. prenesená",J685,0)</f>
        <v>0</v>
      </c>
      <c r="BH685" s="160">
        <f>IF(N685="zníž. prenesená",J685,0)</f>
        <v>0</v>
      </c>
      <c r="BI685" s="160">
        <f>IF(N685="nulová",J685,0)</f>
        <v>0</v>
      </c>
      <c r="BJ685" s="17" t="s">
        <v>88</v>
      </c>
      <c r="BK685" s="160">
        <f>ROUND(I685*H685,2)</f>
        <v>0</v>
      </c>
      <c r="BL685" s="17" t="s">
        <v>377</v>
      </c>
      <c r="BM685" s="159" t="s">
        <v>977</v>
      </c>
    </row>
    <row r="686" spans="2:65" s="13" customFormat="1" ht="11.25" x14ac:dyDescent="0.2">
      <c r="B686" s="168"/>
      <c r="D686" s="162" t="s">
        <v>379</v>
      </c>
      <c r="E686" s="169" t="s">
        <v>1</v>
      </c>
      <c r="F686" s="170" t="s">
        <v>973</v>
      </c>
      <c r="H686" s="171">
        <v>325.62</v>
      </c>
      <c r="I686" s="172"/>
      <c r="L686" s="168"/>
      <c r="M686" s="173"/>
      <c r="T686" s="174"/>
      <c r="AT686" s="169" t="s">
        <v>379</v>
      </c>
      <c r="AU686" s="169" t="s">
        <v>88</v>
      </c>
      <c r="AV686" s="13" t="s">
        <v>88</v>
      </c>
      <c r="AW686" s="13" t="s">
        <v>31</v>
      </c>
      <c r="AX686" s="13" t="s">
        <v>75</v>
      </c>
      <c r="AY686" s="169" t="s">
        <v>371</v>
      </c>
    </row>
    <row r="687" spans="2:65" s="15" customFormat="1" ht="11.25" x14ac:dyDescent="0.2">
      <c r="B687" s="182"/>
      <c r="D687" s="162" t="s">
        <v>379</v>
      </c>
      <c r="E687" s="183" t="s">
        <v>1</v>
      </c>
      <c r="F687" s="184" t="s">
        <v>385</v>
      </c>
      <c r="H687" s="185">
        <v>325.62</v>
      </c>
      <c r="I687" s="186"/>
      <c r="L687" s="182"/>
      <c r="M687" s="187"/>
      <c r="T687" s="188"/>
      <c r="AT687" s="183" t="s">
        <v>379</v>
      </c>
      <c r="AU687" s="183" t="s">
        <v>88</v>
      </c>
      <c r="AV687" s="15" t="s">
        <v>377</v>
      </c>
      <c r="AW687" s="15" t="s">
        <v>31</v>
      </c>
      <c r="AX687" s="15" t="s">
        <v>82</v>
      </c>
      <c r="AY687" s="183" t="s">
        <v>371</v>
      </c>
    </row>
    <row r="688" spans="2:65" s="1" customFormat="1" ht="24.2" customHeight="1" x14ac:dyDescent="0.2">
      <c r="B688" s="147"/>
      <c r="C688" s="148" t="s">
        <v>978</v>
      </c>
      <c r="D688" s="148" t="s">
        <v>373</v>
      </c>
      <c r="E688" s="149" t="s">
        <v>979</v>
      </c>
      <c r="F688" s="150" t="s">
        <v>980</v>
      </c>
      <c r="G688" s="151" t="s">
        <v>489</v>
      </c>
      <c r="H688" s="152">
        <v>27.82</v>
      </c>
      <c r="I688" s="153"/>
      <c r="J688" s="154">
        <f>ROUND(I688*H688,2)</f>
        <v>0</v>
      </c>
      <c r="K688" s="150"/>
      <c r="L688" s="32"/>
      <c r="M688" s="155" t="s">
        <v>1</v>
      </c>
      <c r="N688" s="156" t="s">
        <v>41</v>
      </c>
      <c r="P688" s="157">
        <f>O688*H688</f>
        <v>0</v>
      </c>
      <c r="Q688" s="157">
        <v>1.5750000000000001E-4</v>
      </c>
      <c r="R688" s="157">
        <f>Q688*H688</f>
        <v>4.38165E-3</v>
      </c>
      <c r="S688" s="157">
        <v>0</v>
      </c>
      <c r="T688" s="158">
        <f>S688*H688</f>
        <v>0</v>
      </c>
      <c r="AR688" s="159" t="s">
        <v>377</v>
      </c>
      <c r="AT688" s="159" t="s">
        <v>373</v>
      </c>
      <c r="AU688" s="159" t="s">
        <v>88</v>
      </c>
      <c r="AY688" s="17" t="s">
        <v>371</v>
      </c>
      <c r="BE688" s="160">
        <f>IF(N688="základná",J688,0)</f>
        <v>0</v>
      </c>
      <c r="BF688" s="160">
        <f>IF(N688="znížená",J688,0)</f>
        <v>0</v>
      </c>
      <c r="BG688" s="160">
        <f>IF(N688="zákl. prenesená",J688,0)</f>
        <v>0</v>
      </c>
      <c r="BH688" s="160">
        <f>IF(N688="zníž. prenesená",J688,0)</f>
        <v>0</v>
      </c>
      <c r="BI688" s="160">
        <f>IF(N688="nulová",J688,0)</f>
        <v>0</v>
      </c>
      <c r="BJ688" s="17" t="s">
        <v>88</v>
      </c>
      <c r="BK688" s="160">
        <f>ROUND(I688*H688,2)</f>
        <v>0</v>
      </c>
      <c r="BL688" s="17" t="s">
        <v>377</v>
      </c>
      <c r="BM688" s="159" t="s">
        <v>981</v>
      </c>
    </row>
    <row r="689" spans="2:65" s="13" customFormat="1" ht="11.25" x14ac:dyDescent="0.2">
      <c r="B689" s="168"/>
      <c r="D689" s="162" t="s">
        <v>379</v>
      </c>
      <c r="E689" s="169" t="s">
        <v>1</v>
      </c>
      <c r="F689" s="170" t="s">
        <v>982</v>
      </c>
      <c r="H689" s="171">
        <v>27.82</v>
      </c>
      <c r="I689" s="172"/>
      <c r="L689" s="168"/>
      <c r="M689" s="173"/>
      <c r="T689" s="174"/>
      <c r="AT689" s="169" t="s">
        <v>379</v>
      </c>
      <c r="AU689" s="169" t="s">
        <v>88</v>
      </c>
      <c r="AV689" s="13" t="s">
        <v>88</v>
      </c>
      <c r="AW689" s="13" t="s">
        <v>31</v>
      </c>
      <c r="AX689" s="13" t="s">
        <v>75</v>
      </c>
      <c r="AY689" s="169" t="s">
        <v>371</v>
      </c>
    </row>
    <row r="690" spans="2:65" s="15" customFormat="1" ht="11.25" x14ac:dyDescent="0.2">
      <c r="B690" s="182"/>
      <c r="D690" s="162" t="s">
        <v>379</v>
      </c>
      <c r="E690" s="183" t="s">
        <v>1</v>
      </c>
      <c r="F690" s="184" t="s">
        <v>385</v>
      </c>
      <c r="H690" s="185">
        <v>27.82</v>
      </c>
      <c r="I690" s="186"/>
      <c r="L690" s="182"/>
      <c r="M690" s="187"/>
      <c r="T690" s="188"/>
      <c r="AT690" s="183" t="s">
        <v>379</v>
      </c>
      <c r="AU690" s="183" t="s">
        <v>88</v>
      </c>
      <c r="AV690" s="15" t="s">
        <v>377</v>
      </c>
      <c r="AW690" s="15" t="s">
        <v>31</v>
      </c>
      <c r="AX690" s="15" t="s">
        <v>82</v>
      </c>
      <c r="AY690" s="183" t="s">
        <v>371</v>
      </c>
    </row>
    <row r="691" spans="2:65" s="1" customFormat="1" ht="24.2" customHeight="1" x14ac:dyDescent="0.2">
      <c r="B691" s="147"/>
      <c r="C691" s="148" t="s">
        <v>983</v>
      </c>
      <c r="D691" s="148" t="s">
        <v>373</v>
      </c>
      <c r="E691" s="149" t="s">
        <v>984</v>
      </c>
      <c r="F691" s="150" t="s">
        <v>985</v>
      </c>
      <c r="G691" s="151" t="s">
        <v>489</v>
      </c>
      <c r="H691" s="152">
        <v>1665.2260000000001</v>
      </c>
      <c r="I691" s="153"/>
      <c r="J691" s="154">
        <f>ROUND(I691*H691,2)</f>
        <v>0</v>
      </c>
      <c r="K691" s="150"/>
      <c r="L691" s="32"/>
      <c r="M691" s="155" t="s">
        <v>1</v>
      </c>
      <c r="N691" s="156" t="s">
        <v>41</v>
      </c>
      <c r="P691" s="157">
        <f>O691*H691</f>
        <v>0</v>
      </c>
      <c r="Q691" s="157">
        <v>7.3499999999999998E-5</v>
      </c>
      <c r="R691" s="157">
        <f>Q691*H691</f>
        <v>0.122394111</v>
      </c>
      <c r="S691" s="157">
        <v>0</v>
      </c>
      <c r="T691" s="158">
        <f>S691*H691</f>
        <v>0</v>
      </c>
      <c r="AR691" s="159" t="s">
        <v>377</v>
      </c>
      <c r="AT691" s="159" t="s">
        <v>373</v>
      </c>
      <c r="AU691" s="159" t="s">
        <v>88</v>
      </c>
      <c r="AY691" s="17" t="s">
        <v>371</v>
      </c>
      <c r="BE691" s="160">
        <f>IF(N691="základná",J691,0)</f>
        <v>0</v>
      </c>
      <c r="BF691" s="160">
        <f>IF(N691="znížená",J691,0)</f>
        <v>0</v>
      </c>
      <c r="BG691" s="160">
        <f>IF(N691="zákl. prenesená",J691,0)</f>
        <v>0</v>
      </c>
      <c r="BH691" s="160">
        <f>IF(N691="zníž. prenesená",J691,0)</f>
        <v>0</v>
      </c>
      <c r="BI691" s="160">
        <f>IF(N691="nulová",J691,0)</f>
        <v>0</v>
      </c>
      <c r="BJ691" s="17" t="s">
        <v>88</v>
      </c>
      <c r="BK691" s="160">
        <f>ROUND(I691*H691,2)</f>
        <v>0</v>
      </c>
      <c r="BL691" s="17" t="s">
        <v>377</v>
      </c>
      <c r="BM691" s="159" t="s">
        <v>986</v>
      </c>
    </row>
    <row r="692" spans="2:65" s="13" customFormat="1" ht="11.25" x14ac:dyDescent="0.2">
      <c r="B692" s="168"/>
      <c r="D692" s="162" t="s">
        <v>379</v>
      </c>
      <c r="E692" s="169" t="s">
        <v>1</v>
      </c>
      <c r="F692" s="170" t="s">
        <v>668</v>
      </c>
      <c r="H692" s="171">
        <v>1665.2260000000001</v>
      </c>
      <c r="I692" s="172"/>
      <c r="L692" s="168"/>
      <c r="M692" s="173"/>
      <c r="T692" s="174"/>
      <c r="AT692" s="169" t="s">
        <v>379</v>
      </c>
      <c r="AU692" s="169" t="s">
        <v>88</v>
      </c>
      <c r="AV692" s="13" t="s">
        <v>88</v>
      </c>
      <c r="AW692" s="13" t="s">
        <v>31</v>
      </c>
      <c r="AX692" s="13" t="s">
        <v>75</v>
      </c>
      <c r="AY692" s="169" t="s">
        <v>371</v>
      </c>
    </row>
    <row r="693" spans="2:65" s="15" customFormat="1" ht="11.25" x14ac:dyDescent="0.2">
      <c r="B693" s="182"/>
      <c r="D693" s="162" t="s">
        <v>379</v>
      </c>
      <c r="E693" s="183" t="s">
        <v>1</v>
      </c>
      <c r="F693" s="184" t="s">
        <v>385</v>
      </c>
      <c r="H693" s="185">
        <v>1665.2260000000001</v>
      </c>
      <c r="I693" s="186"/>
      <c r="L693" s="182"/>
      <c r="M693" s="187"/>
      <c r="T693" s="188"/>
      <c r="AT693" s="183" t="s">
        <v>379</v>
      </c>
      <c r="AU693" s="183" t="s">
        <v>88</v>
      </c>
      <c r="AV693" s="15" t="s">
        <v>377</v>
      </c>
      <c r="AW693" s="15" t="s">
        <v>31</v>
      </c>
      <c r="AX693" s="15" t="s">
        <v>82</v>
      </c>
      <c r="AY693" s="183" t="s">
        <v>371</v>
      </c>
    </row>
    <row r="694" spans="2:65" s="1" customFormat="1" ht="37.9" customHeight="1" x14ac:dyDescent="0.2">
      <c r="B694" s="147"/>
      <c r="C694" s="148" t="s">
        <v>987</v>
      </c>
      <c r="D694" s="148" t="s">
        <v>373</v>
      </c>
      <c r="E694" s="149" t="s">
        <v>988</v>
      </c>
      <c r="F694" s="150" t="s">
        <v>989</v>
      </c>
      <c r="G694" s="151" t="s">
        <v>513</v>
      </c>
      <c r="H694" s="152">
        <v>146</v>
      </c>
      <c r="I694" s="153"/>
      <c r="J694" s="154">
        <f>ROUND(I694*H694,2)</f>
        <v>0</v>
      </c>
      <c r="K694" s="150"/>
      <c r="L694" s="32"/>
      <c r="M694" s="155" t="s">
        <v>1</v>
      </c>
      <c r="N694" s="156" t="s">
        <v>41</v>
      </c>
      <c r="P694" s="157">
        <f>O694*H694</f>
        <v>0</v>
      </c>
      <c r="Q694" s="157">
        <v>1.6000000000000001E-4</v>
      </c>
      <c r="R694" s="157">
        <f>Q694*H694</f>
        <v>2.3360000000000002E-2</v>
      </c>
      <c r="S694" s="157">
        <v>0</v>
      </c>
      <c r="T694" s="158">
        <f>S694*H694</f>
        <v>0</v>
      </c>
      <c r="AR694" s="159" t="s">
        <v>377</v>
      </c>
      <c r="AT694" s="159" t="s">
        <v>373</v>
      </c>
      <c r="AU694" s="159" t="s">
        <v>88</v>
      </c>
      <c r="AY694" s="17" t="s">
        <v>371</v>
      </c>
      <c r="BE694" s="160">
        <f>IF(N694="základná",J694,0)</f>
        <v>0</v>
      </c>
      <c r="BF694" s="160">
        <f>IF(N694="znížená",J694,0)</f>
        <v>0</v>
      </c>
      <c r="BG694" s="160">
        <f>IF(N694="zákl. prenesená",J694,0)</f>
        <v>0</v>
      </c>
      <c r="BH694" s="160">
        <f>IF(N694="zníž. prenesená",J694,0)</f>
        <v>0</v>
      </c>
      <c r="BI694" s="160">
        <f>IF(N694="nulová",J694,0)</f>
        <v>0</v>
      </c>
      <c r="BJ694" s="17" t="s">
        <v>88</v>
      </c>
      <c r="BK694" s="160">
        <f>ROUND(I694*H694,2)</f>
        <v>0</v>
      </c>
      <c r="BL694" s="17" t="s">
        <v>377</v>
      </c>
      <c r="BM694" s="159" t="s">
        <v>990</v>
      </c>
    </row>
    <row r="695" spans="2:65" s="12" customFormat="1" ht="11.25" x14ac:dyDescent="0.2">
      <c r="B695" s="161"/>
      <c r="D695" s="162" t="s">
        <v>379</v>
      </c>
      <c r="E695" s="163" t="s">
        <v>1</v>
      </c>
      <c r="F695" s="164" t="s">
        <v>991</v>
      </c>
      <c r="H695" s="163" t="s">
        <v>1</v>
      </c>
      <c r="I695" s="165"/>
      <c r="L695" s="161"/>
      <c r="M695" s="166"/>
      <c r="T695" s="167"/>
      <c r="AT695" s="163" t="s">
        <v>379</v>
      </c>
      <c r="AU695" s="163" t="s">
        <v>88</v>
      </c>
      <c r="AV695" s="12" t="s">
        <v>82</v>
      </c>
      <c r="AW695" s="12" t="s">
        <v>31</v>
      </c>
      <c r="AX695" s="12" t="s">
        <v>75</v>
      </c>
      <c r="AY695" s="163" t="s">
        <v>371</v>
      </c>
    </row>
    <row r="696" spans="2:65" s="13" customFormat="1" ht="11.25" x14ac:dyDescent="0.2">
      <c r="B696" s="168"/>
      <c r="D696" s="162" t="s">
        <v>379</v>
      </c>
      <c r="E696" s="169" t="s">
        <v>1</v>
      </c>
      <c r="F696" s="170" t="s">
        <v>992</v>
      </c>
      <c r="H696" s="171">
        <v>146</v>
      </c>
      <c r="I696" s="172"/>
      <c r="L696" s="168"/>
      <c r="M696" s="173"/>
      <c r="T696" s="174"/>
      <c r="AT696" s="169" t="s">
        <v>379</v>
      </c>
      <c r="AU696" s="169" t="s">
        <v>88</v>
      </c>
      <c r="AV696" s="13" t="s">
        <v>88</v>
      </c>
      <c r="AW696" s="13" t="s">
        <v>31</v>
      </c>
      <c r="AX696" s="13" t="s">
        <v>75</v>
      </c>
      <c r="AY696" s="169" t="s">
        <v>371</v>
      </c>
    </row>
    <row r="697" spans="2:65" s="15" customFormat="1" ht="11.25" x14ac:dyDescent="0.2">
      <c r="B697" s="182"/>
      <c r="D697" s="162" t="s">
        <v>379</v>
      </c>
      <c r="E697" s="183" t="s">
        <v>1</v>
      </c>
      <c r="F697" s="184" t="s">
        <v>385</v>
      </c>
      <c r="H697" s="185">
        <v>146</v>
      </c>
      <c r="I697" s="186"/>
      <c r="L697" s="182"/>
      <c r="M697" s="187"/>
      <c r="T697" s="188"/>
      <c r="AT697" s="183" t="s">
        <v>379</v>
      </c>
      <c r="AU697" s="183" t="s">
        <v>88</v>
      </c>
      <c r="AV697" s="15" t="s">
        <v>377</v>
      </c>
      <c r="AW697" s="15" t="s">
        <v>31</v>
      </c>
      <c r="AX697" s="15" t="s">
        <v>82</v>
      </c>
      <c r="AY697" s="183" t="s">
        <v>371</v>
      </c>
    </row>
    <row r="698" spans="2:65" s="1" customFormat="1" ht="33" customHeight="1" x14ac:dyDescent="0.2">
      <c r="B698" s="147"/>
      <c r="C698" s="148" t="s">
        <v>993</v>
      </c>
      <c r="D698" s="148" t="s">
        <v>373</v>
      </c>
      <c r="E698" s="149" t="s">
        <v>994</v>
      </c>
      <c r="F698" s="150" t="s">
        <v>995</v>
      </c>
      <c r="G698" s="151" t="s">
        <v>391</v>
      </c>
      <c r="H698" s="152">
        <v>2.0720000000000001</v>
      </c>
      <c r="I698" s="153"/>
      <c r="J698" s="154">
        <f>ROUND(I698*H698,2)</f>
        <v>0</v>
      </c>
      <c r="K698" s="150"/>
      <c r="L698" s="32"/>
      <c r="M698" s="155" t="s">
        <v>1</v>
      </c>
      <c r="N698" s="156" t="s">
        <v>41</v>
      </c>
      <c r="P698" s="157">
        <f>O698*H698</f>
        <v>0</v>
      </c>
      <c r="Q698" s="157">
        <v>0</v>
      </c>
      <c r="R698" s="157">
        <f>Q698*H698</f>
        <v>0</v>
      </c>
      <c r="S698" s="157">
        <v>2.4</v>
      </c>
      <c r="T698" s="158">
        <f>S698*H698</f>
        <v>4.9728000000000003</v>
      </c>
      <c r="AR698" s="159" t="s">
        <v>377</v>
      </c>
      <c r="AT698" s="159" t="s">
        <v>373</v>
      </c>
      <c r="AU698" s="159" t="s">
        <v>88</v>
      </c>
      <c r="AY698" s="17" t="s">
        <v>371</v>
      </c>
      <c r="BE698" s="160">
        <f>IF(N698="základná",J698,0)</f>
        <v>0</v>
      </c>
      <c r="BF698" s="160">
        <f>IF(N698="znížená",J698,0)</f>
        <v>0</v>
      </c>
      <c r="BG698" s="160">
        <f>IF(N698="zákl. prenesená",J698,0)</f>
        <v>0</v>
      </c>
      <c r="BH698" s="160">
        <f>IF(N698="zníž. prenesená",J698,0)</f>
        <v>0</v>
      </c>
      <c r="BI698" s="160">
        <f>IF(N698="nulová",J698,0)</f>
        <v>0</v>
      </c>
      <c r="BJ698" s="17" t="s">
        <v>88</v>
      </c>
      <c r="BK698" s="160">
        <f>ROUND(I698*H698,2)</f>
        <v>0</v>
      </c>
      <c r="BL698" s="17" t="s">
        <v>377</v>
      </c>
      <c r="BM698" s="159" t="s">
        <v>996</v>
      </c>
    </row>
    <row r="699" spans="2:65" s="12" customFormat="1" ht="11.25" x14ac:dyDescent="0.2">
      <c r="B699" s="161"/>
      <c r="D699" s="162" t="s">
        <v>379</v>
      </c>
      <c r="E699" s="163" t="s">
        <v>1</v>
      </c>
      <c r="F699" s="164" t="s">
        <v>397</v>
      </c>
      <c r="H699" s="163" t="s">
        <v>1</v>
      </c>
      <c r="I699" s="165"/>
      <c r="L699" s="161"/>
      <c r="M699" s="166"/>
      <c r="T699" s="167"/>
      <c r="AT699" s="163" t="s">
        <v>379</v>
      </c>
      <c r="AU699" s="163" t="s">
        <v>88</v>
      </c>
      <c r="AV699" s="12" t="s">
        <v>82</v>
      </c>
      <c r="AW699" s="12" t="s">
        <v>31</v>
      </c>
      <c r="AX699" s="12" t="s">
        <v>75</v>
      </c>
      <c r="AY699" s="163" t="s">
        <v>371</v>
      </c>
    </row>
    <row r="700" spans="2:65" s="12" customFormat="1" ht="11.25" x14ac:dyDescent="0.2">
      <c r="B700" s="161"/>
      <c r="D700" s="162" t="s">
        <v>379</v>
      </c>
      <c r="E700" s="163" t="s">
        <v>1</v>
      </c>
      <c r="F700" s="164" t="s">
        <v>997</v>
      </c>
      <c r="H700" s="163" t="s">
        <v>1</v>
      </c>
      <c r="I700" s="165"/>
      <c r="L700" s="161"/>
      <c r="M700" s="166"/>
      <c r="T700" s="167"/>
      <c r="AT700" s="163" t="s">
        <v>379</v>
      </c>
      <c r="AU700" s="163" t="s">
        <v>88</v>
      </c>
      <c r="AV700" s="12" t="s">
        <v>82</v>
      </c>
      <c r="AW700" s="12" t="s">
        <v>31</v>
      </c>
      <c r="AX700" s="12" t="s">
        <v>75</v>
      </c>
      <c r="AY700" s="163" t="s">
        <v>371</v>
      </c>
    </row>
    <row r="701" spans="2:65" s="13" customFormat="1" ht="11.25" x14ac:dyDescent="0.2">
      <c r="B701" s="168"/>
      <c r="D701" s="162" t="s">
        <v>379</v>
      </c>
      <c r="E701" s="169" t="s">
        <v>1</v>
      </c>
      <c r="F701" s="170" t="s">
        <v>998</v>
      </c>
      <c r="H701" s="171">
        <v>7.1999999999999995E-2</v>
      </c>
      <c r="I701" s="172"/>
      <c r="L701" s="168"/>
      <c r="M701" s="173"/>
      <c r="T701" s="174"/>
      <c r="AT701" s="169" t="s">
        <v>379</v>
      </c>
      <c r="AU701" s="169" t="s">
        <v>88</v>
      </c>
      <c r="AV701" s="13" t="s">
        <v>88</v>
      </c>
      <c r="AW701" s="13" t="s">
        <v>31</v>
      </c>
      <c r="AX701" s="13" t="s">
        <v>75</v>
      </c>
      <c r="AY701" s="169" t="s">
        <v>371</v>
      </c>
    </row>
    <row r="702" spans="2:65" s="12" customFormat="1" ht="11.25" x14ac:dyDescent="0.2">
      <c r="B702" s="161"/>
      <c r="D702" s="162" t="s">
        <v>379</v>
      </c>
      <c r="E702" s="163" t="s">
        <v>1</v>
      </c>
      <c r="F702" s="164" t="s">
        <v>999</v>
      </c>
      <c r="H702" s="163" t="s">
        <v>1</v>
      </c>
      <c r="I702" s="165"/>
      <c r="L702" s="161"/>
      <c r="M702" s="166"/>
      <c r="T702" s="167"/>
      <c r="AT702" s="163" t="s">
        <v>379</v>
      </c>
      <c r="AU702" s="163" t="s">
        <v>88</v>
      </c>
      <c r="AV702" s="12" t="s">
        <v>82</v>
      </c>
      <c r="AW702" s="12" t="s">
        <v>31</v>
      </c>
      <c r="AX702" s="12" t="s">
        <v>75</v>
      </c>
      <c r="AY702" s="163" t="s">
        <v>371</v>
      </c>
    </row>
    <row r="703" spans="2:65" s="13" customFormat="1" ht="11.25" x14ac:dyDescent="0.2">
      <c r="B703" s="168"/>
      <c r="D703" s="162" t="s">
        <v>379</v>
      </c>
      <c r="E703" s="169" t="s">
        <v>1</v>
      </c>
      <c r="F703" s="170" t="s">
        <v>1000</v>
      </c>
      <c r="H703" s="171">
        <v>2</v>
      </c>
      <c r="I703" s="172"/>
      <c r="L703" s="168"/>
      <c r="M703" s="173"/>
      <c r="T703" s="174"/>
      <c r="AT703" s="169" t="s">
        <v>379</v>
      </c>
      <c r="AU703" s="169" t="s">
        <v>88</v>
      </c>
      <c r="AV703" s="13" t="s">
        <v>88</v>
      </c>
      <c r="AW703" s="13" t="s">
        <v>31</v>
      </c>
      <c r="AX703" s="13" t="s">
        <v>75</v>
      </c>
      <c r="AY703" s="169" t="s">
        <v>371</v>
      </c>
    </row>
    <row r="704" spans="2:65" s="15" customFormat="1" ht="11.25" x14ac:dyDescent="0.2">
      <c r="B704" s="182"/>
      <c r="D704" s="162" t="s">
        <v>379</v>
      </c>
      <c r="E704" s="183" t="s">
        <v>1</v>
      </c>
      <c r="F704" s="184" t="s">
        <v>385</v>
      </c>
      <c r="H704" s="185">
        <v>2.0720000000000001</v>
      </c>
      <c r="I704" s="186"/>
      <c r="L704" s="182"/>
      <c r="M704" s="187"/>
      <c r="T704" s="188"/>
      <c r="AT704" s="183" t="s">
        <v>379</v>
      </c>
      <c r="AU704" s="183" t="s">
        <v>88</v>
      </c>
      <c r="AV704" s="15" t="s">
        <v>377</v>
      </c>
      <c r="AW704" s="15" t="s">
        <v>31</v>
      </c>
      <c r="AX704" s="15" t="s">
        <v>82</v>
      </c>
      <c r="AY704" s="183" t="s">
        <v>371</v>
      </c>
    </row>
    <row r="705" spans="2:65" s="1" customFormat="1" ht="37.9" customHeight="1" x14ac:dyDescent="0.2">
      <c r="B705" s="147"/>
      <c r="C705" s="148" t="s">
        <v>1001</v>
      </c>
      <c r="D705" s="148" t="s">
        <v>373</v>
      </c>
      <c r="E705" s="149" t="s">
        <v>1002</v>
      </c>
      <c r="F705" s="150" t="s">
        <v>1003</v>
      </c>
      <c r="G705" s="151" t="s">
        <v>376</v>
      </c>
      <c r="H705" s="152">
        <v>30.686</v>
      </c>
      <c r="I705" s="153"/>
      <c r="J705" s="154">
        <f>ROUND(I705*H705,2)</f>
        <v>0</v>
      </c>
      <c r="K705" s="150"/>
      <c r="L705" s="32"/>
      <c r="M705" s="155" t="s">
        <v>1</v>
      </c>
      <c r="N705" s="156" t="s">
        <v>41</v>
      </c>
      <c r="P705" s="157">
        <f>O705*H705</f>
        <v>0</v>
      </c>
      <c r="Q705" s="157">
        <v>0</v>
      </c>
      <c r="R705" s="157">
        <f>Q705*H705</f>
        <v>0</v>
      </c>
      <c r="S705" s="157">
        <v>0.19600000000000001</v>
      </c>
      <c r="T705" s="158">
        <f>S705*H705</f>
        <v>6.014456</v>
      </c>
      <c r="AR705" s="159" t="s">
        <v>377</v>
      </c>
      <c r="AT705" s="159" t="s">
        <v>373</v>
      </c>
      <c r="AU705" s="159" t="s">
        <v>88</v>
      </c>
      <c r="AY705" s="17" t="s">
        <v>371</v>
      </c>
      <c r="BE705" s="160">
        <f>IF(N705="základná",J705,0)</f>
        <v>0</v>
      </c>
      <c r="BF705" s="160">
        <f>IF(N705="znížená",J705,0)</f>
        <v>0</v>
      </c>
      <c r="BG705" s="160">
        <f>IF(N705="zákl. prenesená",J705,0)</f>
        <v>0</v>
      </c>
      <c r="BH705" s="160">
        <f>IF(N705="zníž. prenesená",J705,0)</f>
        <v>0</v>
      </c>
      <c r="BI705" s="160">
        <f>IF(N705="nulová",J705,0)</f>
        <v>0</v>
      </c>
      <c r="BJ705" s="17" t="s">
        <v>88</v>
      </c>
      <c r="BK705" s="160">
        <f>ROUND(I705*H705,2)</f>
        <v>0</v>
      </c>
      <c r="BL705" s="17" t="s">
        <v>377</v>
      </c>
      <c r="BM705" s="159" t="s">
        <v>1004</v>
      </c>
    </row>
    <row r="706" spans="2:65" s="12" customFormat="1" ht="11.25" x14ac:dyDescent="0.2">
      <c r="B706" s="161"/>
      <c r="D706" s="162" t="s">
        <v>379</v>
      </c>
      <c r="E706" s="163" t="s">
        <v>1</v>
      </c>
      <c r="F706" s="164" t="s">
        <v>397</v>
      </c>
      <c r="H706" s="163" t="s">
        <v>1</v>
      </c>
      <c r="I706" s="165"/>
      <c r="L706" s="161"/>
      <c r="M706" s="166"/>
      <c r="T706" s="167"/>
      <c r="AT706" s="163" t="s">
        <v>379</v>
      </c>
      <c r="AU706" s="163" t="s">
        <v>88</v>
      </c>
      <c r="AV706" s="12" t="s">
        <v>82</v>
      </c>
      <c r="AW706" s="12" t="s">
        <v>31</v>
      </c>
      <c r="AX706" s="12" t="s">
        <v>75</v>
      </c>
      <c r="AY706" s="163" t="s">
        <v>371</v>
      </c>
    </row>
    <row r="707" spans="2:65" s="12" customFormat="1" ht="11.25" x14ac:dyDescent="0.2">
      <c r="B707" s="161"/>
      <c r="D707" s="162" t="s">
        <v>379</v>
      </c>
      <c r="E707" s="163" t="s">
        <v>1</v>
      </c>
      <c r="F707" s="164" t="s">
        <v>1005</v>
      </c>
      <c r="H707" s="163" t="s">
        <v>1</v>
      </c>
      <c r="I707" s="165"/>
      <c r="L707" s="161"/>
      <c r="M707" s="166"/>
      <c r="T707" s="167"/>
      <c r="AT707" s="163" t="s">
        <v>379</v>
      </c>
      <c r="AU707" s="163" t="s">
        <v>88</v>
      </c>
      <c r="AV707" s="12" t="s">
        <v>82</v>
      </c>
      <c r="AW707" s="12" t="s">
        <v>31</v>
      </c>
      <c r="AX707" s="12" t="s">
        <v>75</v>
      </c>
      <c r="AY707" s="163" t="s">
        <v>371</v>
      </c>
    </row>
    <row r="708" spans="2:65" s="13" customFormat="1" ht="11.25" x14ac:dyDescent="0.2">
      <c r="B708" s="168"/>
      <c r="D708" s="162" t="s">
        <v>379</v>
      </c>
      <c r="E708" s="169" t="s">
        <v>1</v>
      </c>
      <c r="F708" s="170" t="s">
        <v>1006</v>
      </c>
      <c r="H708" s="171">
        <v>28.04</v>
      </c>
      <c r="I708" s="172"/>
      <c r="L708" s="168"/>
      <c r="M708" s="173"/>
      <c r="T708" s="174"/>
      <c r="AT708" s="169" t="s">
        <v>379</v>
      </c>
      <c r="AU708" s="169" t="s">
        <v>88</v>
      </c>
      <c r="AV708" s="13" t="s">
        <v>88</v>
      </c>
      <c r="AW708" s="13" t="s">
        <v>31</v>
      </c>
      <c r="AX708" s="13" t="s">
        <v>75</v>
      </c>
      <c r="AY708" s="169" t="s">
        <v>371</v>
      </c>
    </row>
    <row r="709" spans="2:65" s="12" customFormat="1" ht="11.25" x14ac:dyDescent="0.2">
      <c r="B709" s="161"/>
      <c r="D709" s="162" t="s">
        <v>379</v>
      </c>
      <c r="E709" s="163" t="s">
        <v>1</v>
      </c>
      <c r="F709" s="164" t="s">
        <v>1007</v>
      </c>
      <c r="H709" s="163" t="s">
        <v>1</v>
      </c>
      <c r="I709" s="165"/>
      <c r="L709" s="161"/>
      <c r="M709" s="166"/>
      <c r="T709" s="167"/>
      <c r="AT709" s="163" t="s">
        <v>379</v>
      </c>
      <c r="AU709" s="163" t="s">
        <v>88</v>
      </c>
      <c r="AV709" s="12" t="s">
        <v>82</v>
      </c>
      <c r="AW709" s="12" t="s">
        <v>31</v>
      </c>
      <c r="AX709" s="12" t="s">
        <v>75</v>
      </c>
      <c r="AY709" s="163" t="s">
        <v>371</v>
      </c>
    </row>
    <row r="710" spans="2:65" s="13" customFormat="1" ht="11.25" x14ac:dyDescent="0.2">
      <c r="B710" s="168"/>
      <c r="D710" s="162" t="s">
        <v>379</v>
      </c>
      <c r="E710" s="169" t="s">
        <v>1</v>
      </c>
      <c r="F710" s="170" t="s">
        <v>1008</v>
      </c>
      <c r="H710" s="171">
        <v>2.6459999999999999</v>
      </c>
      <c r="I710" s="172"/>
      <c r="L710" s="168"/>
      <c r="M710" s="173"/>
      <c r="T710" s="174"/>
      <c r="AT710" s="169" t="s">
        <v>379</v>
      </c>
      <c r="AU710" s="169" t="s">
        <v>88</v>
      </c>
      <c r="AV710" s="13" t="s">
        <v>88</v>
      </c>
      <c r="AW710" s="13" t="s">
        <v>31</v>
      </c>
      <c r="AX710" s="13" t="s">
        <v>75</v>
      </c>
      <c r="AY710" s="169" t="s">
        <v>371</v>
      </c>
    </row>
    <row r="711" spans="2:65" s="14" customFormat="1" ht="11.25" x14ac:dyDescent="0.2">
      <c r="B711" s="175"/>
      <c r="D711" s="162" t="s">
        <v>379</v>
      </c>
      <c r="E711" s="176" t="s">
        <v>1</v>
      </c>
      <c r="F711" s="177" t="s">
        <v>383</v>
      </c>
      <c r="H711" s="178">
        <v>30.686</v>
      </c>
      <c r="I711" s="179"/>
      <c r="L711" s="175"/>
      <c r="M711" s="180"/>
      <c r="T711" s="181"/>
      <c r="AT711" s="176" t="s">
        <v>379</v>
      </c>
      <c r="AU711" s="176" t="s">
        <v>88</v>
      </c>
      <c r="AV711" s="14" t="s">
        <v>384</v>
      </c>
      <c r="AW711" s="14" t="s">
        <v>31</v>
      </c>
      <c r="AX711" s="14" t="s">
        <v>75</v>
      </c>
      <c r="AY711" s="176" t="s">
        <v>371</v>
      </c>
    </row>
    <row r="712" spans="2:65" s="15" customFormat="1" ht="11.25" x14ac:dyDescent="0.2">
      <c r="B712" s="182"/>
      <c r="D712" s="162" t="s">
        <v>379</v>
      </c>
      <c r="E712" s="183" t="s">
        <v>1</v>
      </c>
      <c r="F712" s="184" t="s">
        <v>385</v>
      </c>
      <c r="H712" s="185">
        <v>30.686</v>
      </c>
      <c r="I712" s="186"/>
      <c r="L712" s="182"/>
      <c r="M712" s="187"/>
      <c r="T712" s="188"/>
      <c r="AT712" s="183" t="s">
        <v>379</v>
      </c>
      <c r="AU712" s="183" t="s">
        <v>88</v>
      </c>
      <c r="AV712" s="15" t="s">
        <v>377</v>
      </c>
      <c r="AW712" s="15" t="s">
        <v>31</v>
      </c>
      <c r="AX712" s="15" t="s">
        <v>82</v>
      </c>
      <c r="AY712" s="183" t="s">
        <v>371</v>
      </c>
    </row>
    <row r="713" spans="2:65" s="1" customFormat="1" ht="44.25" customHeight="1" x14ac:dyDescent="0.2">
      <c r="B713" s="147"/>
      <c r="C713" s="148" t="s">
        <v>1009</v>
      </c>
      <c r="D713" s="148" t="s">
        <v>373</v>
      </c>
      <c r="E713" s="149" t="s">
        <v>1010</v>
      </c>
      <c r="F713" s="150" t="s">
        <v>1011</v>
      </c>
      <c r="G713" s="151" t="s">
        <v>391</v>
      </c>
      <c r="H713" s="152">
        <v>11.476000000000001</v>
      </c>
      <c r="I713" s="153"/>
      <c r="J713" s="154">
        <f>ROUND(I713*H713,2)</f>
        <v>0</v>
      </c>
      <c r="K713" s="150"/>
      <c r="L713" s="32"/>
      <c r="M713" s="155" t="s">
        <v>1</v>
      </c>
      <c r="N713" s="156" t="s">
        <v>41</v>
      </c>
      <c r="P713" s="157">
        <f>O713*H713</f>
        <v>0</v>
      </c>
      <c r="Q713" s="157">
        <v>0</v>
      </c>
      <c r="R713" s="157">
        <f>Q713*H713</f>
        <v>0</v>
      </c>
      <c r="S713" s="157">
        <v>1.905</v>
      </c>
      <c r="T713" s="158">
        <f>S713*H713</f>
        <v>21.861780000000003</v>
      </c>
      <c r="AR713" s="159" t="s">
        <v>377</v>
      </c>
      <c r="AT713" s="159" t="s">
        <v>373</v>
      </c>
      <c r="AU713" s="159" t="s">
        <v>88</v>
      </c>
      <c r="AY713" s="17" t="s">
        <v>371</v>
      </c>
      <c r="BE713" s="160">
        <f>IF(N713="základná",J713,0)</f>
        <v>0</v>
      </c>
      <c r="BF713" s="160">
        <f>IF(N713="znížená",J713,0)</f>
        <v>0</v>
      </c>
      <c r="BG713" s="160">
        <f>IF(N713="zákl. prenesená",J713,0)</f>
        <v>0</v>
      </c>
      <c r="BH713" s="160">
        <f>IF(N713="zníž. prenesená",J713,0)</f>
        <v>0</v>
      </c>
      <c r="BI713" s="160">
        <f>IF(N713="nulová",J713,0)</f>
        <v>0</v>
      </c>
      <c r="BJ713" s="17" t="s">
        <v>88</v>
      </c>
      <c r="BK713" s="160">
        <f>ROUND(I713*H713,2)</f>
        <v>0</v>
      </c>
      <c r="BL713" s="17" t="s">
        <v>377</v>
      </c>
      <c r="BM713" s="159" t="s">
        <v>1012</v>
      </c>
    </row>
    <row r="714" spans="2:65" s="12" customFormat="1" ht="11.25" x14ac:dyDescent="0.2">
      <c r="B714" s="161"/>
      <c r="D714" s="162" t="s">
        <v>379</v>
      </c>
      <c r="E714" s="163" t="s">
        <v>1</v>
      </c>
      <c r="F714" s="164" t="s">
        <v>397</v>
      </c>
      <c r="H714" s="163" t="s">
        <v>1</v>
      </c>
      <c r="I714" s="165"/>
      <c r="L714" s="161"/>
      <c r="M714" s="166"/>
      <c r="T714" s="167"/>
      <c r="AT714" s="163" t="s">
        <v>379</v>
      </c>
      <c r="AU714" s="163" t="s">
        <v>88</v>
      </c>
      <c r="AV714" s="12" t="s">
        <v>82</v>
      </c>
      <c r="AW714" s="12" t="s">
        <v>31</v>
      </c>
      <c r="AX714" s="12" t="s">
        <v>75</v>
      </c>
      <c r="AY714" s="163" t="s">
        <v>371</v>
      </c>
    </row>
    <row r="715" spans="2:65" s="12" customFormat="1" ht="11.25" x14ac:dyDescent="0.2">
      <c r="B715" s="161"/>
      <c r="D715" s="162" t="s">
        <v>379</v>
      </c>
      <c r="E715" s="163" t="s">
        <v>1</v>
      </c>
      <c r="F715" s="164" t="s">
        <v>556</v>
      </c>
      <c r="H715" s="163" t="s">
        <v>1</v>
      </c>
      <c r="I715" s="165"/>
      <c r="L715" s="161"/>
      <c r="M715" s="166"/>
      <c r="T715" s="167"/>
      <c r="AT715" s="163" t="s">
        <v>379</v>
      </c>
      <c r="AU715" s="163" t="s">
        <v>88</v>
      </c>
      <c r="AV715" s="12" t="s">
        <v>82</v>
      </c>
      <c r="AW715" s="12" t="s">
        <v>31</v>
      </c>
      <c r="AX715" s="12" t="s">
        <v>75</v>
      </c>
      <c r="AY715" s="163" t="s">
        <v>371</v>
      </c>
    </row>
    <row r="716" spans="2:65" s="12" customFormat="1" ht="11.25" x14ac:dyDescent="0.2">
      <c r="B716" s="161"/>
      <c r="D716" s="162" t="s">
        <v>379</v>
      </c>
      <c r="E716" s="163" t="s">
        <v>1</v>
      </c>
      <c r="F716" s="164" t="s">
        <v>558</v>
      </c>
      <c r="H716" s="163" t="s">
        <v>1</v>
      </c>
      <c r="I716" s="165"/>
      <c r="L716" s="161"/>
      <c r="M716" s="166"/>
      <c r="T716" s="167"/>
      <c r="AT716" s="163" t="s">
        <v>379</v>
      </c>
      <c r="AU716" s="163" t="s">
        <v>88</v>
      </c>
      <c r="AV716" s="12" t="s">
        <v>82</v>
      </c>
      <c r="AW716" s="12" t="s">
        <v>31</v>
      </c>
      <c r="AX716" s="12" t="s">
        <v>75</v>
      </c>
      <c r="AY716" s="163" t="s">
        <v>371</v>
      </c>
    </row>
    <row r="717" spans="2:65" s="13" customFormat="1" ht="11.25" x14ac:dyDescent="0.2">
      <c r="B717" s="168"/>
      <c r="D717" s="162" t="s">
        <v>379</v>
      </c>
      <c r="E717" s="169" t="s">
        <v>1</v>
      </c>
      <c r="F717" s="170" t="s">
        <v>1013</v>
      </c>
      <c r="H717" s="171">
        <v>5.83</v>
      </c>
      <c r="I717" s="172"/>
      <c r="L717" s="168"/>
      <c r="M717" s="173"/>
      <c r="T717" s="174"/>
      <c r="AT717" s="169" t="s">
        <v>379</v>
      </c>
      <c r="AU717" s="169" t="s">
        <v>88</v>
      </c>
      <c r="AV717" s="13" t="s">
        <v>88</v>
      </c>
      <c r="AW717" s="13" t="s">
        <v>31</v>
      </c>
      <c r="AX717" s="13" t="s">
        <v>75</v>
      </c>
      <c r="AY717" s="169" t="s">
        <v>371</v>
      </c>
    </row>
    <row r="718" spans="2:65" s="12" customFormat="1" ht="11.25" x14ac:dyDescent="0.2">
      <c r="B718" s="161"/>
      <c r="D718" s="162" t="s">
        <v>379</v>
      </c>
      <c r="E718" s="163" t="s">
        <v>1</v>
      </c>
      <c r="F718" s="164" t="s">
        <v>1014</v>
      </c>
      <c r="H718" s="163" t="s">
        <v>1</v>
      </c>
      <c r="I718" s="165"/>
      <c r="L718" s="161"/>
      <c r="M718" s="166"/>
      <c r="T718" s="167"/>
      <c r="AT718" s="163" t="s">
        <v>379</v>
      </c>
      <c r="AU718" s="163" t="s">
        <v>88</v>
      </c>
      <c r="AV718" s="12" t="s">
        <v>82</v>
      </c>
      <c r="AW718" s="12" t="s">
        <v>31</v>
      </c>
      <c r="AX718" s="12" t="s">
        <v>75</v>
      </c>
      <c r="AY718" s="163" t="s">
        <v>371</v>
      </c>
    </row>
    <row r="719" spans="2:65" s="13" customFormat="1" ht="11.25" x14ac:dyDescent="0.2">
      <c r="B719" s="168"/>
      <c r="D719" s="162" t="s">
        <v>379</v>
      </c>
      <c r="E719" s="169" t="s">
        <v>1</v>
      </c>
      <c r="F719" s="170" t="s">
        <v>1015</v>
      </c>
      <c r="H719" s="171">
        <v>3.5739999999999998</v>
      </c>
      <c r="I719" s="172"/>
      <c r="L719" s="168"/>
      <c r="M719" s="173"/>
      <c r="T719" s="174"/>
      <c r="AT719" s="169" t="s">
        <v>379</v>
      </c>
      <c r="AU719" s="169" t="s">
        <v>88</v>
      </c>
      <c r="AV719" s="13" t="s">
        <v>88</v>
      </c>
      <c r="AW719" s="13" t="s">
        <v>31</v>
      </c>
      <c r="AX719" s="13" t="s">
        <v>75</v>
      </c>
      <c r="AY719" s="169" t="s">
        <v>371</v>
      </c>
    </row>
    <row r="720" spans="2:65" s="13" customFormat="1" ht="11.25" x14ac:dyDescent="0.2">
      <c r="B720" s="168"/>
      <c r="D720" s="162" t="s">
        <v>379</v>
      </c>
      <c r="E720" s="169" t="s">
        <v>1</v>
      </c>
      <c r="F720" s="170" t="s">
        <v>1016</v>
      </c>
      <c r="H720" s="171">
        <v>2.0720000000000001</v>
      </c>
      <c r="I720" s="172"/>
      <c r="L720" s="168"/>
      <c r="M720" s="173"/>
      <c r="T720" s="174"/>
      <c r="AT720" s="169" t="s">
        <v>379</v>
      </c>
      <c r="AU720" s="169" t="s">
        <v>88</v>
      </c>
      <c r="AV720" s="13" t="s">
        <v>88</v>
      </c>
      <c r="AW720" s="13" t="s">
        <v>31</v>
      </c>
      <c r="AX720" s="13" t="s">
        <v>75</v>
      </c>
      <c r="AY720" s="169" t="s">
        <v>371</v>
      </c>
    </row>
    <row r="721" spans="2:65" s="14" customFormat="1" ht="11.25" x14ac:dyDescent="0.2">
      <c r="B721" s="175"/>
      <c r="D721" s="162" t="s">
        <v>379</v>
      </c>
      <c r="E721" s="176" t="s">
        <v>1</v>
      </c>
      <c r="F721" s="177" t="s">
        <v>383</v>
      </c>
      <c r="H721" s="178">
        <v>11.476000000000001</v>
      </c>
      <c r="I721" s="179"/>
      <c r="L721" s="175"/>
      <c r="M721" s="180"/>
      <c r="T721" s="181"/>
      <c r="AT721" s="176" t="s">
        <v>379</v>
      </c>
      <c r="AU721" s="176" t="s">
        <v>88</v>
      </c>
      <c r="AV721" s="14" t="s">
        <v>384</v>
      </c>
      <c r="AW721" s="14" t="s">
        <v>31</v>
      </c>
      <c r="AX721" s="14" t="s">
        <v>75</v>
      </c>
      <c r="AY721" s="176" t="s">
        <v>371</v>
      </c>
    </row>
    <row r="722" spans="2:65" s="15" customFormat="1" ht="11.25" x14ac:dyDescent="0.2">
      <c r="B722" s="182"/>
      <c r="D722" s="162" t="s">
        <v>379</v>
      </c>
      <c r="E722" s="183" t="s">
        <v>1</v>
      </c>
      <c r="F722" s="184" t="s">
        <v>385</v>
      </c>
      <c r="H722" s="185">
        <v>11.476000000000001</v>
      </c>
      <c r="I722" s="186"/>
      <c r="L722" s="182"/>
      <c r="M722" s="187"/>
      <c r="T722" s="188"/>
      <c r="AT722" s="183" t="s">
        <v>379</v>
      </c>
      <c r="AU722" s="183" t="s">
        <v>88</v>
      </c>
      <c r="AV722" s="15" t="s">
        <v>377</v>
      </c>
      <c r="AW722" s="15" t="s">
        <v>31</v>
      </c>
      <c r="AX722" s="15" t="s">
        <v>82</v>
      </c>
      <c r="AY722" s="183" t="s">
        <v>371</v>
      </c>
    </row>
    <row r="723" spans="2:65" s="1" customFormat="1" ht="24.2" customHeight="1" x14ac:dyDescent="0.2">
      <c r="B723" s="147"/>
      <c r="C723" s="148" t="s">
        <v>1017</v>
      </c>
      <c r="D723" s="148" t="s">
        <v>373</v>
      </c>
      <c r="E723" s="149" t="s">
        <v>1018</v>
      </c>
      <c r="F723" s="150" t="s">
        <v>1019</v>
      </c>
      <c r="G723" s="151" t="s">
        <v>391</v>
      </c>
      <c r="H723" s="152">
        <v>17.326000000000001</v>
      </c>
      <c r="I723" s="153"/>
      <c r="J723" s="154">
        <f>ROUND(I723*H723,2)</f>
        <v>0</v>
      </c>
      <c r="K723" s="150"/>
      <c r="L723" s="32"/>
      <c r="M723" s="155" t="s">
        <v>1</v>
      </c>
      <c r="N723" s="156" t="s">
        <v>41</v>
      </c>
      <c r="P723" s="157">
        <f>O723*H723</f>
        <v>0</v>
      </c>
      <c r="Q723" s="157">
        <v>0</v>
      </c>
      <c r="R723" s="157">
        <f>Q723*H723</f>
        <v>0</v>
      </c>
      <c r="S723" s="157">
        <v>1.633</v>
      </c>
      <c r="T723" s="158">
        <f>S723*H723</f>
        <v>28.293358000000001</v>
      </c>
      <c r="AR723" s="159" t="s">
        <v>377</v>
      </c>
      <c r="AT723" s="159" t="s">
        <v>373</v>
      </c>
      <c r="AU723" s="159" t="s">
        <v>88</v>
      </c>
      <c r="AY723" s="17" t="s">
        <v>371</v>
      </c>
      <c r="BE723" s="160">
        <f>IF(N723="základná",J723,0)</f>
        <v>0</v>
      </c>
      <c r="BF723" s="160">
        <f>IF(N723="znížená",J723,0)</f>
        <v>0</v>
      </c>
      <c r="BG723" s="160">
        <f>IF(N723="zákl. prenesená",J723,0)</f>
        <v>0</v>
      </c>
      <c r="BH723" s="160">
        <f>IF(N723="zníž. prenesená",J723,0)</f>
        <v>0</v>
      </c>
      <c r="BI723" s="160">
        <f>IF(N723="nulová",J723,0)</f>
        <v>0</v>
      </c>
      <c r="BJ723" s="17" t="s">
        <v>88</v>
      </c>
      <c r="BK723" s="160">
        <f>ROUND(I723*H723,2)</f>
        <v>0</v>
      </c>
      <c r="BL723" s="17" t="s">
        <v>377</v>
      </c>
      <c r="BM723" s="159" t="s">
        <v>1020</v>
      </c>
    </row>
    <row r="724" spans="2:65" s="12" customFormat="1" ht="11.25" x14ac:dyDescent="0.2">
      <c r="B724" s="161"/>
      <c r="D724" s="162" t="s">
        <v>379</v>
      </c>
      <c r="E724" s="163" t="s">
        <v>1</v>
      </c>
      <c r="F724" s="164" t="s">
        <v>1021</v>
      </c>
      <c r="H724" s="163" t="s">
        <v>1</v>
      </c>
      <c r="I724" s="165"/>
      <c r="L724" s="161"/>
      <c r="M724" s="166"/>
      <c r="T724" s="167"/>
      <c r="AT724" s="163" t="s">
        <v>379</v>
      </c>
      <c r="AU724" s="163" t="s">
        <v>88</v>
      </c>
      <c r="AV724" s="12" t="s">
        <v>82</v>
      </c>
      <c r="AW724" s="12" t="s">
        <v>31</v>
      </c>
      <c r="AX724" s="12" t="s">
        <v>75</v>
      </c>
      <c r="AY724" s="163" t="s">
        <v>371</v>
      </c>
    </row>
    <row r="725" spans="2:65" s="13" customFormat="1" ht="11.25" x14ac:dyDescent="0.2">
      <c r="B725" s="168"/>
      <c r="D725" s="162" t="s">
        <v>379</v>
      </c>
      <c r="E725" s="169" t="s">
        <v>1</v>
      </c>
      <c r="F725" s="170" t="s">
        <v>1022</v>
      </c>
      <c r="H725" s="171">
        <v>10.122999999999999</v>
      </c>
      <c r="I725" s="172"/>
      <c r="L725" s="168"/>
      <c r="M725" s="173"/>
      <c r="T725" s="174"/>
      <c r="AT725" s="169" t="s">
        <v>379</v>
      </c>
      <c r="AU725" s="169" t="s">
        <v>88</v>
      </c>
      <c r="AV725" s="13" t="s">
        <v>88</v>
      </c>
      <c r="AW725" s="13" t="s">
        <v>31</v>
      </c>
      <c r="AX725" s="13" t="s">
        <v>75</v>
      </c>
      <c r="AY725" s="169" t="s">
        <v>371</v>
      </c>
    </row>
    <row r="726" spans="2:65" s="13" customFormat="1" ht="11.25" x14ac:dyDescent="0.2">
      <c r="B726" s="168"/>
      <c r="D726" s="162" t="s">
        <v>379</v>
      </c>
      <c r="E726" s="169" t="s">
        <v>1</v>
      </c>
      <c r="F726" s="170" t="s">
        <v>532</v>
      </c>
      <c r="H726" s="171">
        <v>7.2030000000000003</v>
      </c>
      <c r="I726" s="172"/>
      <c r="L726" s="168"/>
      <c r="M726" s="173"/>
      <c r="T726" s="174"/>
      <c r="AT726" s="169" t="s">
        <v>379</v>
      </c>
      <c r="AU726" s="169" t="s">
        <v>88</v>
      </c>
      <c r="AV726" s="13" t="s">
        <v>88</v>
      </c>
      <c r="AW726" s="13" t="s">
        <v>31</v>
      </c>
      <c r="AX726" s="13" t="s">
        <v>75</v>
      </c>
      <c r="AY726" s="169" t="s">
        <v>371</v>
      </c>
    </row>
    <row r="727" spans="2:65" s="15" customFormat="1" ht="11.25" x14ac:dyDescent="0.2">
      <c r="B727" s="182"/>
      <c r="D727" s="162" t="s">
        <v>379</v>
      </c>
      <c r="E727" s="183" t="s">
        <v>1</v>
      </c>
      <c r="F727" s="184" t="s">
        <v>385</v>
      </c>
      <c r="H727" s="185">
        <v>17.326000000000001</v>
      </c>
      <c r="I727" s="186"/>
      <c r="L727" s="182"/>
      <c r="M727" s="187"/>
      <c r="T727" s="188"/>
      <c r="AT727" s="183" t="s">
        <v>379</v>
      </c>
      <c r="AU727" s="183" t="s">
        <v>88</v>
      </c>
      <c r="AV727" s="15" t="s">
        <v>377</v>
      </c>
      <c r="AW727" s="15" t="s">
        <v>31</v>
      </c>
      <c r="AX727" s="15" t="s">
        <v>82</v>
      </c>
      <c r="AY727" s="183" t="s">
        <v>371</v>
      </c>
    </row>
    <row r="728" spans="2:65" s="1" customFormat="1" ht="24.2" customHeight="1" x14ac:dyDescent="0.2">
      <c r="B728" s="147"/>
      <c r="C728" s="148" t="s">
        <v>1023</v>
      </c>
      <c r="D728" s="148" t="s">
        <v>373</v>
      </c>
      <c r="E728" s="149" t="s">
        <v>1024</v>
      </c>
      <c r="F728" s="150" t="s">
        <v>1025</v>
      </c>
      <c r="G728" s="151" t="s">
        <v>376</v>
      </c>
      <c r="H728" s="152">
        <v>61.957000000000001</v>
      </c>
      <c r="I728" s="153"/>
      <c r="J728" s="154">
        <f>ROUND(I728*H728,2)</f>
        <v>0</v>
      </c>
      <c r="K728" s="150"/>
      <c r="L728" s="32"/>
      <c r="M728" s="155" t="s">
        <v>1</v>
      </c>
      <c r="N728" s="156" t="s">
        <v>41</v>
      </c>
      <c r="P728" s="157">
        <f>O728*H728</f>
        <v>0</v>
      </c>
      <c r="Q728" s="157">
        <v>0</v>
      </c>
      <c r="R728" s="157">
        <f>Q728*H728</f>
        <v>0</v>
      </c>
      <c r="S728" s="157">
        <v>5.5E-2</v>
      </c>
      <c r="T728" s="158">
        <f>S728*H728</f>
        <v>3.407635</v>
      </c>
      <c r="AR728" s="159" t="s">
        <v>377</v>
      </c>
      <c r="AT728" s="159" t="s">
        <v>373</v>
      </c>
      <c r="AU728" s="159" t="s">
        <v>88</v>
      </c>
      <c r="AY728" s="17" t="s">
        <v>371</v>
      </c>
      <c r="BE728" s="160">
        <f>IF(N728="základná",J728,0)</f>
        <v>0</v>
      </c>
      <c r="BF728" s="160">
        <f>IF(N728="znížená",J728,0)</f>
        <v>0</v>
      </c>
      <c r="BG728" s="160">
        <f>IF(N728="zákl. prenesená",J728,0)</f>
        <v>0</v>
      </c>
      <c r="BH728" s="160">
        <f>IF(N728="zníž. prenesená",J728,0)</f>
        <v>0</v>
      </c>
      <c r="BI728" s="160">
        <f>IF(N728="nulová",J728,0)</f>
        <v>0</v>
      </c>
      <c r="BJ728" s="17" t="s">
        <v>88</v>
      </c>
      <c r="BK728" s="160">
        <f>ROUND(I728*H728,2)</f>
        <v>0</v>
      </c>
      <c r="BL728" s="17" t="s">
        <v>377</v>
      </c>
      <c r="BM728" s="159" t="s">
        <v>1026</v>
      </c>
    </row>
    <row r="729" spans="2:65" s="12" customFormat="1" ht="11.25" x14ac:dyDescent="0.2">
      <c r="B729" s="161"/>
      <c r="D729" s="162" t="s">
        <v>379</v>
      </c>
      <c r="E729" s="163" t="s">
        <v>1</v>
      </c>
      <c r="F729" s="164" t="s">
        <v>397</v>
      </c>
      <c r="H729" s="163" t="s">
        <v>1</v>
      </c>
      <c r="I729" s="165"/>
      <c r="L729" s="161"/>
      <c r="M729" s="166"/>
      <c r="T729" s="167"/>
      <c r="AT729" s="163" t="s">
        <v>379</v>
      </c>
      <c r="AU729" s="163" t="s">
        <v>88</v>
      </c>
      <c r="AV729" s="12" t="s">
        <v>82</v>
      </c>
      <c r="AW729" s="12" t="s">
        <v>31</v>
      </c>
      <c r="AX729" s="12" t="s">
        <v>75</v>
      </c>
      <c r="AY729" s="163" t="s">
        <v>371</v>
      </c>
    </row>
    <row r="730" spans="2:65" s="12" customFormat="1" ht="11.25" x14ac:dyDescent="0.2">
      <c r="B730" s="161"/>
      <c r="D730" s="162" t="s">
        <v>379</v>
      </c>
      <c r="E730" s="163" t="s">
        <v>1</v>
      </c>
      <c r="F730" s="164" t="s">
        <v>556</v>
      </c>
      <c r="H730" s="163" t="s">
        <v>1</v>
      </c>
      <c r="I730" s="165"/>
      <c r="L730" s="161"/>
      <c r="M730" s="166"/>
      <c r="T730" s="167"/>
      <c r="AT730" s="163" t="s">
        <v>379</v>
      </c>
      <c r="AU730" s="163" t="s">
        <v>88</v>
      </c>
      <c r="AV730" s="12" t="s">
        <v>82</v>
      </c>
      <c r="AW730" s="12" t="s">
        <v>31</v>
      </c>
      <c r="AX730" s="12" t="s">
        <v>75</v>
      </c>
      <c r="AY730" s="163" t="s">
        <v>371</v>
      </c>
    </row>
    <row r="731" spans="2:65" s="13" customFormat="1" ht="11.25" x14ac:dyDescent="0.2">
      <c r="B731" s="168"/>
      <c r="D731" s="162" t="s">
        <v>379</v>
      </c>
      <c r="E731" s="169" t="s">
        <v>1</v>
      </c>
      <c r="F731" s="170" t="s">
        <v>585</v>
      </c>
      <c r="H731" s="171">
        <v>18.681999999999999</v>
      </c>
      <c r="I731" s="172"/>
      <c r="L731" s="168"/>
      <c r="M731" s="173"/>
      <c r="T731" s="174"/>
      <c r="AT731" s="169" t="s">
        <v>379</v>
      </c>
      <c r="AU731" s="169" t="s">
        <v>88</v>
      </c>
      <c r="AV731" s="13" t="s">
        <v>88</v>
      </c>
      <c r="AW731" s="13" t="s">
        <v>31</v>
      </c>
      <c r="AX731" s="13" t="s">
        <v>75</v>
      </c>
      <c r="AY731" s="169" t="s">
        <v>371</v>
      </c>
    </row>
    <row r="732" spans="2:65" s="12" customFormat="1" ht="11.25" x14ac:dyDescent="0.2">
      <c r="B732" s="161"/>
      <c r="D732" s="162" t="s">
        <v>379</v>
      </c>
      <c r="E732" s="163" t="s">
        <v>1</v>
      </c>
      <c r="F732" s="164" t="s">
        <v>503</v>
      </c>
      <c r="H732" s="163" t="s">
        <v>1</v>
      </c>
      <c r="I732" s="165"/>
      <c r="L732" s="161"/>
      <c r="M732" s="166"/>
      <c r="T732" s="167"/>
      <c r="AT732" s="163" t="s">
        <v>379</v>
      </c>
      <c r="AU732" s="163" t="s">
        <v>88</v>
      </c>
      <c r="AV732" s="12" t="s">
        <v>82</v>
      </c>
      <c r="AW732" s="12" t="s">
        <v>31</v>
      </c>
      <c r="AX732" s="12" t="s">
        <v>75</v>
      </c>
      <c r="AY732" s="163" t="s">
        <v>371</v>
      </c>
    </row>
    <row r="733" spans="2:65" s="13" customFormat="1" ht="11.25" x14ac:dyDescent="0.2">
      <c r="B733" s="168"/>
      <c r="D733" s="162" t="s">
        <v>379</v>
      </c>
      <c r="E733" s="169" t="s">
        <v>1</v>
      </c>
      <c r="F733" s="170" t="s">
        <v>587</v>
      </c>
      <c r="H733" s="171">
        <v>28.934999999999999</v>
      </c>
      <c r="I733" s="172"/>
      <c r="L733" s="168"/>
      <c r="M733" s="173"/>
      <c r="T733" s="174"/>
      <c r="AT733" s="169" t="s">
        <v>379</v>
      </c>
      <c r="AU733" s="169" t="s">
        <v>88</v>
      </c>
      <c r="AV733" s="13" t="s">
        <v>88</v>
      </c>
      <c r="AW733" s="13" t="s">
        <v>31</v>
      </c>
      <c r="AX733" s="13" t="s">
        <v>75</v>
      </c>
      <c r="AY733" s="169" t="s">
        <v>371</v>
      </c>
    </row>
    <row r="734" spans="2:65" s="13" customFormat="1" ht="11.25" x14ac:dyDescent="0.2">
      <c r="B734" s="168"/>
      <c r="D734" s="162" t="s">
        <v>379</v>
      </c>
      <c r="E734" s="169" t="s">
        <v>1</v>
      </c>
      <c r="F734" s="170" t="s">
        <v>588</v>
      </c>
      <c r="H734" s="171">
        <v>14.34</v>
      </c>
      <c r="I734" s="172"/>
      <c r="L734" s="168"/>
      <c r="M734" s="173"/>
      <c r="T734" s="174"/>
      <c r="AT734" s="169" t="s">
        <v>379</v>
      </c>
      <c r="AU734" s="169" t="s">
        <v>88</v>
      </c>
      <c r="AV734" s="13" t="s">
        <v>88</v>
      </c>
      <c r="AW734" s="13" t="s">
        <v>31</v>
      </c>
      <c r="AX734" s="13" t="s">
        <v>75</v>
      </c>
      <c r="AY734" s="169" t="s">
        <v>371</v>
      </c>
    </row>
    <row r="735" spans="2:65" s="14" customFormat="1" ht="11.25" x14ac:dyDescent="0.2">
      <c r="B735" s="175"/>
      <c r="D735" s="162" t="s">
        <v>379</v>
      </c>
      <c r="E735" s="176" t="s">
        <v>1</v>
      </c>
      <c r="F735" s="177" t="s">
        <v>383</v>
      </c>
      <c r="H735" s="178">
        <v>61.957000000000001</v>
      </c>
      <c r="I735" s="179"/>
      <c r="L735" s="175"/>
      <c r="M735" s="180"/>
      <c r="T735" s="181"/>
      <c r="AT735" s="176" t="s">
        <v>379</v>
      </c>
      <c r="AU735" s="176" t="s">
        <v>88</v>
      </c>
      <c r="AV735" s="14" t="s">
        <v>384</v>
      </c>
      <c r="AW735" s="14" t="s">
        <v>31</v>
      </c>
      <c r="AX735" s="14" t="s">
        <v>75</v>
      </c>
      <c r="AY735" s="176" t="s">
        <v>371</v>
      </c>
    </row>
    <row r="736" spans="2:65" s="15" customFormat="1" ht="11.25" x14ac:dyDescent="0.2">
      <c r="B736" s="182"/>
      <c r="D736" s="162" t="s">
        <v>379</v>
      </c>
      <c r="E736" s="183" t="s">
        <v>1</v>
      </c>
      <c r="F736" s="184" t="s">
        <v>385</v>
      </c>
      <c r="H736" s="185">
        <v>61.957000000000001</v>
      </c>
      <c r="I736" s="186"/>
      <c r="L736" s="182"/>
      <c r="M736" s="187"/>
      <c r="T736" s="188"/>
      <c r="AT736" s="183" t="s">
        <v>379</v>
      </c>
      <c r="AU736" s="183" t="s">
        <v>88</v>
      </c>
      <c r="AV736" s="15" t="s">
        <v>377</v>
      </c>
      <c r="AW736" s="15" t="s">
        <v>31</v>
      </c>
      <c r="AX736" s="15" t="s">
        <v>82</v>
      </c>
      <c r="AY736" s="183" t="s">
        <v>371</v>
      </c>
    </row>
    <row r="737" spans="2:65" s="1" customFormat="1" ht="24.2" customHeight="1" x14ac:dyDescent="0.2">
      <c r="B737" s="147"/>
      <c r="C737" s="148" t="s">
        <v>1027</v>
      </c>
      <c r="D737" s="148" t="s">
        <v>373</v>
      </c>
      <c r="E737" s="149" t="s">
        <v>1028</v>
      </c>
      <c r="F737" s="150" t="s">
        <v>1029</v>
      </c>
      <c r="G737" s="151" t="s">
        <v>391</v>
      </c>
      <c r="H737" s="152">
        <v>188.08500000000001</v>
      </c>
      <c r="I737" s="153"/>
      <c r="J737" s="154">
        <f>ROUND(I737*H737,2)</f>
        <v>0</v>
      </c>
      <c r="K737" s="150"/>
      <c r="L737" s="32"/>
      <c r="M737" s="155" t="s">
        <v>1</v>
      </c>
      <c r="N737" s="156" t="s">
        <v>41</v>
      </c>
      <c r="P737" s="157">
        <f>O737*H737</f>
        <v>0</v>
      </c>
      <c r="Q737" s="157">
        <v>0</v>
      </c>
      <c r="R737" s="157">
        <f>Q737*H737</f>
        <v>0</v>
      </c>
      <c r="S737" s="157">
        <v>2.4</v>
      </c>
      <c r="T737" s="158">
        <f>S737*H737</f>
        <v>451.404</v>
      </c>
      <c r="AR737" s="159" t="s">
        <v>377</v>
      </c>
      <c r="AT737" s="159" t="s">
        <v>373</v>
      </c>
      <c r="AU737" s="159" t="s">
        <v>88</v>
      </c>
      <c r="AY737" s="17" t="s">
        <v>371</v>
      </c>
      <c r="BE737" s="160">
        <f>IF(N737="základná",J737,0)</f>
        <v>0</v>
      </c>
      <c r="BF737" s="160">
        <f>IF(N737="znížená",J737,0)</f>
        <v>0</v>
      </c>
      <c r="BG737" s="160">
        <f>IF(N737="zákl. prenesená",J737,0)</f>
        <v>0</v>
      </c>
      <c r="BH737" s="160">
        <f>IF(N737="zníž. prenesená",J737,0)</f>
        <v>0</v>
      </c>
      <c r="BI737" s="160">
        <f>IF(N737="nulová",J737,0)</f>
        <v>0</v>
      </c>
      <c r="BJ737" s="17" t="s">
        <v>88</v>
      </c>
      <c r="BK737" s="160">
        <f>ROUND(I737*H737,2)</f>
        <v>0</v>
      </c>
      <c r="BL737" s="17" t="s">
        <v>377</v>
      </c>
      <c r="BM737" s="159" t="s">
        <v>1030</v>
      </c>
    </row>
    <row r="738" spans="2:65" s="12" customFormat="1" ht="11.25" x14ac:dyDescent="0.2">
      <c r="B738" s="161"/>
      <c r="D738" s="162" t="s">
        <v>379</v>
      </c>
      <c r="E738" s="163" t="s">
        <v>1</v>
      </c>
      <c r="F738" s="164" t="s">
        <v>1031</v>
      </c>
      <c r="H738" s="163" t="s">
        <v>1</v>
      </c>
      <c r="I738" s="165"/>
      <c r="L738" s="161"/>
      <c r="M738" s="166"/>
      <c r="T738" s="167"/>
      <c r="AT738" s="163" t="s">
        <v>379</v>
      </c>
      <c r="AU738" s="163" t="s">
        <v>88</v>
      </c>
      <c r="AV738" s="12" t="s">
        <v>82</v>
      </c>
      <c r="AW738" s="12" t="s">
        <v>31</v>
      </c>
      <c r="AX738" s="12" t="s">
        <v>75</v>
      </c>
      <c r="AY738" s="163" t="s">
        <v>371</v>
      </c>
    </row>
    <row r="739" spans="2:65" s="13" customFormat="1" ht="11.25" x14ac:dyDescent="0.2">
      <c r="B739" s="168"/>
      <c r="D739" s="162" t="s">
        <v>379</v>
      </c>
      <c r="E739" s="169" t="s">
        <v>1</v>
      </c>
      <c r="F739" s="170" t="s">
        <v>1032</v>
      </c>
      <c r="H739" s="171">
        <v>30.257999999999999</v>
      </c>
      <c r="I739" s="172"/>
      <c r="L739" s="168"/>
      <c r="M739" s="173"/>
      <c r="T739" s="174"/>
      <c r="AT739" s="169" t="s">
        <v>379</v>
      </c>
      <c r="AU739" s="169" t="s">
        <v>88</v>
      </c>
      <c r="AV739" s="13" t="s">
        <v>88</v>
      </c>
      <c r="AW739" s="13" t="s">
        <v>31</v>
      </c>
      <c r="AX739" s="13" t="s">
        <v>75</v>
      </c>
      <c r="AY739" s="169" t="s">
        <v>371</v>
      </c>
    </row>
    <row r="740" spans="2:65" s="12" customFormat="1" ht="11.25" x14ac:dyDescent="0.2">
      <c r="B740" s="161"/>
      <c r="D740" s="162" t="s">
        <v>379</v>
      </c>
      <c r="E740" s="163" t="s">
        <v>1</v>
      </c>
      <c r="F740" s="164" t="s">
        <v>1033</v>
      </c>
      <c r="H740" s="163" t="s">
        <v>1</v>
      </c>
      <c r="I740" s="165"/>
      <c r="L740" s="161"/>
      <c r="M740" s="166"/>
      <c r="T740" s="167"/>
      <c r="AT740" s="163" t="s">
        <v>379</v>
      </c>
      <c r="AU740" s="163" t="s">
        <v>88</v>
      </c>
      <c r="AV740" s="12" t="s">
        <v>82</v>
      </c>
      <c r="AW740" s="12" t="s">
        <v>31</v>
      </c>
      <c r="AX740" s="12" t="s">
        <v>75</v>
      </c>
      <c r="AY740" s="163" t="s">
        <v>371</v>
      </c>
    </row>
    <row r="741" spans="2:65" s="13" customFormat="1" ht="11.25" x14ac:dyDescent="0.2">
      <c r="B741" s="168"/>
      <c r="D741" s="162" t="s">
        <v>379</v>
      </c>
      <c r="E741" s="169" t="s">
        <v>1</v>
      </c>
      <c r="F741" s="170" t="s">
        <v>1034</v>
      </c>
      <c r="H741" s="171">
        <v>157.827</v>
      </c>
      <c r="I741" s="172"/>
      <c r="L741" s="168"/>
      <c r="M741" s="173"/>
      <c r="T741" s="174"/>
      <c r="AT741" s="169" t="s">
        <v>379</v>
      </c>
      <c r="AU741" s="169" t="s">
        <v>88</v>
      </c>
      <c r="AV741" s="13" t="s">
        <v>88</v>
      </c>
      <c r="AW741" s="13" t="s">
        <v>31</v>
      </c>
      <c r="AX741" s="13" t="s">
        <v>75</v>
      </c>
      <c r="AY741" s="169" t="s">
        <v>371</v>
      </c>
    </row>
    <row r="742" spans="2:65" s="15" customFormat="1" ht="11.25" x14ac:dyDescent="0.2">
      <c r="B742" s="182"/>
      <c r="D742" s="162" t="s">
        <v>379</v>
      </c>
      <c r="E742" s="183" t="s">
        <v>1</v>
      </c>
      <c r="F742" s="184" t="s">
        <v>385</v>
      </c>
      <c r="H742" s="185">
        <v>188.08500000000001</v>
      </c>
      <c r="I742" s="186"/>
      <c r="L742" s="182"/>
      <c r="M742" s="187"/>
      <c r="T742" s="188"/>
      <c r="AT742" s="183" t="s">
        <v>379</v>
      </c>
      <c r="AU742" s="183" t="s">
        <v>88</v>
      </c>
      <c r="AV742" s="15" t="s">
        <v>377</v>
      </c>
      <c r="AW742" s="15" t="s">
        <v>31</v>
      </c>
      <c r="AX742" s="15" t="s">
        <v>82</v>
      </c>
      <c r="AY742" s="183" t="s">
        <v>371</v>
      </c>
    </row>
    <row r="743" spans="2:65" s="1" customFormat="1" ht="37.9" customHeight="1" x14ac:dyDescent="0.2">
      <c r="B743" s="147"/>
      <c r="C743" s="148" t="s">
        <v>1035</v>
      </c>
      <c r="D743" s="148" t="s">
        <v>373</v>
      </c>
      <c r="E743" s="149" t="s">
        <v>1036</v>
      </c>
      <c r="F743" s="150" t="s">
        <v>1037</v>
      </c>
      <c r="G743" s="151" t="s">
        <v>391</v>
      </c>
      <c r="H743" s="152">
        <v>0.92400000000000004</v>
      </c>
      <c r="I743" s="153"/>
      <c r="J743" s="154">
        <f>ROUND(I743*H743,2)</f>
        <v>0</v>
      </c>
      <c r="K743" s="150"/>
      <c r="L743" s="32"/>
      <c r="M743" s="155" t="s">
        <v>1</v>
      </c>
      <c r="N743" s="156" t="s">
        <v>41</v>
      </c>
      <c r="P743" s="157">
        <f>O743*H743</f>
        <v>0</v>
      </c>
      <c r="Q743" s="157">
        <v>0</v>
      </c>
      <c r="R743" s="157">
        <f>Q743*H743</f>
        <v>0</v>
      </c>
      <c r="S743" s="157">
        <v>1.6</v>
      </c>
      <c r="T743" s="158">
        <f>S743*H743</f>
        <v>1.4784000000000002</v>
      </c>
      <c r="AR743" s="159" t="s">
        <v>377</v>
      </c>
      <c r="AT743" s="159" t="s">
        <v>373</v>
      </c>
      <c r="AU743" s="159" t="s">
        <v>88</v>
      </c>
      <c r="AY743" s="17" t="s">
        <v>371</v>
      </c>
      <c r="BE743" s="160">
        <f>IF(N743="základná",J743,0)</f>
        <v>0</v>
      </c>
      <c r="BF743" s="160">
        <f>IF(N743="znížená",J743,0)</f>
        <v>0</v>
      </c>
      <c r="BG743" s="160">
        <f>IF(N743="zákl. prenesená",J743,0)</f>
        <v>0</v>
      </c>
      <c r="BH743" s="160">
        <f>IF(N743="zníž. prenesená",J743,0)</f>
        <v>0</v>
      </c>
      <c r="BI743" s="160">
        <f>IF(N743="nulová",J743,0)</f>
        <v>0</v>
      </c>
      <c r="BJ743" s="17" t="s">
        <v>88</v>
      </c>
      <c r="BK743" s="160">
        <f>ROUND(I743*H743,2)</f>
        <v>0</v>
      </c>
      <c r="BL743" s="17" t="s">
        <v>377</v>
      </c>
      <c r="BM743" s="159" t="s">
        <v>1038</v>
      </c>
    </row>
    <row r="744" spans="2:65" s="12" customFormat="1" ht="11.25" x14ac:dyDescent="0.2">
      <c r="B744" s="161"/>
      <c r="D744" s="162" t="s">
        <v>379</v>
      </c>
      <c r="E744" s="163" t="s">
        <v>1</v>
      </c>
      <c r="F744" s="164" t="s">
        <v>397</v>
      </c>
      <c r="H744" s="163" t="s">
        <v>1</v>
      </c>
      <c r="I744" s="165"/>
      <c r="L744" s="161"/>
      <c r="M744" s="166"/>
      <c r="T744" s="167"/>
      <c r="AT744" s="163" t="s">
        <v>379</v>
      </c>
      <c r="AU744" s="163" t="s">
        <v>88</v>
      </c>
      <c r="AV744" s="12" t="s">
        <v>82</v>
      </c>
      <c r="AW744" s="12" t="s">
        <v>31</v>
      </c>
      <c r="AX744" s="12" t="s">
        <v>75</v>
      </c>
      <c r="AY744" s="163" t="s">
        <v>371</v>
      </c>
    </row>
    <row r="745" spans="2:65" s="12" customFormat="1" ht="11.25" x14ac:dyDescent="0.2">
      <c r="B745" s="161"/>
      <c r="D745" s="162" t="s">
        <v>379</v>
      </c>
      <c r="E745" s="163" t="s">
        <v>1</v>
      </c>
      <c r="F745" s="164" t="s">
        <v>849</v>
      </c>
      <c r="H745" s="163" t="s">
        <v>1</v>
      </c>
      <c r="I745" s="165"/>
      <c r="L745" s="161"/>
      <c r="M745" s="166"/>
      <c r="T745" s="167"/>
      <c r="AT745" s="163" t="s">
        <v>379</v>
      </c>
      <c r="AU745" s="163" t="s">
        <v>88</v>
      </c>
      <c r="AV745" s="12" t="s">
        <v>82</v>
      </c>
      <c r="AW745" s="12" t="s">
        <v>31</v>
      </c>
      <c r="AX745" s="12" t="s">
        <v>75</v>
      </c>
      <c r="AY745" s="163" t="s">
        <v>371</v>
      </c>
    </row>
    <row r="746" spans="2:65" s="13" customFormat="1" ht="11.25" x14ac:dyDescent="0.2">
      <c r="B746" s="168"/>
      <c r="D746" s="162" t="s">
        <v>379</v>
      </c>
      <c r="E746" s="169" t="s">
        <v>1</v>
      </c>
      <c r="F746" s="170" t="s">
        <v>850</v>
      </c>
      <c r="H746" s="171">
        <v>0.32500000000000001</v>
      </c>
      <c r="I746" s="172"/>
      <c r="L746" s="168"/>
      <c r="M746" s="173"/>
      <c r="T746" s="174"/>
      <c r="AT746" s="169" t="s">
        <v>379</v>
      </c>
      <c r="AU746" s="169" t="s">
        <v>88</v>
      </c>
      <c r="AV746" s="13" t="s">
        <v>88</v>
      </c>
      <c r="AW746" s="13" t="s">
        <v>31</v>
      </c>
      <c r="AX746" s="13" t="s">
        <v>75</v>
      </c>
      <c r="AY746" s="169" t="s">
        <v>371</v>
      </c>
    </row>
    <row r="747" spans="2:65" s="12" customFormat="1" ht="11.25" x14ac:dyDescent="0.2">
      <c r="B747" s="161"/>
      <c r="D747" s="162" t="s">
        <v>379</v>
      </c>
      <c r="E747" s="163" t="s">
        <v>1</v>
      </c>
      <c r="F747" s="164" t="s">
        <v>851</v>
      </c>
      <c r="H747" s="163" t="s">
        <v>1</v>
      </c>
      <c r="I747" s="165"/>
      <c r="L747" s="161"/>
      <c r="M747" s="166"/>
      <c r="T747" s="167"/>
      <c r="AT747" s="163" t="s">
        <v>379</v>
      </c>
      <c r="AU747" s="163" t="s">
        <v>88</v>
      </c>
      <c r="AV747" s="12" t="s">
        <v>82</v>
      </c>
      <c r="AW747" s="12" t="s">
        <v>31</v>
      </c>
      <c r="AX747" s="12" t="s">
        <v>75</v>
      </c>
      <c r="AY747" s="163" t="s">
        <v>371</v>
      </c>
    </row>
    <row r="748" spans="2:65" s="13" customFormat="1" ht="11.25" x14ac:dyDescent="0.2">
      <c r="B748" s="168"/>
      <c r="D748" s="162" t="s">
        <v>379</v>
      </c>
      <c r="E748" s="169" t="s">
        <v>1</v>
      </c>
      <c r="F748" s="170" t="s">
        <v>852</v>
      </c>
      <c r="H748" s="171">
        <v>0.59899999999999998</v>
      </c>
      <c r="I748" s="172"/>
      <c r="L748" s="168"/>
      <c r="M748" s="173"/>
      <c r="T748" s="174"/>
      <c r="AT748" s="169" t="s">
        <v>379</v>
      </c>
      <c r="AU748" s="169" t="s">
        <v>88</v>
      </c>
      <c r="AV748" s="13" t="s">
        <v>88</v>
      </c>
      <c r="AW748" s="13" t="s">
        <v>31</v>
      </c>
      <c r="AX748" s="13" t="s">
        <v>75</v>
      </c>
      <c r="AY748" s="169" t="s">
        <v>371</v>
      </c>
    </row>
    <row r="749" spans="2:65" s="14" customFormat="1" ht="11.25" x14ac:dyDescent="0.2">
      <c r="B749" s="175"/>
      <c r="D749" s="162" t="s">
        <v>379</v>
      </c>
      <c r="E749" s="176" t="s">
        <v>1</v>
      </c>
      <c r="F749" s="177" t="s">
        <v>383</v>
      </c>
      <c r="H749" s="178">
        <v>0.92400000000000004</v>
      </c>
      <c r="I749" s="179"/>
      <c r="L749" s="175"/>
      <c r="M749" s="180"/>
      <c r="T749" s="181"/>
      <c r="AT749" s="176" t="s">
        <v>379</v>
      </c>
      <c r="AU749" s="176" t="s">
        <v>88</v>
      </c>
      <c r="AV749" s="14" t="s">
        <v>384</v>
      </c>
      <c r="AW749" s="14" t="s">
        <v>31</v>
      </c>
      <c r="AX749" s="14" t="s">
        <v>75</v>
      </c>
      <c r="AY749" s="176" t="s">
        <v>371</v>
      </c>
    </row>
    <row r="750" spans="2:65" s="15" customFormat="1" ht="11.25" x14ac:dyDescent="0.2">
      <c r="B750" s="182"/>
      <c r="D750" s="162" t="s">
        <v>379</v>
      </c>
      <c r="E750" s="183" t="s">
        <v>1</v>
      </c>
      <c r="F750" s="184" t="s">
        <v>385</v>
      </c>
      <c r="H750" s="185">
        <v>0.92400000000000004</v>
      </c>
      <c r="I750" s="186"/>
      <c r="L750" s="182"/>
      <c r="M750" s="187"/>
      <c r="T750" s="188"/>
      <c r="AT750" s="183" t="s">
        <v>379</v>
      </c>
      <c r="AU750" s="183" t="s">
        <v>88</v>
      </c>
      <c r="AV750" s="15" t="s">
        <v>377</v>
      </c>
      <c r="AW750" s="15" t="s">
        <v>31</v>
      </c>
      <c r="AX750" s="15" t="s">
        <v>82</v>
      </c>
      <c r="AY750" s="183" t="s">
        <v>371</v>
      </c>
    </row>
    <row r="751" spans="2:65" s="1" customFormat="1" ht="37.9" customHeight="1" x14ac:dyDescent="0.2">
      <c r="B751" s="147"/>
      <c r="C751" s="148" t="s">
        <v>1039</v>
      </c>
      <c r="D751" s="148" t="s">
        <v>373</v>
      </c>
      <c r="E751" s="149" t="s">
        <v>1040</v>
      </c>
      <c r="F751" s="150" t="s">
        <v>1041</v>
      </c>
      <c r="G751" s="151" t="s">
        <v>391</v>
      </c>
      <c r="H751" s="152">
        <v>415.07600000000002</v>
      </c>
      <c r="I751" s="153"/>
      <c r="J751" s="154">
        <f>ROUND(I751*H751,2)</f>
        <v>0</v>
      </c>
      <c r="K751" s="150"/>
      <c r="L751" s="32"/>
      <c r="M751" s="155" t="s">
        <v>1</v>
      </c>
      <c r="N751" s="156" t="s">
        <v>41</v>
      </c>
      <c r="P751" s="157">
        <f>O751*H751</f>
        <v>0</v>
      </c>
      <c r="Q751" s="157">
        <v>0</v>
      </c>
      <c r="R751" s="157">
        <f>Q751*H751</f>
        <v>0</v>
      </c>
      <c r="S751" s="157">
        <v>1.6</v>
      </c>
      <c r="T751" s="158">
        <f>S751*H751</f>
        <v>664.12160000000006</v>
      </c>
      <c r="AR751" s="159" t="s">
        <v>377</v>
      </c>
      <c r="AT751" s="159" t="s">
        <v>373</v>
      </c>
      <c r="AU751" s="159" t="s">
        <v>88</v>
      </c>
      <c r="AY751" s="17" t="s">
        <v>371</v>
      </c>
      <c r="BE751" s="160">
        <f>IF(N751="základná",J751,0)</f>
        <v>0</v>
      </c>
      <c r="BF751" s="160">
        <f>IF(N751="znížená",J751,0)</f>
        <v>0</v>
      </c>
      <c r="BG751" s="160">
        <f>IF(N751="zákl. prenesená",J751,0)</f>
        <v>0</v>
      </c>
      <c r="BH751" s="160">
        <f>IF(N751="zníž. prenesená",J751,0)</f>
        <v>0</v>
      </c>
      <c r="BI751" s="160">
        <f>IF(N751="nulová",J751,0)</f>
        <v>0</v>
      </c>
      <c r="BJ751" s="17" t="s">
        <v>88</v>
      </c>
      <c r="BK751" s="160">
        <f>ROUND(I751*H751,2)</f>
        <v>0</v>
      </c>
      <c r="BL751" s="17" t="s">
        <v>377</v>
      </c>
      <c r="BM751" s="159" t="s">
        <v>1042</v>
      </c>
    </row>
    <row r="752" spans="2:65" s="12" customFormat="1" ht="11.25" x14ac:dyDescent="0.2">
      <c r="B752" s="161"/>
      <c r="D752" s="162" t="s">
        <v>379</v>
      </c>
      <c r="E752" s="163" t="s">
        <v>1</v>
      </c>
      <c r="F752" s="164" t="s">
        <v>1043</v>
      </c>
      <c r="H752" s="163" t="s">
        <v>1</v>
      </c>
      <c r="I752" s="165"/>
      <c r="L752" s="161"/>
      <c r="M752" s="166"/>
      <c r="T752" s="167"/>
      <c r="AT752" s="163" t="s">
        <v>379</v>
      </c>
      <c r="AU752" s="163" t="s">
        <v>88</v>
      </c>
      <c r="AV752" s="12" t="s">
        <v>82</v>
      </c>
      <c r="AW752" s="12" t="s">
        <v>31</v>
      </c>
      <c r="AX752" s="12" t="s">
        <v>75</v>
      </c>
      <c r="AY752" s="163" t="s">
        <v>371</v>
      </c>
    </row>
    <row r="753" spans="2:65" s="13" customFormat="1" ht="11.25" x14ac:dyDescent="0.2">
      <c r="B753" s="168"/>
      <c r="D753" s="162" t="s">
        <v>379</v>
      </c>
      <c r="E753" s="169" t="s">
        <v>1</v>
      </c>
      <c r="F753" s="170" t="s">
        <v>1044</v>
      </c>
      <c r="H753" s="171">
        <v>110.63800000000001</v>
      </c>
      <c r="I753" s="172"/>
      <c r="L753" s="168"/>
      <c r="M753" s="173"/>
      <c r="T753" s="174"/>
      <c r="AT753" s="169" t="s">
        <v>379</v>
      </c>
      <c r="AU753" s="169" t="s">
        <v>88</v>
      </c>
      <c r="AV753" s="13" t="s">
        <v>88</v>
      </c>
      <c r="AW753" s="13" t="s">
        <v>31</v>
      </c>
      <c r="AX753" s="13" t="s">
        <v>75</v>
      </c>
      <c r="AY753" s="169" t="s">
        <v>371</v>
      </c>
    </row>
    <row r="754" spans="2:65" s="12" customFormat="1" ht="11.25" x14ac:dyDescent="0.2">
      <c r="B754" s="161"/>
      <c r="D754" s="162" t="s">
        <v>379</v>
      </c>
      <c r="E754" s="163" t="s">
        <v>1</v>
      </c>
      <c r="F754" s="164" t="s">
        <v>1045</v>
      </c>
      <c r="H754" s="163" t="s">
        <v>1</v>
      </c>
      <c r="I754" s="165"/>
      <c r="L754" s="161"/>
      <c r="M754" s="166"/>
      <c r="T754" s="167"/>
      <c r="AT754" s="163" t="s">
        <v>379</v>
      </c>
      <c r="AU754" s="163" t="s">
        <v>88</v>
      </c>
      <c r="AV754" s="12" t="s">
        <v>82</v>
      </c>
      <c r="AW754" s="12" t="s">
        <v>31</v>
      </c>
      <c r="AX754" s="12" t="s">
        <v>75</v>
      </c>
      <c r="AY754" s="163" t="s">
        <v>371</v>
      </c>
    </row>
    <row r="755" spans="2:65" s="13" customFormat="1" ht="11.25" x14ac:dyDescent="0.2">
      <c r="B755" s="168"/>
      <c r="D755" s="162" t="s">
        <v>379</v>
      </c>
      <c r="E755" s="169" t="s">
        <v>1</v>
      </c>
      <c r="F755" s="170" t="s">
        <v>1046</v>
      </c>
      <c r="H755" s="171">
        <v>71.875</v>
      </c>
      <c r="I755" s="172"/>
      <c r="L755" s="168"/>
      <c r="M755" s="173"/>
      <c r="T755" s="174"/>
      <c r="AT755" s="169" t="s">
        <v>379</v>
      </c>
      <c r="AU755" s="169" t="s">
        <v>88</v>
      </c>
      <c r="AV755" s="13" t="s">
        <v>88</v>
      </c>
      <c r="AW755" s="13" t="s">
        <v>31</v>
      </c>
      <c r="AX755" s="13" t="s">
        <v>75</v>
      </c>
      <c r="AY755" s="169" t="s">
        <v>371</v>
      </c>
    </row>
    <row r="756" spans="2:65" s="12" customFormat="1" ht="11.25" x14ac:dyDescent="0.2">
      <c r="B756" s="161"/>
      <c r="D756" s="162" t="s">
        <v>379</v>
      </c>
      <c r="E756" s="163" t="s">
        <v>1</v>
      </c>
      <c r="F756" s="164" t="s">
        <v>1047</v>
      </c>
      <c r="H756" s="163" t="s">
        <v>1</v>
      </c>
      <c r="I756" s="165"/>
      <c r="L756" s="161"/>
      <c r="M756" s="166"/>
      <c r="T756" s="167"/>
      <c r="AT756" s="163" t="s">
        <v>379</v>
      </c>
      <c r="AU756" s="163" t="s">
        <v>88</v>
      </c>
      <c r="AV756" s="12" t="s">
        <v>82</v>
      </c>
      <c r="AW756" s="12" t="s">
        <v>31</v>
      </c>
      <c r="AX756" s="12" t="s">
        <v>75</v>
      </c>
      <c r="AY756" s="163" t="s">
        <v>371</v>
      </c>
    </row>
    <row r="757" spans="2:65" s="13" customFormat="1" ht="11.25" x14ac:dyDescent="0.2">
      <c r="B757" s="168"/>
      <c r="D757" s="162" t="s">
        <v>379</v>
      </c>
      <c r="E757" s="169" t="s">
        <v>1</v>
      </c>
      <c r="F757" s="170" t="s">
        <v>1048</v>
      </c>
      <c r="H757" s="171">
        <v>87.682000000000002</v>
      </c>
      <c r="I757" s="172"/>
      <c r="L757" s="168"/>
      <c r="M757" s="173"/>
      <c r="T757" s="174"/>
      <c r="AT757" s="169" t="s">
        <v>379</v>
      </c>
      <c r="AU757" s="169" t="s">
        <v>88</v>
      </c>
      <c r="AV757" s="13" t="s">
        <v>88</v>
      </c>
      <c r="AW757" s="13" t="s">
        <v>31</v>
      </c>
      <c r="AX757" s="13" t="s">
        <v>75</v>
      </c>
      <c r="AY757" s="169" t="s">
        <v>371</v>
      </c>
    </row>
    <row r="758" spans="2:65" s="12" customFormat="1" ht="11.25" x14ac:dyDescent="0.2">
      <c r="B758" s="161"/>
      <c r="D758" s="162" t="s">
        <v>379</v>
      </c>
      <c r="E758" s="163" t="s">
        <v>1</v>
      </c>
      <c r="F758" s="164" t="s">
        <v>1049</v>
      </c>
      <c r="H758" s="163" t="s">
        <v>1</v>
      </c>
      <c r="I758" s="165"/>
      <c r="L758" s="161"/>
      <c r="M758" s="166"/>
      <c r="T758" s="167"/>
      <c r="AT758" s="163" t="s">
        <v>379</v>
      </c>
      <c r="AU758" s="163" t="s">
        <v>88</v>
      </c>
      <c r="AV758" s="12" t="s">
        <v>82</v>
      </c>
      <c r="AW758" s="12" t="s">
        <v>31</v>
      </c>
      <c r="AX758" s="12" t="s">
        <v>75</v>
      </c>
      <c r="AY758" s="163" t="s">
        <v>371</v>
      </c>
    </row>
    <row r="759" spans="2:65" s="13" customFormat="1" ht="11.25" x14ac:dyDescent="0.2">
      <c r="B759" s="168"/>
      <c r="D759" s="162" t="s">
        <v>379</v>
      </c>
      <c r="E759" s="169" t="s">
        <v>1</v>
      </c>
      <c r="F759" s="170" t="s">
        <v>1050</v>
      </c>
      <c r="H759" s="171">
        <v>144.881</v>
      </c>
      <c r="I759" s="172"/>
      <c r="L759" s="168"/>
      <c r="M759" s="173"/>
      <c r="T759" s="174"/>
      <c r="AT759" s="169" t="s">
        <v>379</v>
      </c>
      <c r="AU759" s="169" t="s">
        <v>88</v>
      </c>
      <c r="AV759" s="13" t="s">
        <v>88</v>
      </c>
      <c r="AW759" s="13" t="s">
        <v>31</v>
      </c>
      <c r="AX759" s="13" t="s">
        <v>75</v>
      </c>
      <c r="AY759" s="169" t="s">
        <v>371</v>
      </c>
    </row>
    <row r="760" spans="2:65" s="15" customFormat="1" ht="11.25" x14ac:dyDescent="0.2">
      <c r="B760" s="182"/>
      <c r="D760" s="162" t="s">
        <v>379</v>
      </c>
      <c r="E760" s="183" t="s">
        <v>1</v>
      </c>
      <c r="F760" s="184" t="s">
        <v>385</v>
      </c>
      <c r="H760" s="185">
        <v>415.07600000000002</v>
      </c>
      <c r="I760" s="186"/>
      <c r="L760" s="182"/>
      <c r="M760" s="187"/>
      <c r="T760" s="188"/>
      <c r="AT760" s="183" t="s">
        <v>379</v>
      </c>
      <c r="AU760" s="183" t="s">
        <v>88</v>
      </c>
      <c r="AV760" s="15" t="s">
        <v>377</v>
      </c>
      <c r="AW760" s="15" t="s">
        <v>31</v>
      </c>
      <c r="AX760" s="15" t="s">
        <v>82</v>
      </c>
      <c r="AY760" s="183" t="s">
        <v>371</v>
      </c>
    </row>
    <row r="761" spans="2:65" s="1" customFormat="1" ht="33" customHeight="1" x14ac:dyDescent="0.2">
      <c r="B761" s="147"/>
      <c r="C761" s="148" t="s">
        <v>1051</v>
      </c>
      <c r="D761" s="148" t="s">
        <v>373</v>
      </c>
      <c r="E761" s="149" t="s">
        <v>1052</v>
      </c>
      <c r="F761" s="150" t="s">
        <v>1053</v>
      </c>
      <c r="G761" s="151" t="s">
        <v>376</v>
      </c>
      <c r="H761" s="152">
        <v>2711.384</v>
      </c>
      <c r="I761" s="153"/>
      <c r="J761" s="154">
        <f>ROUND(I761*H761,2)</f>
        <v>0</v>
      </c>
      <c r="K761" s="150"/>
      <c r="L761" s="32"/>
      <c r="M761" s="155" t="s">
        <v>1</v>
      </c>
      <c r="N761" s="156" t="s">
        <v>41</v>
      </c>
      <c r="P761" s="157">
        <f>O761*H761</f>
        <v>0</v>
      </c>
      <c r="Q761" s="157">
        <v>0</v>
      </c>
      <c r="R761" s="157">
        <f>Q761*H761</f>
        <v>0</v>
      </c>
      <c r="S761" s="157">
        <v>0.09</v>
      </c>
      <c r="T761" s="158">
        <f>S761*H761</f>
        <v>244.02455999999998</v>
      </c>
      <c r="AR761" s="159" t="s">
        <v>377</v>
      </c>
      <c r="AT761" s="159" t="s">
        <v>373</v>
      </c>
      <c r="AU761" s="159" t="s">
        <v>88</v>
      </c>
      <c r="AY761" s="17" t="s">
        <v>371</v>
      </c>
      <c r="BE761" s="160">
        <f>IF(N761="základná",J761,0)</f>
        <v>0</v>
      </c>
      <c r="BF761" s="160">
        <f>IF(N761="znížená",J761,0)</f>
        <v>0</v>
      </c>
      <c r="BG761" s="160">
        <f>IF(N761="zákl. prenesená",J761,0)</f>
        <v>0</v>
      </c>
      <c r="BH761" s="160">
        <f>IF(N761="zníž. prenesená",J761,0)</f>
        <v>0</v>
      </c>
      <c r="BI761" s="160">
        <f>IF(N761="nulová",J761,0)</f>
        <v>0</v>
      </c>
      <c r="BJ761" s="17" t="s">
        <v>88</v>
      </c>
      <c r="BK761" s="160">
        <f>ROUND(I761*H761,2)</f>
        <v>0</v>
      </c>
      <c r="BL761" s="17" t="s">
        <v>377</v>
      </c>
      <c r="BM761" s="159" t="s">
        <v>1054</v>
      </c>
    </row>
    <row r="762" spans="2:65" s="12" customFormat="1" ht="11.25" x14ac:dyDescent="0.2">
      <c r="B762" s="161"/>
      <c r="D762" s="162" t="s">
        <v>379</v>
      </c>
      <c r="E762" s="163" t="s">
        <v>1</v>
      </c>
      <c r="F762" s="164" t="s">
        <v>1031</v>
      </c>
      <c r="H762" s="163" t="s">
        <v>1</v>
      </c>
      <c r="I762" s="165"/>
      <c r="L762" s="161"/>
      <c r="M762" s="166"/>
      <c r="T762" s="167"/>
      <c r="AT762" s="163" t="s">
        <v>379</v>
      </c>
      <c r="AU762" s="163" t="s">
        <v>88</v>
      </c>
      <c r="AV762" s="12" t="s">
        <v>82</v>
      </c>
      <c r="AW762" s="12" t="s">
        <v>31</v>
      </c>
      <c r="AX762" s="12" t="s">
        <v>75</v>
      </c>
      <c r="AY762" s="163" t="s">
        <v>371</v>
      </c>
    </row>
    <row r="763" spans="2:65" s="13" customFormat="1" ht="11.25" x14ac:dyDescent="0.2">
      <c r="B763" s="168"/>
      <c r="D763" s="162" t="s">
        <v>379</v>
      </c>
      <c r="E763" s="169" t="s">
        <v>1</v>
      </c>
      <c r="F763" s="170" t="s">
        <v>269</v>
      </c>
      <c r="H763" s="171">
        <v>378.226</v>
      </c>
      <c r="I763" s="172"/>
      <c r="L763" s="168"/>
      <c r="M763" s="173"/>
      <c r="T763" s="174"/>
      <c r="AT763" s="169" t="s">
        <v>379</v>
      </c>
      <c r="AU763" s="169" t="s">
        <v>88</v>
      </c>
      <c r="AV763" s="13" t="s">
        <v>88</v>
      </c>
      <c r="AW763" s="13" t="s">
        <v>31</v>
      </c>
      <c r="AX763" s="13" t="s">
        <v>75</v>
      </c>
      <c r="AY763" s="169" t="s">
        <v>371</v>
      </c>
    </row>
    <row r="764" spans="2:65" s="12" customFormat="1" ht="11.25" x14ac:dyDescent="0.2">
      <c r="B764" s="161"/>
      <c r="D764" s="162" t="s">
        <v>379</v>
      </c>
      <c r="E764" s="163" t="s">
        <v>1</v>
      </c>
      <c r="F764" s="164" t="s">
        <v>1033</v>
      </c>
      <c r="H764" s="163" t="s">
        <v>1</v>
      </c>
      <c r="I764" s="165"/>
      <c r="L764" s="161"/>
      <c r="M764" s="166"/>
      <c r="T764" s="167"/>
      <c r="AT764" s="163" t="s">
        <v>379</v>
      </c>
      <c r="AU764" s="163" t="s">
        <v>88</v>
      </c>
      <c r="AV764" s="12" t="s">
        <v>82</v>
      </c>
      <c r="AW764" s="12" t="s">
        <v>31</v>
      </c>
      <c r="AX764" s="12" t="s">
        <v>75</v>
      </c>
      <c r="AY764" s="163" t="s">
        <v>371</v>
      </c>
    </row>
    <row r="765" spans="2:65" s="13" customFormat="1" ht="11.25" x14ac:dyDescent="0.2">
      <c r="B765" s="168"/>
      <c r="D765" s="162" t="s">
        <v>379</v>
      </c>
      <c r="E765" s="169" t="s">
        <v>1</v>
      </c>
      <c r="F765" s="170" t="s">
        <v>276</v>
      </c>
      <c r="H765" s="171">
        <v>1753.634</v>
      </c>
      <c r="I765" s="172"/>
      <c r="L765" s="168"/>
      <c r="M765" s="173"/>
      <c r="T765" s="174"/>
      <c r="AT765" s="169" t="s">
        <v>379</v>
      </c>
      <c r="AU765" s="169" t="s">
        <v>88</v>
      </c>
      <c r="AV765" s="13" t="s">
        <v>88</v>
      </c>
      <c r="AW765" s="13" t="s">
        <v>31</v>
      </c>
      <c r="AX765" s="13" t="s">
        <v>75</v>
      </c>
      <c r="AY765" s="169" t="s">
        <v>371</v>
      </c>
    </row>
    <row r="766" spans="2:65" s="12" customFormat="1" ht="11.25" x14ac:dyDescent="0.2">
      <c r="B766" s="161"/>
      <c r="D766" s="162" t="s">
        <v>379</v>
      </c>
      <c r="E766" s="163" t="s">
        <v>1</v>
      </c>
      <c r="F766" s="164" t="s">
        <v>1055</v>
      </c>
      <c r="H766" s="163" t="s">
        <v>1</v>
      </c>
      <c r="I766" s="165"/>
      <c r="L766" s="161"/>
      <c r="M766" s="166"/>
      <c r="T766" s="167"/>
      <c r="AT766" s="163" t="s">
        <v>379</v>
      </c>
      <c r="AU766" s="163" t="s">
        <v>88</v>
      </c>
      <c r="AV766" s="12" t="s">
        <v>82</v>
      </c>
      <c r="AW766" s="12" t="s">
        <v>31</v>
      </c>
      <c r="AX766" s="12" t="s">
        <v>75</v>
      </c>
      <c r="AY766" s="163" t="s">
        <v>371</v>
      </c>
    </row>
    <row r="767" spans="2:65" s="13" customFormat="1" ht="11.25" x14ac:dyDescent="0.2">
      <c r="B767" s="168"/>
      <c r="D767" s="162" t="s">
        <v>379</v>
      </c>
      <c r="E767" s="169" t="s">
        <v>1</v>
      </c>
      <c r="F767" s="170" t="s">
        <v>278</v>
      </c>
      <c r="H767" s="171">
        <v>579.524</v>
      </c>
      <c r="I767" s="172"/>
      <c r="L767" s="168"/>
      <c r="M767" s="173"/>
      <c r="T767" s="174"/>
      <c r="AT767" s="169" t="s">
        <v>379</v>
      </c>
      <c r="AU767" s="169" t="s">
        <v>88</v>
      </c>
      <c r="AV767" s="13" t="s">
        <v>88</v>
      </c>
      <c r="AW767" s="13" t="s">
        <v>31</v>
      </c>
      <c r="AX767" s="13" t="s">
        <v>75</v>
      </c>
      <c r="AY767" s="169" t="s">
        <v>371</v>
      </c>
    </row>
    <row r="768" spans="2:65" s="15" customFormat="1" ht="11.25" x14ac:dyDescent="0.2">
      <c r="B768" s="182"/>
      <c r="D768" s="162" t="s">
        <v>379</v>
      </c>
      <c r="E768" s="183" t="s">
        <v>1</v>
      </c>
      <c r="F768" s="184" t="s">
        <v>385</v>
      </c>
      <c r="H768" s="185">
        <v>2711.384</v>
      </c>
      <c r="I768" s="186"/>
      <c r="L768" s="182"/>
      <c r="M768" s="187"/>
      <c r="T768" s="188"/>
      <c r="AT768" s="183" t="s">
        <v>379</v>
      </c>
      <c r="AU768" s="183" t="s">
        <v>88</v>
      </c>
      <c r="AV768" s="15" t="s">
        <v>377</v>
      </c>
      <c r="AW768" s="15" t="s">
        <v>31</v>
      </c>
      <c r="AX768" s="15" t="s">
        <v>82</v>
      </c>
      <c r="AY768" s="183" t="s">
        <v>371</v>
      </c>
    </row>
    <row r="769" spans="2:65" s="1" customFormat="1" ht="24.2" customHeight="1" x14ac:dyDescent="0.2">
      <c r="B769" s="147"/>
      <c r="C769" s="148" t="s">
        <v>1056</v>
      </c>
      <c r="D769" s="148" t="s">
        <v>373</v>
      </c>
      <c r="E769" s="149" t="s">
        <v>1057</v>
      </c>
      <c r="F769" s="150" t="s">
        <v>1058</v>
      </c>
      <c r="G769" s="151" t="s">
        <v>391</v>
      </c>
      <c r="H769" s="152">
        <v>24.335000000000001</v>
      </c>
      <c r="I769" s="153"/>
      <c r="J769" s="154">
        <f>ROUND(I769*H769,2)</f>
        <v>0</v>
      </c>
      <c r="K769" s="150"/>
      <c r="L769" s="32"/>
      <c r="M769" s="155" t="s">
        <v>1</v>
      </c>
      <c r="N769" s="156" t="s">
        <v>41</v>
      </c>
      <c r="P769" s="157">
        <f>O769*H769</f>
        <v>0</v>
      </c>
      <c r="Q769" s="157">
        <v>0</v>
      </c>
      <c r="R769" s="157">
        <f>Q769*H769</f>
        <v>0</v>
      </c>
      <c r="S769" s="157">
        <v>1.4</v>
      </c>
      <c r="T769" s="158">
        <f>S769*H769</f>
        <v>34.068999999999996</v>
      </c>
      <c r="AR769" s="159" t="s">
        <v>377</v>
      </c>
      <c r="AT769" s="159" t="s">
        <v>373</v>
      </c>
      <c r="AU769" s="159" t="s">
        <v>88</v>
      </c>
      <c r="AY769" s="17" t="s">
        <v>371</v>
      </c>
      <c r="BE769" s="160">
        <f>IF(N769="základná",J769,0)</f>
        <v>0</v>
      </c>
      <c r="BF769" s="160">
        <f>IF(N769="znížená",J769,0)</f>
        <v>0</v>
      </c>
      <c r="BG769" s="160">
        <f>IF(N769="zákl. prenesená",J769,0)</f>
        <v>0</v>
      </c>
      <c r="BH769" s="160">
        <f>IF(N769="zníž. prenesená",J769,0)</f>
        <v>0</v>
      </c>
      <c r="BI769" s="160">
        <f>IF(N769="nulová",J769,0)</f>
        <v>0</v>
      </c>
      <c r="BJ769" s="17" t="s">
        <v>88</v>
      </c>
      <c r="BK769" s="160">
        <f>ROUND(I769*H769,2)</f>
        <v>0</v>
      </c>
      <c r="BL769" s="17" t="s">
        <v>377</v>
      </c>
      <c r="BM769" s="159" t="s">
        <v>1059</v>
      </c>
    </row>
    <row r="770" spans="2:65" s="12" customFormat="1" ht="11.25" x14ac:dyDescent="0.2">
      <c r="B770" s="161"/>
      <c r="D770" s="162" t="s">
        <v>379</v>
      </c>
      <c r="E770" s="163" t="s">
        <v>1</v>
      </c>
      <c r="F770" s="164" t="s">
        <v>1060</v>
      </c>
      <c r="H770" s="163" t="s">
        <v>1</v>
      </c>
      <c r="I770" s="165"/>
      <c r="L770" s="161"/>
      <c r="M770" s="166"/>
      <c r="T770" s="167"/>
      <c r="AT770" s="163" t="s">
        <v>379</v>
      </c>
      <c r="AU770" s="163" t="s">
        <v>88</v>
      </c>
      <c r="AV770" s="12" t="s">
        <v>82</v>
      </c>
      <c r="AW770" s="12" t="s">
        <v>31</v>
      </c>
      <c r="AX770" s="12" t="s">
        <v>75</v>
      </c>
      <c r="AY770" s="163" t="s">
        <v>371</v>
      </c>
    </row>
    <row r="771" spans="2:65" s="13" customFormat="1" ht="11.25" x14ac:dyDescent="0.2">
      <c r="B771" s="168"/>
      <c r="D771" s="162" t="s">
        <v>379</v>
      </c>
      <c r="E771" s="169" t="s">
        <v>1</v>
      </c>
      <c r="F771" s="170" t="s">
        <v>1061</v>
      </c>
      <c r="H771" s="171">
        <v>14.752000000000001</v>
      </c>
      <c r="I771" s="172"/>
      <c r="L771" s="168"/>
      <c r="M771" s="173"/>
      <c r="T771" s="174"/>
      <c r="AT771" s="169" t="s">
        <v>379</v>
      </c>
      <c r="AU771" s="169" t="s">
        <v>88</v>
      </c>
      <c r="AV771" s="13" t="s">
        <v>88</v>
      </c>
      <c r="AW771" s="13" t="s">
        <v>31</v>
      </c>
      <c r="AX771" s="13" t="s">
        <v>75</v>
      </c>
      <c r="AY771" s="169" t="s">
        <v>371</v>
      </c>
    </row>
    <row r="772" spans="2:65" s="12" customFormat="1" ht="11.25" x14ac:dyDescent="0.2">
      <c r="B772" s="161"/>
      <c r="D772" s="162" t="s">
        <v>379</v>
      </c>
      <c r="E772" s="163" t="s">
        <v>1</v>
      </c>
      <c r="F772" s="164" t="s">
        <v>1062</v>
      </c>
      <c r="H772" s="163" t="s">
        <v>1</v>
      </c>
      <c r="I772" s="165"/>
      <c r="L772" s="161"/>
      <c r="M772" s="166"/>
      <c r="T772" s="167"/>
      <c r="AT772" s="163" t="s">
        <v>379</v>
      </c>
      <c r="AU772" s="163" t="s">
        <v>88</v>
      </c>
      <c r="AV772" s="12" t="s">
        <v>82</v>
      </c>
      <c r="AW772" s="12" t="s">
        <v>31</v>
      </c>
      <c r="AX772" s="12" t="s">
        <v>75</v>
      </c>
      <c r="AY772" s="163" t="s">
        <v>371</v>
      </c>
    </row>
    <row r="773" spans="2:65" s="13" customFormat="1" ht="11.25" x14ac:dyDescent="0.2">
      <c r="B773" s="168"/>
      <c r="D773" s="162" t="s">
        <v>379</v>
      </c>
      <c r="E773" s="169" t="s">
        <v>1</v>
      </c>
      <c r="F773" s="170" t="s">
        <v>1063</v>
      </c>
      <c r="H773" s="171">
        <v>9.5830000000000002</v>
      </c>
      <c r="I773" s="172"/>
      <c r="L773" s="168"/>
      <c r="M773" s="173"/>
      <c r="T773" s="174"/>
      <c r="AT773" s="169" t="s">
        <v>379</v>
      </c>
      <c r="AU773" s="169" t="s">
        <v>88</v>
      </c>
      <c r="AV773" s="13" t="s">
        <v>88</v>
      </c>
      <c r="AW773" s="13" t="s">
        <v>31</v>
      </c>
      <c r="AX773" s="13" t="s">
        <v>75</v>
      </c>
      <c r="AY773" s="169" t="s">
        <v>371</v>
      </c>
    </row>
    <row r="774" spans="2:65" s="15" customFormat="1" ht="11.25" x14ac:dyDescent="0.2">
      <c r="B774" s="182"/>
      <c r="D774" s="162" t="s">
        <v>379</v>
      </c>
      <c r="E774" s="183" t="s">
        <v>1</v>
      </c>
      <c r="F774" s="184" t="s">
        <v>385</v>
      </c>
      <c r="H774" s="185">
        <v>24.335000000000001</v>
      </c>
      <c r="I774" s="186"/>
      <c r="L774" s="182"/>
      <c r="M774" s="187"/>
      <c r="T774" s="188"/>
      <c r="AT774" s="183" t="s">
        <v>379</v>
      </c>
      <c r="AU774" s="183" t="s">
        <v>88</v>
      </c>
      <c r="AV774" s="15" t="s">
        <v>377</v>
      </c>
      <c r="AW774" s="15" t="s">
        <v>31</v>
      </c>
      <c r="AX774" s="15" t="s">
        <v>82</v>
      </c>
      <c r="AY774" s="183" t="s">
        <v>371</v>
      </c>
    </row>
    <row r="775" spans="2:65" s="1" customFormat="1" ht="24.2" customHeight="1" x14ac:dyDescent="0.2">
      <c r="B775" s="147"/>
      <c r="C775" s="148" t="s">
        <v>1064</v>
      </c>
      <c r="D775" s="148" t="s">
        <v>373</v>
      </c>
      <c r="E775" s="149" t="s">
        <v>1065</v>
      </c>
      <c r="F775" s="150" t="s">
        <v>1066</v>
      </c>
      <c r="G775" s="151" t="s">
        <v>513</v>
      </c>
      <c r="H775" s="152">
        <v>14</v>
      </c>
      <c r="I775" s="153"/>
      <c r="J775" s="154">
        <f>ROUND(I775*H775,2)</f>
        <v>0</v>
      </c>
      <c r="K775" s="150"/>
      <c r="L775" s="32"/>
      <c r="M775" s="155" t="s">
        <v>1</v>
      </c>
      <c r="N775" s="156" t="s">
        <v>41</v>
      </c>
      <c r="P775" s="157">
        <f>O775*H775</f>
        <v>0</v>
      </c>
      <c r="Q775" s="157">
        <v>0</v>
      </c>
      <c r="R775" s="157">
        <f>Q775*H775</f>
        <v>0</v>
      </c>
      <c r="S775" s="157">
        <v>1.6E-2</v>
      </c>
      <c r="T775" s="158">
        <f>S775*H775</f>
        <v>0.224</v>
      </c>
      <c r="AR775" s="159" t="s">
        <v>377</v>
      </c>
      <c r="AT775" s="159" t="s">
        <v>373</v>
      </c>
      <c r="AU775" s="159" t="s">
        <v>88</v>
      </c>
      <c r="AY775" s="17" t="s">
        <v>371</v>
      </c>
      <c r="BE775" s="160">
        <f>IF(N775="základná",J775,0)</f>
        <v>0</v>
      </c>
      <c r="BF775" s="160">
        <f>IF(N775="znížená",J775,0)</f>
        <v>0</v>
      </c>
      <c r="BG775" s="160">
        <f>IF(N775="zákl. prenesená",J775,0)</f>
        <v>0</v>
      </c>
      <c r="BH775" s="160">
        <f>IF(N775="zníž. prenesená",J775,0)</f>
        <v>0</v>
      </c>
      <c r="BI775" s="160">
        <f>IF(N775="nulová",J775,0)</f>
        <v>0</v>
      </c>
      <c r="BJ775" s="17" t="s">
        <v>88</v>
      </c>
      <c r="BK775" s="160">
        <f>ROUND(I775*H775,2)</f>
        <v>0</v>
      </c>
      <c r="BL775" s="17" t="s">
        <v>377</v>
      </c>
      <c r="BM775" s="159" t="s">
        <v>1067</v>
      </c>
    </row>
    <row r="776" spans="2:65" s="12" customFormat="1" ht="11.25" x14ac:dyDescent="0.2">
      <c r="B776" s="161"/>
      <c r="D776" s="162" t="s">
        <v>379</v>
      </c>
      <c r="E776" s="163" t="s">
        <v>1</v>
      </c>
      <c r="F776" s="164" t="s">
        <v>397</v>
      </c>
      <c r="H776" s="163" t="s">
        <v>1</v>
      </c>
      <c r="I776" s="165"/>
      <c r="L776" s="161"/>
      <c r="M776" s="166"/>
      <c r="T776" s="167"/>
      <c r="AT776" s="163" t="s">
        <v>379</v>
      </c>
      <c r="AU776" s="163" t="s">
        <v>88</v>
      </c>
      <c r="AV776" s="12" t="s">
        <v>82</v>
      </c>
      <c r="AW776" s="12" t="s">
        <v>31</v>
      </c>
      <c r="AX776" s="12" t="s">
        <v>75</v>
      </c>
      <c r="AY776" s="163" t="s">
        <v>371</v>
      </c>
    </row>
    <row r="777" spans="2:65" s="13" customFormat="1" ht="11.25" x14ac:dyDescent="0.2">
      <c r="B777" s="168"/>
      <c r="D777" s="162" t="s">
        <v>379</v>
      </c>
      <c r="E777" s="169" t="s">
        <v>1</v>
      </c>
      <c r="F777" s="170" t="s">
        <v>1068</v>
      </c>
      <c r="H777" s="171">
        <v>14</v>
      </c>
      <c r="I777" s="172"/>
      <c r="L777" s="168"/>
      <c r="M777" s="173"/>
      <c r="T777" s="174"/>
      <c r="AT777" s="169" t="s">
        <v>379</v>
      </c>
      <c r="AU777" s="169" t="s">
        <v>88</v>
      </c>
      <c r="AV777" s="13" t="s">
        <v>88</v>
      </c>
      <c r="AW777" s="13" t="s">
        <v>31</v>
      </c>
      <c r="AX777" s="13" t="s">
        <v>75</v>
      </c>
      <c r="AY777" s="169" t="s">
        <v>371</v>
      </c>
    </row>
    <row r="778" spans="2:65" s="15" customFormat="1" ht="11.25" x14ac:dyDescent="0.2">
      <c r="B778" s="182"/>
      <c r="D778" s="162" t="s">
        <v>379</v>
      </c>
      <c r="E778" s="183" t="s">
        <v>1</v>
      </c>
      <c r="F778" s="184" t="s">
        <v>385</v>
      </c>
      <c r="H778" s="185">
        <v>14</v>
      </c>
      <c r="I778" s="186"/>
      <c r="L778" s="182"/>
      <c r="M778" s="187"/>
      <c r="T778" s="188"/>
      <c r="AT778" s="183" t="s">
        <v>379</v>
      </c>
      <c r="AU778" s="183" t="s">
        <v>88</v>
      </c>
      <c r="AV778" s="15" t="s">
        <v>377</v>
      </c>
      <c r="AW778" s="15" t="s">
        <v>31</v>
      </c>
      <c r="AX778" s="15" t="s">
        <v>82</v>
      </c>
      <c r="AY778" s="183" t="s">
        <v>371</v>
      </c>
    </row>
    <row r="779" spans="2:65" s="1" customFormat="1" ht="12" x14ac:dyDescent="0.2">
      <c r="B779" s="147"/>
      <c r="C779" s="148" t="s">
        <v>1069</v>
      </c>
      <c r="D779" s="148" t="s">
        <v>373</v>
      </c>
      <c r="E779" s="149" t="s">
        <v>1070</v>
      </c>
      <c r="F779" s="150" t="s">
        <v>1071</v>
      </c>
      <c r="G779" s="151" t="s">
        <v>489</v>
      </c>
      <c r="H779" s="152">
        <v>72.34</v>
      </c>
      <c r="I779" s="153"/>
      <c r="J779" s="154">
        <f>ROUND(I779*H779,2)</f>
        <v>0</v>
      </c>
      <c r="K779" s="150"/>
      <c r="L779" s="32"/>
      <c r="M779" s="155" t="s">
        <v>1</v>
      </c>
      <c r="N779" s="156" t="s">
        <v>41</v>
      </c>
      <c r="P779" s="157">
        <f>O779*H779</f>
        <v>0</v>
      </c>
      <c r="Q779" s="157">
        <v>0</v>
      </c>
      <c r="R779" s="157">
        <f>Q779*H779</f>
        <v>0</v>
      </c>
      <c r="S779" s="157">
        <v>8.0000000000000002E-3</v>
      </c>
      <c r="T779" s="158">
        <f>S779*H779</f>
        <v>0.57872000000000001</v>
      </c>
      <c r="AR779" s="159" t="s">
        <v>377</v>
      </c>
      <c r="AT779" s="159" t="s">
        <v>373</v>
      </c>
      <c r="AU779" s="159" t="s">
        <v>88</v>
      </c>
      <c r="AY779" s="17" t="s">
        <v>371</v>
      </c>
      <c r="BE779" s="160">
        <f>IF(N779="základná",J779,0)</f>
        <v>0</v>
      </c>
      <c r="BF779" s="160">
        <f>IF(N779="znížená",J779,0)</f>
        <v>0</v>
      </c>
      <c r="BG779" s="160">
        <f>IF(N779="zákl. prenesená",J779,0)</f>
        <v>0</v>
      </c>
      <c r="BH779" s="160">
        <f>IF(N779="zníž. prenesená",J779,0)</f>
        <v>0</v>
      </c>
      <c r="BI779" s="160">
        <f>IF(N779="nulová",J779,0)</f>
        <v>0</v>
      </c>
      <c r="BJ779" s="17" t="s">
        <v>88</v>
      </c>
      <c r="BK779" s="160">
        <f>ROUND(I779*H779,2)</f>
        <v>0</v>
      </c>
      <c r="BL779" s="17" t="s">
        <v>377</v>
      </c>
      <c r="BM779" s="159" t="s">
        <v>1072</v>
      </c>
    </row>
    <row r="780" spans="2:65" s="12" customFormat="1" ht="11.25" x14ac:dyDescent="0.2">
      <c r="B780" s="161"/>
      <c r="D780" s="162" t="s">
        <v>379</v>
      </c>
      <c r="E780" s="163" t="s">
        <v>1</v>
      </c>
      <c r="F780" s="164" t="s">
        <v>1073</v>
      </c>
      <c r="H780" s="163" t="s">
        <v>1</v>
      </c>
      <c r="I780" s="165"/>
      <c r="L780" s="161"/>
      <c r="M780" s="166"/>
      <c r="T780" s="167"/>
      <c r="AT780" s="163" t="s">
        <v>379</v>
      </c>
      <c r="AU780" s="163" t="s">
        <v>88</v>
      </c>
      <c r="AV780" s="12" t="s">
        <v>82</v>
      </c>
      <c r="AW780" s="12" t="s">
        <v>31</v>
      </c>
      <c r="AX780" s="12" t="s">
        <v>75</v>
      </c>
      <c r="AY780" s="163" t="s">
        <v>371</v>
      </c>
    </row>
    <row r="781" spans="2:65" s="13" customFormat="1" ht="11.25" x14ac:dyDescent="0.2">
      <c r="B781" s="168"/>
      <c r="D781" s="162" t="s">
        <v>379</v>
      </c>
      <c r="E781" s="169" t="s">
        <v>1</v>
      </c>
      <c r="F781" s="170" t="s">
        <v>1074</v>
      </c>
      <c r="H781" s="171">
        <v>30.24</v>
      </c>
      <c r="I781" s="172"/>
      <c r="L781" s="168"/>
      <c r="M781" s="173"/>
      <c r="T781" s="174"/>
      <c r="AT781" s="169" t="s">
        <v>379</v>
      </c>
      <c r="AU781" s="169" t="s">
        <v>88</v>
      </c>
      <c r="AV781" s="13" t="s">
        <v>88</v>
      </c>
      <c r="AW781" s="13" t="s">
        <v>31</v>
      </c>
      <c r="AX781" s="13" t="s">
        <v>75</v>
      </c>
      <c r="AY781" s="169" t="s">
        <v>371</v>
      </c>
    </row>
    <row r="782" spans="2:65" s="13" customFormat="1" ht="11.25" x14ac:dyDescent="0.2">
      <c r="B782" s="168"/>
      <c r="D782" s="162" t="s">
        <v>379</v>
      </c>
      <c r="E782" s="169" t="s">
        <v>1</v>
      </c>
      <c r="F782" s="170" t="s">
        <v>1075</v>
      </c>
      <c r="H782" s="171">
        <v>10.199999999999999</v>
      </c>
      <c r="I782" s="172"/>
      <c r="L782" s="168"/>
      <c r="M782" s="173"/>
      <c r="T782" s="174"/>
      <c r="AT782" s="169" t="s">
        <v>379</v>
      </c>
      <c r="AU782" s="169" t="s">
        <v>88</v>
      </c>
      <c r="AV782" s="13" t="s">
        <v>88</v>
      </c>
      <c r="AW782" s="13" t="s">
        <v>31</v>
      </c>
      <c r="AX782" s="13" t="s">
        <v>75</v>
      </c>
      <c r="AY782" s="169" t="s">
        <v>371</v>
      </c>
    </row>
    <row r="783" spans="2:65" s="13" customFormat="1" ht="11.25" x14ac:dyDescent="0.2">
      <c r="B783" s="168"/>
      <c r="D783" s="162" t="s">
        <v>379</v>
      </c>
      <c r="E783" s="169" t="s">
        <v>1</v>
      </c>
      <c r="F783" s="170" t="s">
        <v>1076</v>
      </c>
      <c r="H783" s="171">
        <v>6.58</v>
      </c>
      <c r="I783" s="172"/>
      <c r="L783" s="168"/>
      <c r="M783" s="173"/>
      <c r="T783" s="174"/>
      <c r="AT783" s="169" t="s">
        <v>379</v>
      </c>
      <c r="AU783" s="169" t="s">
        <v>88</v>
      </c>
      <c r="AV783" s="13" t="s">
        <v>88</v>
      </c>
      <c r="AW783" s="13" t="s">
        <v>31</v>
      </c>
      <c r="AX783" s="13" t="s">
        <v>75</v>
      </c>
      <c r="AY783" s="169" t="s">
        <v>371</v>
      </c>
    </row>
    <row r="784" spans="2:65" s="13" customFormat="1" ht="11.25" x14ac:dyDescent="0.2">
      <c r="B784" s="168"/>
      <c r="D784" s="162" t="s">
        <v>379</v>
      </c>
      <c r="E784" s="169" t="s">
        <v>1</v>
      </c>
      <c r="F784" s="170" t="s">
        <v>1077</v>
      </c>
      <c r="H784" s="171">
        <v>4.7</v>
      </c>
      <c r="I784" s="172"/>
      <c r="L784" s="168"/>
      <c r="M784" s="173"/>
      <c r="T784" s="174"/>
      <c r="AT784" s="169" t="s">
        <v>379</v>
      </c>
      <c r="AU784" s="169" t="s">
        <v>88</v>
      </c>
      <c r="AV784" s="13" t="s">
        <v>88</v>
      </c>
      <c r="AW784" s="13" t="s">
        <v>31</v>
      </c>
      <c r="AX784" s="13" t="s">
        <v>75</v>
      </c>
      <c r="AY784" s="169" t="s">
        <v>371</v>
      </c>
    </row>
    <row r="785" spans="2:65" s="13" customFormat="1" ht="11.25" x14ac:dyDescent="0.2">
      <c r="B785" s="168"/>
      <c r="D785" s="162" t="s">
        <v>379</v>
      </c>
      <c r="E785" s="169" t="s">
        <v>1</v>
      </c>
      <c r="F785" s="170" t="s">
        <v>1078</v>
      </c>
      <c r="H785" s="171">
        <v>5.08</v>
      </c>
      <c r="I785" s="172"/>
      <c r="L785" s="168"/>
      <c r="M785" s="173"/>
      <c r="T785" s="174"/>
      <c r="AT785" s="169" t="s">
        <v>379</v>
      </c>
      <c r="AU785" s="169" t="s">
        <v>88</v>
      </c>
      <c r="AV785" s="13" t="s">
        <v>88</v>
      </c>
      <c r="AW785" s="13" t="s">
        <v>31</v>
      </c>
      <c r="AX785" s="13" t="s">
        <v>75</v>
      </c>
      <c r="AY785" s="169" t="s">
        <v>371</v>
      </c>
    </row>
    <row r="786" spans="2:65" s="13" customFormat="1" ht="11.25" x14ac:dyDescent="0.2">
      <c r="B786" s="168"/>
      <c r="D786" s="162" t="s">
        <v>379</v>
      </c>
      <c r="E786" s="169" t="s">
        <v>1</v>
      </c>
      <c r="F786" s="170" t="s">
        <v>1079</v>
      </c>
      <c r="H786" s="171">
        <v>15.54</v>
      </c>
      <c r="I786" s="172"/>
      <c r="L786" s="168"/>
      <c r="M786" s="173"/>
      <c r="T786" s="174"/>
      <c r="AT786" s="169" t="s">
        <v>379</v>
      </c>
      <c r="AU786" s="169" t="s">
        <v>88</v>
      </c>
      <c r="AV786" s="13" t="s">
        <v>88</v>
      </c>
      <c r="AW786" s="13" t="s">
        <v>31</v>
      </c>
      <c r="AX786" s="13" t="s">
        <v>75</v>
      </c>
      <c r="AY786" s="169" t="s">
        <v>371</v>
      </c>
    </row>
    <row r="787" spans="2:65" s="15" customFormat="1" ht="11.25" x14ac:dyDescent="0.2">
      <c r="B787" s="182"/>
      <c r="D787" s="162" t="s">
        <v>379</v>
      </c>
      <c r="E787" s="183" t="s">
        <v>1</v>
      </c>
      <c r="F787" s="184" t="s">
        <v>385</v>
      </c>
      <c r="H787" s="185">
        <v>72.34</v>
      </c>
      <c r="I787" s="186"/>
      <c r="L787" s="182"/>
      <c r="M787" s="187"/>
      <c r="T787" s="188"/>
      <c r="AT787" s="183" t="s">
        <v>379</v>
      </c>
      <c r="AU787" s="183" t="s">
        <v>88</v>
      </c>
      <c r="AV787" s="15" t="s">
        <v>377</v>
      </c>
      <c r="AW787" s="15" t="s">
        <v>31</v>
      </c>
      <c r="AX787" s="15" t="s">
        <v>82</v>
      </c>
      <c r="AY787" s="183" t="s">
        <v>371</v>
      </c>
    </row>
    <row r="788" spans="2:65" s="1" customFormat="1" ht="24.2" customHeight="1" x14ac:dyDescent="0.2">
      <c r="B788" s="147"/>
      <c r="C788" s="148" t="s">
        <v>1080</v>
      </c>
      <c r="D788" s="148" t="s">
        <v>373</v>
      </c>
      <c r="E788" s="149" t="s">
        <v>1081</v>
      </c>
      <c r="F788" s="150" t="s">
        <v>1082</v>
      </c>
      <c r="G788" s="151" t="s">
        <v>489</v>
      </c>
      <c r="H788" s="152">
        <v>74.432000000000002</v>
      </c>
      <c r="I788" s="153"/>
      <c r="J788" s="154">
        <f>ROUND(I788*H788,2)</f>
        <v>0</v>
      </c>
      <c r="K788" s="150"/>
      <c r="L788" s="32"/>
      <c r="M788" s="155" t="s">
        <v>1</v>
      </c>
      <c r="N788" s="156" t="s">
        <v>41</v>
      </c>
      <c r="P788" s="157">
        <f>O788*H788</f>
        <v>0</v>
      </c>
      <c r="Q788" s="157">
        <v>0</v>
      </c>
      <c r="R788" s="157">
        <f>Q788*H788</f>
        <v>0</v>
      </c>
      <c r="S788" s="157">
        <v>1.2E-2</v>
      </c>
      <c r="T788" s="158">
        <f>S788*H788</f>
        <v>0.89318400000000009</v>
      </c>
      <c r="AR788" s="159" t="s">
        <v>377</v>
      </c>
      <c r="AT788" s="159" t="s">
        <v>373</v>
      </c>
      <c r="AU788" s="159" t="s">
        <v>88</v>
      </c>
      <c r="AY788" s="17" t="s">
        <v>371</v>
      </c>
      <c r="BE788" s="160">
        <f>IF(N788="základná",J788,0)</f>
        <v>0</v>
      </c>
      <c r="BF788" s="160">
        <f>IF(N788="znížená",J788,0)</f>
        <v>0</v>
      </c>
      <c r="BG788" s="160">
        <f>IF(N788="zákl. prenesená",J788,0)</f>
        <v>0</v>
      </c>
      <c r="BH788" s="160">
        <f>IF(N788="zníž. prenesená",J788,0)</f>
        <v>0</v>
      </c>
      <c r="BI788" s="160">
        <f>IF(N788="nulová",J788,0)</f>
        <v>0</v>
      </c>
      <c r="BJ788" s="17" t="s">
        <v>88</v>
      </c>
      <c r="BK788" s="160">
        <f>ROUND(I788*H788,2)</f>
        <v>0</v>
      </c>
      <c r="BL788" s="17" t="s">
        <v>377</v>
      </c>
      <c r="BM788" s="159" t="s">
        <v>1083</v>
      </c>
    </row>
    <row r="789" spans="2:65" s="12" customFormat="1" ht="11.25" x14ac:dyDescent="0.2">
      <c r="B789" s="161"/>
      <c r="D789" s="162" t="s">
        <v>379</v>
      </c>
      <c r="E789" s="163" t="s">
        <v>1</v>
      </c>
      <c r="F789" s="164" t="s">
        <v>556</v>
      </c>
      <c r="H789" s="163" t="s">
        <v>1</v>
      </c>
      <c r="I789" s="165"/>
      <c r="L789" s="161"/>
      <c r="M789" s="166"/>
      <c r="T789" s="167"/>
      <c r="AT789" s="163" t="s">
        <v>379</v>
      </c>
      <c r="AU789" s="163" t="s">
        <v>88</v>
      </c>
      <c r="AV789" s="12" t="s">
        <v>82</v>
      </c>
      <c r="AW789" s="12" t="s">
        <v>31</v>
      </c>
      <c r="AX789" s="12" t="s">
        <v>75</v>
      </c>
      <c r="AY789" s="163" t="s">
        <v>371</v>
      </c>
    </row>
    <row r="790" spans="2:65" s="12" customFormat="1" ht="11.25" x14ac:dyDescent="0.2">
      <c r="B790" s="161"/>
      <c r="D790" s="162" t="s">
        <v>379</v>
      </c>
      <c r="E790" s="163" t="s">
        <v>1</v>
      </c>
      <c r="F790" s="164" t="s">
        <v>1084</v>
      </c>
      <c r="H790" s="163" t="s">
        <v>1</v>
      </c>
      <c r="I790" s="165"/>
      <c r="L790" s="161"/>
      <c r="M790" s="166"/>
      <c r="T790" s="167"/>
      <c r="AT790" s="163" t="s">
        <v>379</v>
      </c>
      <c r="AU790" s="163" t="s">
        <v>88</v>
      </c>
      <c r="AV790" s="12" t="s">
        <v>82</v>
      </c>
      <c r="AW790" s="12" t="s">
        <v>31</v>
      </c>
      <c r="AX790" s="12" t="s">
        <v>75</v>
      </c>
      <c r="AY790" s="163" t="s">
        <v>371</v>
      </c>
    </row>
    <row r="791" spans="2:65" s="13" customFormat="1" ht="11.25" x14ac:dyDescent="0.2">
      <c r="B791" s="168"/>
      <c r="D791" s="162" t="s">
        <v>379</v>
      </c>
      <c r="E791" s="169" t="s">
        <v>1</v>
      </c>
      <c r="F791" s="170" t="s">
        <v>1085</v>
      </c>
      <c r="H791" s="171">
        <v>9.44</v>
      </c>
      <c r="I791" s="172"/>
      <c r="L791" s="168"/>
      <c r="M791" s="173"/>
      <c r="T791" s="174"/>
      <c r="AT791" s="169" t="s">
        <v>379</v>
      </c>
      <c r="AU791" s="169" t="s">
        <v>88</v>
      </c>
      <c r="AV791" s="13" t="s">
        <v>88</v>
      </c>
      <c r="AW791" s="13" t="s">
        <v>31</v>
      </c>
      <c r="AX791" s="13" t="s">
        <v>75</v>
      </c>
      <c r="AY791" s="169" t="s">
        <v>371</v>
      </c>
    </row>
    <row r="792" spans="2:65" s="13" customFormat="1" ht="11.25" x14ac:dyDescent="0.2">
      <c r="B792" s="168"/>
      <c r="D792" s="162" t="s">
        <v>379</v>
      </c>
      <c r="E792" s="169" t="s">
        <v>1</v>
      </c>
      <c r="F792" s="170" t="s">
        <v>1086</v>
      </c>
      <c r="H792" s="171">
        <v>7.9660000000000002</v>
      </c>
      <c r="I792" s="172"/>
      <c r="L792" s="168"/>
      <c r="M792" s="173"/>
      <c r="T792" s="174"/>
      <c r="AT792" s="169" t="s">
        <v>379</v>
      </c>
      <c r="AU792" s="169" t="s">
        <v>88</v>
      </c>
      <c r="AV792" s="13" t="s">
        <v>88</v>
      </c>
      <c r="AW792" s="13" t="s">
        <v>31</v>
      </c>
      <c r="AX792" s="13" t="s">
        <v>75</v>
      </c>
      <c r="AY792" s="169" t="s">
        <v>371</v>
      </c>
    </row>
    <row r="793" spans="2:65" s="13" customFormat="1" ht="11.25" x14ac:dyDescent="0.2">
      <c r="B793" s="168"/>
      <c r="D793" s="162" t="s">
        <v>379</v>
      </c>
      <c r="E793" s="169" t="s">
        <v>1</v>
      </c>
      <c r="F793" s="170" t="s">
        <v>1087</v>
      </c>
      <c r="H793" s="171">
        <v>7.8860000000000001</v>
      </c>
      <c r="I793" s="172"/>
      <c r="L793" s="168"/>
      <c r="M793" s="173"/>
      <c r="T793" s="174"/>
      <c r="AT793" s="169" t="s">
        <v>379</v>
      </c>
      <c r="AU793" s="169" t="s">
        <v>88</v>
      </c>
      <c r="AV793" s="13" t="s">
        <v>88</v>
      </c>
      <c r="AW793" s="13" t="s">
        <v>31</v>
      </c>
      <c r="AX793" s="13" t="s">
        <v>75</v>
      </c>
      <c r="AY793" s="169" t="s">
        <v>371</v>
      </c>
    </row>
    <row r="794" spans="2:65" s="12" customFormat="1" ht="11.25" x14ac:dyDescent="0.2">
      <c r="B794" s="161"/>
      <c r="D794" s="162" t="s">
        <v>379</v>
      </c>
      <c r="E794" s="163" t="s">
        <v>1</v>
      </c>
      <c r="F794" s="164" t="s">
        <v>1088</v>
      </c>
      <c r="H794" s="163" t="s">
        <v>1</v>
      </c>
      <c r="I794" s="165"/>
      <c r="L794" s="161"/>
      <c r="M794" s="166"/>
      <c r="T794" s="167"/>
      <c r="AT794" s="163" t="s">
        <v>379</v>
      </c>
      <c r="AU794" s="163" t="s">
        <v>88</v>
      </c>
      <c r="AV794" s="12" t="s">
        <v>82</v>
      </c>
      <c r="AW794" s="12" t="s">
        <v>31</v>
      </c>
      <c r="AX794" s="12" t="s">
        <v>75</v>
      </c>
      <c r="AY794" s="163" t="s">
        <v>371</v>
      </c>
    </row>
    <row r="795" spans="2:65" s="13" customFormat="1" ht="11.25" x14ac:dyDescent="0.2">
      <c r="B795" s="168"/>
      <c r="D795" s="162" t="s">
        <v>379</v>
      </c>
      <c r="E795" s="169" t="s">
        <v>1</v>
      </c>
      <c r="F795" s="170" t="s">
        <v>1089</v>
      </c>
      <c r="H795" s="171">
        <v>7</v>
      </c>
      <c r="I795" s="172"/>
      <c r="L795" s="168"/>
      <c r="M795" s="173"/>
      <c r="T795" s="174"/>
      <c r="AT795" s="169" t="s">
        <v>379</v>
      </c>
      <c r="AU795" s="169" t="s">
        <v>88</v>
      </c>
      <c r="AV795" s="13" t="s">
        <v>88</v>
      </c>
      <c r="AW795" s="13" t="s">
        <v>31</v>
      </c>
      <c r="AX795" s="13" t="s">
        <v>75</v>
      </c>
      <c r="AY795" s="169" t="s">
        <v>371</v>
      </c>
    </row>
    <row r="796" spans="2:65" s="13" customFormat="1" ht="11.25" x14ac:dyDescent="0.2">
      <c r="B796" s="168"/>
      <c r="D796" s="162" t="s">
        <v>379</v>
      </c>
      <c r="E796" s="169" t="s">
        <v>1</v>
      </c>
      <c r="F796" s="170" t="s">
        <v>1090</v>
      </c>
      <c r="H796" s="171">
        <v>8.66</v>
      </c>
      <c r="I796" s="172"/>
      <c r="L796" s="168"/>
      <c r="M796" s="173"/>
      <c r="T796" s="174"/>
      <c r="AT796" s="169" t="s">
        <v>379</v>
      </c>
      <c r="AU796" s="169" t="s">
        <v>88</v>
      </c>
      <c r="AV796" s="13" t="s">
        <v>88</v>
      </c>
      <c r="AW796" s="13" t="s">
        <v>31</v>
      </c>
      <c r="AX796" s="13" t="s">
        <v>75</v>
      </c>
      <c r="AY796" s="169" t="s">
        <v>371</v>
      </c>
    </row>
    <row r="797" spans="2:65" s="13" customFormat="1" ht="11.25" x14ac:dyDescent="0.2">
      <c r="B797" s="168"/>
      <c r="D797" s="162" t="s">
        <v>379</v>
      </c>
      <c r="E797" s="169" t="s">
        <v>1</v>
      </c>
      <c r="F797" s="170" t="s">
        <v>1091</v>
      </c>
      <c r="H797" s="171">
        <v>27.2</v>
      </c>
      <c r="I797" s="172"/>
      <c r="L797" s="168"/>
      <c r="M797" s="173"/>
      <c r="T797" s="174"/>
      <c r="AT797" s="169" t="s">
        <v>379</v>
      </c>
      <c r="AU797" s="169" t="s">
        <v>88</v>
      </c>
      <c r="AV797" s="13" t="s">
        <v>88</v>
      </c>
      <c r="AW797" s="13" t="s">
        <v>31</v>
      </c>
      <c r="AX797" s="13" t="s">
        <v>75</v>
      </c>
      <c r="AY797" s="169" t="s">
        <v>371</v>
      </c>
    </row>
    <row r="798" spans="2:65" s="13" customFormat="1" ht="11.25" x14ac:dyDescent="0.2">
      <c r="B798" s="168"/>
      <c r="D798" s="162" t="s">
        <v>379</v>
      </c>
      <c r="E798" s="169" t="s">
        <v>1</v>
      </c>
      <c r="F798" s="170" t="s">
        <v>1092</v>
      </c>
      <c r="H798" s="171">
        <v>6.28</v>
      </c>
      <c r="I798" s="172"/>
      <c r="L798" s="168"/>
      <c r="M798" s="173"/>
      <c r="T798" s="174"/>
      <c r="AT798" s="169" t="s">
        <v>379</v>
      </c>
      <c r="AU798" s="169" t="s">
        <v>88</v>
      </c>
      <c r="AV798" s="13" t="s">
        <v>88</v>
      </c>
      <c r="AW798" s="13" t="s">
        <v>31</v>
      </c>
      <c r="AX798" s="13" t="s">
        <v>75</v>
      </c>
      <c r="AY798" s="169" t="s">
        <v>371</v>
      </c>
    </row>
    <row r="799" spans="2:65" s="15" customFormat="1" ht="11.25" x14ac:dyDescent="0.2">
      <c r="B799" s="182"/>
      <c r="D799" s="162" t="s">
        <v>379</v>
      </c>
      <c r="E799" s="183" t="s">
        <v>1</v>
      </c>
      <c r="F799" s="184" t="s">
        <v>385</v>
      </c>
      <c r="H799" s="185">
        <v>74.432000000000002</v>
      </c>
      <c r="I799" s="186"/>
      <c r="L799" s="182"/>
      <c r="M799" s="187"/>
      <c r="T799" s="188"/>
      <c r="AT799" s="183" t="s">
        <v>379</v>
      </c>
      <c r="AU799" s="183" t="s">
        <v>88</v>
      </c>
      <c r="AV799" s="15" t="s">
        <v>377</v>
      </c>
      <c r="AW799" s="15" t="s">
        <v>31</v>
      </c>
      <c r="AX799" s="15" t="s">
        <v>82</v>
      </c>
      <c r="AY799" s="183" t="s">
        <v>371</v>
      </c>
    </row>
    <row r="800" spans="2:65" s="1" customFormat="1" ht="24.2" customHeight="1" x14ac:dyDescent="0.2">
      <c r="B800" s="147"/>
      <c r="C800" s="148" t="s">
        <v>1093</v>
      </c>
      <c r="D800" s="148" t="s">
        <v>373</v>
      </c>
      <c r="E800" s="149" t="s">
        <v>1094</v>
      </c>
      <c r="F800" s="150" t="s">
        <v>1095</v>
      </c>
      <c r="G800" s="151" t="s">
        <v>376</v>
      </c>
      <c r="H800" s="152">
        <v>22.138000000000002</v>
      </c>
      <c r="I800" s="153"/>
      <c r="J800" s="154">
        <f>ROUND(I800*H800,2)</f>
        <v>0</v>
      </c>
      <c r="K800" s="150"/>
      <c r="L800" s="32"/>
      <c r="M800" s="155" t="s">
        <v>1</v>
      </c>
      <c r="N800" s="156" t="s">
        <v>41</v>
      </c>
      <c r="P800" s="157">
        <f>O800*H800</f>
        <v>0</v>
      </c>
      <c r="Q800" s="157">
        <v>0</v>
      </c>
      <c r="R800" s="157">
        <f>Q800*H800</f>
        <v>0</v>
      </c>
      <c r="S800" s="157">
        <v>6.2E-2</v>
      </c>
      <c r="T800" s="158">
        <f>S800*H800</f>
        <v>1.3725560000000001</v>
      </c>
      <c r="AR800" s="159" t="s">
        <v>377</v>
      </c>
      <c r="AT800" s="159" t="s">
        <v>373</v>
      </c>
      <c r="AU800" s="159" t="s">
        <v>88</v>
      </c>
      <c r="AY800" s="17" t="s">
        <v>371</v>
      </c>
      <c r="BE800" s="160">
        <f>IF(N800="základná",J800,0)</f>
        <v>0</v>
      </c>
      <c r="BF800" s="160">
        <f>IF(N800="znížená",J800,0)</f>
        <v>0</v>
      </c>
      <c r="BG800" s="160">
        <f>IF(N800="zákl. prenesená",J800,0)</f>
        <v>0</v>
      </c>
      <c r="BH800" s="160">
        <f>IF(N800="zníž. prenesená",J800,0)</f>
        <v>0</v>
      </c>
      <c r="BI800" s="160">
        <f>IF(N800="nulová",J800,0)</f>
        <v>0</v>
      </c>
      <c r="BJ800" s="17" t="s">
        <v>88</v>
      </c>
      <c r="BK800" s="160">
        <f>ROUND(I800*H800,2)</f>
        <v>0</v>
      </c>
      <c r="BL800" s="17" t="s">
        <v>377</v>
      </c>
      <c r="BM800" s="159" t="s">
        <v>1096</v>
      </c>
    </row>
    <row r="801" spans="2:65" s="12" customFormat="1" ht="11.25" x14ac:dyDescent="0.2">
      <c r="B801" s="161"/>
      <c r="D801" s="162" t="s">
        <v>379</v>
      </c>
      <c r="E801" s="163" t="s">
        <v>1</v>
      </c>
      <c r="F801" s="164" t="s">
        <v>397</v>
      </c>
      <c r="H801" s="163" t="s">
        <v>1</v>
      </c>
      <c r="I801" s="165"/>
      <c r="L801" s="161"/>
      <c r="M801" s="166"/>
      <c r="T801" s="167"/>
      <c r="AT801" s="163" t="s">
        <v>379</v>
      </c>
      <c r="AU801" s="163" t="s">
        <v>88</v>
      </c>
      <c r="AV801" s="12" t="s">
        <v>82</v>
      </c>
      <c r="AW801" s="12" t="s">
        <v>31</v>
      </c>
      <c r="AX801" s="12" t="s">
        <v>75</v>
      </c>
      <c r="AY801" s="163" t="s">
        <v>371</v>
      </c>
    </row>
    <row r="802" spans="2:65" s="13" customFormat="1" ht="11.25" x14ac:dyDescent="0.2">
      <c r="B802" s="168"/>
      <c r="D802" s="162" t="s">
        <v>379</v>
      </c>
      <c r="E802" s="169" t="s">
        <v>1</v>
      </c>
      <c r="F802" s="170" t="s">
        <v>1097</v>
      </c>
      <c r="H802" s="171">
        <v>9.516</v>
      </c>
      <c r="I802" s="172"/>
      <c r="L802" s="168"/>
      <c r="M802" s="173"/>
      <c r="T802" s="174"/>
      <c r="AT802" s="169" t="s">
        <v>379</v>
      </c>
      <c r="AU802" s="169" t="s">
        <v>88</v>
      </c>
      <c r="AV802" s="13" t="s">
        <v>88</v>
      </c>
      <c r="AW802" s="13" t="s">
        <v>31</v>
      </c>
      <c r="AX802" s="13" t="s">
        <v>75</v>
      </c>
      <c r="AY802" s="169" t="s">
        <v>371</v>
      </c>
    </row>
    <row r="803" spans="2:65" s="13" customFormat="1" ht="11.25" x14ac:dyDescent="0.2">
      <c r="B803" s="168"/>
      <c r="D803" s="162" t="s">
        <v>379</v>
      </c>
      <c r="E803" s="169" t="s">
        <v>1</v>
      </c>
      <c r="F803" s="170" t="s">
        <v>1098</v>
      </c>
      <c r="H803" s="171">
        <v>3.25</v>
      </c>
      <c r="I803" s="172"/>
      <c r="L803" s="168"/>
      <c r="M803" s="173"/>
      <c r="T803" s="174"/>
      <c r="AT803" s="169" t="s">
        <v>379</v>
      </c>
      <c r="AU803" s="169" t="s">
        <v>88</v>
      </c>
      <c r="AV803" s="13" t="s">
        <v>88</v>
      </c>
      <c r="AW803" s="13" t="s">
        <v>31</v>
      </c>
      <c r="AX803" s="13" t="s">
        <v>75</v>
      </c>
      <c r="AY803" s="169" t="s">
        <v>371</v>
      </c>
    </row>
    <row r="804" spans="2:65" s="13" customFormat="1" ht="11.25" x14ac:dyDescent="0.2">
      <c r="B804" s="168"/>
      <c r="D804" s="162" t="s">
        <v>379</v>
      </c>
      <c r="E804" s="169" t="s">
        <v>1</v>
      </c>
      <c r="F804" s="170" t="s">
        <v>1099</v>
      </c>
      <c r="H804" s="171">
        <v>1.716</v>
      </c>
      <c r="I804" s="172"/>
      <c r="L804" s="168"/>
      <c r="M804" s="173"/>
      <c r="T804" s="174"/>
      <c r="AT804" s="169" t="s">
        <v>379</v>
      </c>
      <c r="AU804" s="169" t="s">
        <v>88</v>
      </c>
      <c r="AV804" s="13" t="s">
        <v>88</v>
      </c>
      <c r="AW804" s="13" t="s">
        <v>31</v>
      </c>
      <c r="AX804" s="13" t="s">
        <v>75</v>
      </c>
      <c r="AY804" s="169" t="s">
        <v>371</v>
      </c>
    </row>
    <row r="805" spans="2:65" s="13" customFormat="1" ht="11.25" x14ac:dyDescent="0.2">
      <c r="B805" s="168"/>
      <c r="D805" s="162" t="s">
        <v>379</v>
      </c>
      <c r="E805" s="169" t="s">
        <v>1</v>
      </c>
      <c r="F805" s="170" t="s">
        <v>1100</v>
      </c>
      <c r="H805" s="171">
        <v>1.05</v>
      </c>
      <c r="I805" s="172"/>
      <c r="L805" s="168"/>
      <c r="M805" s="173"/>
      <c r="T805" s="174"/>
      <c r="AT805" s="169" t="s">
        <v>379</v>
      </c>
      <c r="AU805" s="169" t="s">
        <v>88</v>
      </c>
      <c r="AV805" s="13" t="s">
        <v>88</v>
      </c>
      <c r="AW805" s="13" t="s">
        <v>31</v>
      </c>
      <c r="AX805" s="13" t="s">
        <v>75</v>
      </c>
      <c r="AY805" s="169" t="s">
        <v>371</v>
      </c>
    </row>
    <row r="806" spans="2:65" s="13" customFormat="1" ht="11.25" x14ac:dyDescent="0.2">
      <c r="B806" s="168"/>
      <c r="D806" s="162" t="s">
        <v>379</v>
      </c>
      <c r="E806" s="169" t="s">
        <v>1</v>
      </c>
      <c r="F806" s="170" t="s">
        <v>1101</v>
      </c>
      <c r="H806" s="171">
        <v>1.5840000000000001</v>
      </c>
      <c r="I806" s="172"/>
      <c r="L806" s="168"/>
      <c r="M806" s="173"/>
      <c r="T806" s="174"/>
      <c r="AT806" s="169" t="s">
        <v>379</v>
      </c>
      <c r="AU806" s="169" t="s">
        <v>88</v>
      </c>
      <c r="AV806" s="13" t="s">
        <v>88</v>
      </c>
      <c r="AW806" s="13" t="s">
        <v>31</v>
      </c>
      <c r="AX806" s="13" t="s">
        <v>75</v>
      </c>
      <c r="AY806" s="169" t="s">
        <v>371</v>
      </c>
    </row>
    <row r="807" spans="2:65" s="13" customFormat="1" ht="11.25" x14ac:dyDescent="0.2">
      <c r="B807" s="168"/>
      <c r="D807" s="162" t="s">
        <v>379</v>
      </c>
      <c r="E807" s="169" t="s">
        <v>1</v>
      </c>
      <c r="F807" s="170" t="s">
        <v>1102</v>
      </c>
      <c r="H807" s="171">
        <v>5.0220000000000002</v>
      </c>
      <c r="I807" s="172"/>
      <c r="L807" s="168"/>
      <c r="M807" s="173"/>
      <c r="T807" s="174"/>
      <c r="AT807" s="169" t="s">
        <v>379</v>
      </c>
      <c r="AU807" s="169" t="s">
        <v>88</v>
      </c>
      <c r="AV807" s="13" t="s">
        <v>88</v>
      </c>
      <c r="AW807" s="13" t="s">
        <v>31</v>
      </c>
      <c r="AX807" s="13" t="s">
        <v>75</v>
      </c>
      <c r="AY807" s="169" t="s">
        <v>371</v>
      </c>
    </row>
    <row r="808" spans="2:65" s="15" customFormat="1" ht="11.25" x14ac:dyDescent="0.2">
      <c r="B808" s="182"/>
      <c r="D808" s="162" t="s">
        <v>379</v>
      </c>
      <c r="E808" s="183" t="s">
        <v>1</v>
      </c>
      <c r="F808" s="184" t="s">
        <v>385</v>
      </c>
      <c r="H808" s="185">
        <v>22.138000000000002</v>
      </c>
      <c r="I808" s="186"/>
      <c r="L808" s="182"/>
      <c r="M808" s="187"/>
      <c r="T808" s="188"/>
      <c r="AT808" s="183" t="s">
        <v>379</v>
      </c>
      <c r="AU808" s="183" t="s">
        <v>88</v>
      </c>
      <c r="AV808" s="15" t="s">
        <v>377</v>
      </c>
      <c r="AW808" s="15" t="s">
        <v>31</v>
      </c>
      <c r="AX808" s="15" t="s">
        <v>82</v>
      </c>
      <c r="AY808" s="183" t="s">
        <v>371</v>
      </c>
    </row>
    <row r="809" spans="2:65" s="1" customFormat="1" ht="24.2" customHeight="1" x14ac:dyDescent="0.2">
      <c r="B809" s="147"/>
      <c r="C809" s="148" t="s">
        <v>1103</v>
      </c>
      <c r="D809" s="148" t="s">
        <v>373</v>
      </c>
      <c r="E809" s="149" t="s">
        <v>1104</v>
      </c>
      <c r="F809" s="150" t="s">
        <v>1105</v>
      </c>
      <c r="G809" s="151" t="s">
        <v>489</v>
      </c>
      <c r="H809" s="152">
        <v>57.16</v>
      </c>
      <c r="I809" s="153"/>
      <c r="J809" s="154">
        <f>ROUND(I809*H809,2)</f>
        <v>0</v>
      </c>
      <c r="K809" s="150"/>
      <c r="L809" s="32"/>
      <c r="M809" s="155" t="s">
        <v>1</v>
      </c>
      <c r="N809" s="156" t="s">
        <v>41</v>
      </c>
      <c r="P809" s="157">
        <f>O809*H809</f>
        <v>0</v>
      </c>
      <c r="Q809" s="157">
        <v>0</v>
      </c>
      <c r="R809" s="157">
        <f>Q809*H809</f>
        <v>0</v>
      </c>
      <c r="S809" s="157">
        <v>5.0000000000000001E-3</v>
      </c>
      <c r="T809" s="158">
        <f>S809*H809</f>
        <v>0.2858</v>
      </c>
      <c r="AR809" s="159" t="s">
        <v>377</v>
      </c>
      <c r="AT809" s="159" t="s">
        <v>373</v>
      </c>
      <c r="AU809" s="159" t="s">
        <v>88</v>
      </c>
      <c r="AY809" s="17" t="s">
        <v>371</v>
      </c>
      <c r="BE809" s="160">
        <f>IF(N809="základná",J809,0)</f>
        <v>0</v>
      </c>
      <c r="BF809" s="160">
        <f>IF(N809="znížená",J809,0)</f>
        <v>0</v>
      </c>
      <c r="BG809" s="160">
        <f>IF(N809="zákl. prenesená",J809,0)</f>
        <v>0</v>
      </c>
      <c r="BH809" s="160">
        <f>IF(N809="zníž. prenesená",J809,0)</f>
        <v>0</v>
      </c>
      <c r="BI809" s="160">
        <f>IF(N809="nulová",J809,0)</f>
        <v>0</v>
      </c>
      <c r="BJ809" s="17" t="s">
        <v>88</v>
      </c>
      <c r="BK809" s="160">
        <f>ROUND(I809*H809,2)</f>
        <v>0</v>
      </c>
      <c r="BL809" s="17" t="s">
        <v>377</v>
      </c>
      <c r="BM809" s="159" t="s">
        <v>1106</v>
      </c>
    </row>
    <row r="810" spans="2:65" s="12" customFormat="1" ht="11.25" x14ac:dyDescent="0.2">
      <c r="B810" s="161"/>
      <c r="D810" s="162" t="s">
        <v>379</v>
      </c>
      <c r="E810" s="163" t="s">
        <v>1</v>
      </c>
      <c r="F810" s="164" t="s">
        <v>1107</v>
      </c>
      <c r="H810" s="163" t="s">
        <v>1</v>
      </c>
      <c r="I810" s="165"/>
      <c r="L810" s="161"/>
      <c r="M810" s="166"/>
      <c r="T810" s="167"/>
      <c r="AT810" s="163" t="s">
        <v>379</v>
      </c>
      <c r="AU810" s="163" t="s">
        <v>88</v>
      </c>
      <c r="AV810" s="12" t="s">
        <v>82</v>
      </c>
      <c r="AW810" s="12" t="s">
        <v>31</v>
      </c>
      <c r="AX810" s="12" t="s">
        <v>75</v>
      </c>
      <c r="AY810" s="163" t="s">
        <v>371</v>
      </c>
    </row>
    <row r="811" spans="2:65" s="12" customFormat="1" ht="11.25" x14ac:dyDescent="0.2">
      <c r="B811" s="161"/>
      <c r="D811" s="162" t="s">
        <v>379</v>
      </c>
      <c r="E811" s="163" t="s">
        <v>1</v>
      </c>
      <c r="F811" s="164" t="s">
        <v>1088</v>
      </c>
      <c r="H811" s="163" t="s">
        <v>1</v>
      </c>
      <c r="I811" s="165"/>
      <c r="L811" s="161"/>
      <c r="M811" s="166"/>
      <c r="T811" s="167"/>
      <c r="AT811" s="163" t="s">
        <v>379</v>
      </c>
      <c r="AU811" s="163" t="s">
        <v>88</v>
      </c>
      <c r="AV811" s="12" t="s">
        <v>82</v>
      </c>
      <c r="AW811" s="12" t="s">
        <v>31</v>
      </c>
      <c r="AX811" s="12" t="s">
        <v>75</v>
      </c>
      <c r="AY811" s="163" t="s">
        <v>371</v>
      </c>
    </row>
    <row r="812" spans="2:65" s="13" customFormat="1" ht="11.25" x14ac:dyDescent="0.2">
      <c r="B812" s="168"/>
      <c r="D812" s="162" t="s">
        <v>379</v>
      </c>
      <c r="E812" s="169" t="s">
        <v>1</v>
      </c>
      <c r="F812" s="170" t="s">
        <v>1108</v>
      </c>
      <c r="H812" s="171">
        <v>48.4</v>
      </c>
      <c r="I812" s="172"/>
      <c r="L812" s="168"/>
      <c r="M812" s="173"/>
      <c r="T812" s="174"/>
      <c r="AT812" s="169" t="s">
        <v>379</v>
      </c>
      <c r="AU812" s="169" t="s">
        <v>88</v>
      </c>
      <c r="AV812" s="13" t="s">
        <v>88</v>
      </c>
      <c r="AW812" s="13" t="s">
        <v>31</v>
      </c>
      <c r="AX812" s="13" t="s">
        <v>75</v>
      </c>
      <c r="AY812" s="169" t="s">
        <v>371</v>
      </c>
    </row>
    <row r="813" spans="2:65" s="13" customFormat="1" ht="11.25" x14ac:dyDescent="0.2">
      <c r="B813" s="168"/>
      <c r="D813" s="162" t="s">
        <v>379</v>
      </c>
      <c r="E813" s="169" t="s">
        <v>1</v>
      </c>
      <c r="F813" s="170" t="s">
        <v>1109</v>
      </c>
      <c r="H813" s="171">
        <v>8.76</v>
      </c>
      <c r="I813" s="172"/>
      <c r="L813" s="168"/>
      <c r="M813" s="173"/>
      <c r="T813" s="174"/>
      <c r="AT813" s="169" t="s">
        <v>379</v>
      </c>
      <c r="AU813" s="169" t="s">
        <v>88</v>
      </c>
      <c r="AV813" s="13" t="s">
        <v>88</v>
      </c>
      <c r="AW813" s="13" t="s">
        <v>31</v>
      </c>
      <c r="AX813" s="13" t="s">
        <v>75</v>
      </c>
      <c r="AY813" s="169" t="s">
        <v>371</v>
      </c>
    </row>
    <row r="814" spans="2:65" s="15" customFormat="1" ht="11.25" x14ac:dyDescent="0.2">
      <c r="B814" s="182"/>
      <c r="D814" s="162" t="s">
        <v>379</v>
      </c>
      <c r="E814" s="183" t="s">
        <v>1</v>
      </c>
      <c r="F814" s="184" t="s">
        <v>385</v>
      </c>
      <c r="H814" s="185">
        <v>57.16</v>
      </c>
      <c r="I814" s="186"/>
      <c r="L814" s="182"/>
      <c r="M814" s="187"/>
      <c r="T814" s="188"/>
      <c r="AT814" s="183" t="s">
        <v>379</v>
      </c>
      <c r="AU814" s="183" t="s">
        <v>88</v>
      </c>
      <c r="AV814" s="15" t="s">
        <v>377</v>
      </c>
      <c r="AW814" s="15" t="s">
        <v>31</v>
      </c>
      <c r="AX814" s="15" t="s">
        <v>82</v>
      </c>
      <c r="AY814" s="183" t="s">
        <v>371</v>
      </c>
    </row>
    <row r="815" spans="2:65" s="1" customFormat="1" ht="24.2" customHeight="1" x14ac:dyDescent="0.2">
      <c r="B815" s="147"/>
      <c r="C815" s="148" t="s">
        <v>1110</v>
      </c>
      <c r="D815" s="148" t="s">
        <v>373</v>
      </c>
      <c r="E815" s="149" t="s">
        <v>1111</v>
      </c>
      <c r="F815" s="150" t="s">
        <v>1112</v>
      </c>
      <c r="G815" s="151" t="s">
        <v>513</v>
      </c>
      <c r="H815" s="152">
        <v>208</v>
      </c>
      <c r="I815" s="153"/>
      <c r="J815" s="154">
        <f>ROUND(I815*H815,2)</f>
        <v>0</v>
      </c>
      <c r="K815" s="150"/>
      <c r="L815" s="32"/>
      <c r="M815" s="155" t="s">
        <v>1</v>
      </c>
      <c r="N815" s="156" t="s">
        <v>41</v>
      </c>
      <c r="P815" s="157">
        <f>O815*H815</f>
        <v>0</v>
      </c>
      <c r="Q815" s="157">
        <v>0</v>
      </c>
      <c r="R815" s="157">
        <f>Q815*H815</f>
        <v>0</v>
      </c>
      <c r="S815" s="157">
        <v>0.02</v>
      </c>
      <c r="T815" s="158">
        <f>S815*H815</f>
        <v>4.16</v>
      </c>
      <c r="AR815" s="159" t="s">
        <v>377</v>
      </c>
      <c r="AT815" s="159" t="s">
        <v>373</v>
      </c>
      <c r="AU815" s="159" t="s">
        <v>88</v>
      </c>
      <c r="AY815" s="17" t="s">
        <v>371</v>
      </c>
      <c r="BE815" s="160">
        <f>IF(N815="základná",J815,0)</f>
        <v>0</v>
      </c>
      <c r="BF815" s="160">
        <f>IF(N815="znížená",J815,0)</f>
        <v>0</v>
      </c>
      <c r="BG815" s="160">
        <f>IF(N815="zákl. prenesená",J815,0)</f>
        <v>0</v>
      </c>
      <c r="BH815" s="160">
        <f>IF(N815="zníž. prenesená",J815,0)</f>
        <v>0</v>
      </c>
      <c r="BI815" s="160">
        <f>IF(N815="nulová",J815,0)</f>
        <v>0</v>
      </c>
      <c r="BJ815" s="17" t="s">
        <v>88</v>
      </c>
      <c r="BK815" s="160">
        <f>ROUND(I815*H815,2)</f>
        <v>0</v>
      </c>
      <c r="BL815" s="17" t="s">
        <v>377</v>
      </c>
      <c r="BM815" s="159" t="s">
        <v>1113</v>
      </c>
    </row>
    <row r="816" spans="2:65" s="12" customFormat="1" ht="11.25" x14ac:dyDescent="0.2">
      <c r="B816" s="161"/>
      <c r="D816" s="162" t="s">
        <v>379</v>
      </c>
      <c r="E816" s="163" t="s">
        <v>1</v>
      </c>
      <c r="F816" s="164" t="s">
        <v>397</v>
      </c>
      <c r="H816" s="163" t="s">
        <v>1</v>
      </c>
      <c r="I816" s="165"/>
      <c r="L816" s="161"/>
      <c r="M816" s="166"/>
      <c r="T816" s="167"/>
      <c r="AT816" s="163" t="s">
        <v>379</v>
      </c>
      <c r="AU816" s="163" t="s">
        <v>88</v>
      </c>
      <c r="AV816" s="12" t="s">
        <v>82</v>
      </c>
      <c r="AW816" s="12" t="s">
        <v>31</v>
      </c>
      <c r="AX816" s="12" t="s">
        <v>75</v>
      </c>
      <c r="AY816" s="163" t="s">
        <v>371</v>
      </c>
    </row>
    <row r="817" spans="2:65" s="13" customFormat="1" ht="11.25" x14ac:dyDescent="0.2">
      <c r="B817" s="168"/>
      <c r="D817" s="162" t="s">
        <v>379</v>
      </c>
      <c r="E817" s="169" t="s">
        <v>1</v>
      </c>
      <c r="F817" s="170" t="s">
        <v>1114</v>
      </c>
      <c r="H817" s="171">
        <v>208</v>
      </c>
      <c r="I817" s="172"/>
      <c r="L817" s="168"/>
      <c r="M817" s="173"/>
      <c r="T817" s="174"/>
      <c r="AT817" s="169" t="s">
        <v>379</v>
      </c>
      <c r="AU817" s="169" t="s">
        <v>88</v>
      </c>
      <c r="AV817" s="13" t="s">
        <v>88</v>
      </c>
      <c r="AW817" s="13" t="s">
        <v>31</v>
      </c>
      <c r="AX817" s="13" t="s">
        <v>75</v>
      </c>
      <c r="AY817" s="169" t="s">
        <v>371</v>
      </c>
    </row>
    <row r="818" spans="2:65" s="15" customFormat="1" ht="11.25" x14ac:dyDescent="0.2">
      <c r="B818" s="182"/>
      <c r="D818" s="162" t="s">
        <v>379</v>
      </c>
      <c r="E818" s="183" t="s">
        <v>1</v>
      </c>
      <c r="F818" s="184" t="s">
        <v>385</v>
      </c>
      <c r="H818" s="185">
        <v>208</v>
      </c>
      <c r="I818" s="186"/>
      <c r="L818" s="182"/>
      <c r="M818" s="187"/>
      <c r="T818" s="188"/>
      <c r="AT818" s="183" t="s">
        <v>379</v>
      </c>
      <c r="AU818" s="183" t="s">
        <v>88</v>
      </c>
      <c r="AV818" s="15" t="s">
        <v>377</v>
      </c>
      <c r="AW818" s="15" t="s">
        <v>31</v>
      </c>
      <c r="AX818" s="15" t="s">
        <v>82</v>
      </c>
      <c r="AY818" s="183" t="s">
        <v>371</v>
      </c>
    </row>
    <row r="819" spans="2:65" s="1" customFormat="1" ht="12" x14ac:dyDescent="0.2">
      <c r="B819" s="147"/>
      <c r="C819" s="148" t="s">
        <v>1115</v>
      </c>
      <c r="D819" s="148" t="s">
        <v>373</v>
      </c>
      <c r="E819" s="149" t="s">
        <v>1116</v>
      </c>
      <c r="F819" s="150" t="s">
        <v>1117</v>
      </c>
      <c r="G819" s="151" t="s">
        <v>489</v>
      </c>
      <c r="H819" s="152">
        <v>1401.18</v>
      </c>
      <c r="I819" s="153"/>
      <c r="J819" s="154">
        <f>ROUND(I819*H819,2)</f>
        <v>0</v>
      </c>
      <c r="K819" s="150"/>
      <c r="L819" s="32"/>
      <c r="M819" s="155" t="s">
        <v>1</v>
      </c>
      <c r="N819" s="156" t="s">
        <v>41</v>
      </c>
      <c r="P819" s="157">
        <f>O819*H819</f>
        <v>0</v>
      </c>
      <c r="Q819" s="157">
        <v>0</v>
      </c>
      <c r="R819" s="157">
        <f>Q819*H819</f>
        <v>0</v>
      </c>
      <c r="S819" s="157">
        <v>7.0000000000000001E-3</v>
      </c>
      <c r="T819" s="158">
        <f>S819*H819</f>
        <v>9.8082600000000006</v>
      </c>
      <c r="AR819" s="159" t="s">
        <v>377</v>
      </c>
      <c r="AT819" s="159" t="s">
        <v>373</v>
      </c>
      <c r="AU819" s="159" t="s">
        <v>88</v>
      </c>
      <c r="AY819" s="17" t="s">
        <v>371</v>
      </c>
      <c r="BE819" s="160">
        <f>IF(N819="základná",J819,0)</f>
        <v>0</v>
      </c>
      <c r="BF819" s="160">
        <f>IF(N819="znížená",J819,0)</f>
        <v>0</v>
      </c>
      <c r="BG819" s="160">
        <f>IF(N819="zákl. prenesená",J819,0)</f>
        <v>0</v>
      </c>
      <c r="BH819" s="160">
        <f>IF(N819="zníž. prenesená",J819,0)</f>
        <v>0</v>
      </c>
      <c r="BI819" s="160">
        <f>IF(N819="nulová",J819,0)</f>
        <v>0</v>
      </c>
      <c r="BJ819" s="17" t="s">
        <v>88</v>
      </c>
      <c r="BK819" s="160">
        <f>ROUND(I819*H819,2)</f>
        <v>0</v>
      </c>
      <c r="BL819" s="17" t="s">
        <v>377</v>
      </c>
      <c r="BM819" s="159" t="s">
        <v>1118</v>
      </c>
    </row>
    <row r="820" spans="2:65" s="12" customFormat="1" ht="11.25" x14ac:dyDescent="0.2">
      <c r="B820" s="161"/>
      <c r="D820" s="162" t="s">
        <v>379</v>
      </c>
      <c r="E820" s="163" t="s">
        <v>1</v>
      </c>
      <c r="F820" s="164" t="s">
        <v>397</v>
      </c>
      <c r="H820" s="163" t="s">
        <v>1</v>
      </c>
      <c r="I820" s="165"/>
      <c r="L820" s="161"/>
      <c r="M820" s="166"/>
      <c r="T820" s="167"/>
      <c r="AT820" s="163" t="s">
        <v>379</v>
      </c>
      <c r="AU820" s="163" t="s">
        <v>88</v>
      </c>
      <c r="AV820" s="12" t="s">
        <v>82</v>
      </c>
      <c r="AW820" s="12" t="s">
        <v>31</v>
      </c>
      <c r="AX820" s="12" t="s">
        <v>75</v>
      </c>
      <c r="AY820" s="163" t="s">
        <v>371</v>
      </c>
    </row>
    <row r="821" spans="2:65" s="13" customFormat="1" ht="11.25" x14ac:dyDescent="0.2">
      <c r="B821" s="168"/>
      <c r="D821" s="162" t="s">
        <v>379</v>
      </c>
      <c r="E821" s="169" t="s">
        <v>1</v>
      </c>
      <c r="F821" s="170" t="s">
        <v>1119</v>
      </c>
      <c r="H821" s="171">
        <v>921.6</v>
      </c>
      <c r="I821" s="172"/>
      <c r="L821" s="168"/>
      <c r="M821" s="173"/>
      <c r="T821" s="174"/>
      <c r="AT821" s="169" t="s">
        <v>379</v>
      </c>
      <c r="AU821" s="169" t="s">
        <v>88</v>
      </c>
      <c r="AV821" s="13" t="s">
        <v>88</v>
      </c>
      <c r="AW821" s="13" t="s">
        <v>31</v>
      </c>
      <c r="AX821" s="13" t="s">
        <v>75</v>
      </c>
      <c r="AY821" s="169" t="s">
        <v>371</v>
      </c>
    </row>
    <row r="822" spans="2:65" s="13" customFormat="1" ht="11.25" x14ac:dyDescent="0.2">
      <c r="B822" s="168"/>
      <c r="D822" s="162" t="s">
        <v>379</v>
      </c>
      <c r="E822" s="169" t="s">
        <v>1</v>
      </c>
      <c r="F822" s="170" t="s">
        <v>1074</v>
      </c>
      <c r="H822" s="171">
        <v>30.24</v>
      </c>
      <c r="I822" s="172"/>
      <c r="L822" s="168"/>
      <c r="M822" s="173"/>
      <c r="T822" s="174"/>
      <c r="AT822" s="169" t="s">
        <v>379</v>
      </c>
      <c r="AU822" s="169" t="s">
        <v>88</v>
      </c>
      <c r="AV822" s="13" t="s">
        <v>88</v>
      </c>
      <c r="AW822" s="13" t="s">
        <v>31</v>
      </c>
      <c r="AX822" s="13" t="s">
        <v>75</v>
      </c>
      <c r="AY822" s="169" t="s">
        <v>371</v>
      </c>
    </row>
    <row r="823" spans="2:65" s="13" customFormat="1" ht="11.25" x14ac:dyDescent="0.2">
      <c r="B823" s="168"/>
      <c r="D823" s="162" t="s">
        <v>379</v>
      </c>
      <c r="E823" s="169" t="s">
        <v>1</v>
      </c>
      <c r="F823" s="170" t="s">
        <v>1120</v>
      </c>
      <c r="H823" s="171">
        <v>8.8800000000000008</v>
      </c>
      <c r="I823" s="172"/>
      <c r="L823" s="168"/>
      <c r="M823" s="173"/>
      <c r="T823" s="174"/>
      <c r="AT823" s="169" t="s">
        <v>379</v>
      </c>
      <c r="AU823" s="169" t="s">
        <v>88</v>
      </c>
      <c r="AV823" s="13" t="s">
        <v>88</v>
      </c>
      <c r="AW823" s="13" t="s">
        <v>31</v>
      </c>
      <c r="AX823" s="13" t="s">
        <v>75</v>
      </c>
      <c r="AY823" s="169" t="s">
        <v>371</v>
      </c>
    </row>
    <row r="824" spans="2:65" s="13" customFormat="1" ht="11.25" x14ac:dyDescent="0.2">
      <c r="B824" s="168"/>
      <c r="D824" s="162" t="s">
        <v>379</v>
      </c>
      <c r="E824" s="169" t="s">
        <v>1</v>
      </c>
      <c r="F824" s="170" t="s">
        <v>1121</v>
      </c>
      <c r="H824" s="171">
        <v>23.52</v>
      </c>
      <c r="I824" s="172"/>
      <c r="L824" s="168"/>
      <c r="M824" s="173"/>
      <c r="T824" s="174"/>
      <c r="AT824" s="169" t="s">
        <v>379</v>
      </c>
      <c r="AU824" s="169" t="s">
        <v>88</v>
      </c>
      <c r="AV824" s="13" t="s">
        <v>88</v>
      </c>
      <c r="AW824" s="13" t="s">
        <v>31</v>
      </c>
      <c r="AX824" s="13" t="s">
        <v>75</v>
      </c>
      <c r="AY824" s="169" t="s">
        <v>371</v>
      </c>
    </row>
    <row r="825" spans="2:65" s="13" customFormat="1" ht="11.25" x14ac:dyDescent="0.2">
      <c r="B825" s="168"/>
      <c r="D825" s="162" t="s">
        <v>379</v>
      </c>
      <c r="E825" s="169" t="s">
        <v>1</v>
      </c>
      <c r="F825" s="170" t="s">
        <v>1122</v>
      </c>
      <c r="H825" s="171">
        <v>85.32</v>
      </c>
      <c r="I825" s="172"/>
      <c r="L825" s="168"/>
      <c r="M825" s="173"/>
      <c r="T825" s="174"/>
      <c r="AT825" s="169" t="s">
        <v>379</v>
      </c>
      <c r="AU825" s="169" t="s">
        <v>88</v>
      </c>
      <c r="AV825" s="13" t="s">
        <v>88</v>
      </c>
      <c r="AW825" s="13" t="s">
        <v>31</v>
      </c>
      <c r="AX825" s="13" t="s">
        <v>75</v>
      </c>
      <c r="AY825" s="169" t="s">
        <v>371</v>
      </c>
    </row>
    <row r="826" spans="2:65" s="13" customFormat="1" ht="11.25" x14ac:dyDescent="0.2">
      <c r="B826" s="168"/>
      <c r="D826" s="162" t="s">
        <v>379</v>
      </c>
      <c r="E826" s="169" t="s">
        <v>1</v>
      </c>
      <c r="F826" s="170" t="s">
        <v>1123</v>
      </c>
      <c r="H826" s="171">
        <v>80.099999999999994</v>
      </c>
      <c r="I826" s="172"/>
      <c r="L826" s="168"/>
      <c r="M826" s="173"/>
      <c r="T826" s="174"/>
      <c r="AT826" s="169" t="s">
        <v>379</v>
      </c>
      <c r="AU826" s="169" t="s">
        <v>88</v>
      </c>
      <c r="AV826" s="13" t="s">
        <v>88</v>
      </c>
      <c r="AW826" s="13" t="s">
        <v>31</v>
      </c>
      <c r="AX826" s="13" t="s">
        <v>75</v>
      </c>
      <c r="AY826" s="169" t="s">
        <v>371</v>
      </c>
    </row>
    <row r="827" spans="2:65" s="13" customFormat="1" ht="11.25" x14ac:dyDescent="0.2">
      <c r="B827" s="168"/>
      <c r="D827" s="162" t="s">
        <v>379</v>
      </c>
      <c r="E827" s="169" t="s">
        <v>1</v>
      </c>
      <c r="F827" s="170" t="s">
        <v>1124</v>
      </c>
      <c r="H827" s="171">
        <v>103.2</v>
      </c>
      <c r="I827" s="172"/>
      <c r="L827" s="168"/>
      <c r="M827" s="173"/>
      <c r="T827" s="174"/>
      <c r="AT827" s="169" t="s">
        <v>379</v>
      </c>
      <c r="AU827" s="169" t="s">
        <v>88</v>
      </c>
      <c r="AV827" s="13" t="s">
        <v>88</v>
      </c>
      <c r="AW827" s="13" t="s">
        <v>31</v>
      </c>
      <c r="AX827" s="13" t="s">
        <v>75</v>
      </c>
      <c r="AY827" s="169" t="s">
        <v>371</v>
      </c>
    </row>
    <row r="828" spans="2:65" s="13" customFormat="1" ht="11.25" x14ac:dyDescent="0.2">
      <c r="B828" s="168"/>
      <c r="D828" s="162" t="s">
        <v>379</v>
      </c>
      <c r="E828" s="169" t="s">
        <v>1</v>
      </c>
      <c r="F828" s="170" t="s">
        <v>1125</v>
      </c>
      <c r="H828" s="171">
        <v>15.36</v>
      </c>
      <c r="I828" s="172"/>
      <c r="L828" s="168"/>
      <c r="M828" s="173"/>
      <c r="T828" s="174"/>
      <c r="AT828" s="169" t="s">
        <v>379</v>
      </c>
      <c r="AU828" s="169" t="s">
        <v>88</v>
      </c>
      <c r="AV828" s="13" t="s">
        <v>88</v>
      </c>
      <c r="AW828" s="13" t="s">
        <v>31</v>
      </c>
      <c r="AX828" s="13" t="s">
        <v>75</v>
      </c>
      <c r="AY828" s="169" t="s">
        <v>371</v>
      </c>
    </row>
    <row r="829" spans="2:65" s="13" customFormat="1" ht="11.25" x14ac:dyDescent="0.2">
      <c r="B829" s="168"/>
      <c r="D829" s="162" t="s">
        <v>379</v>
      </c>
      <c r="E829" s="169" t="s">
        <v>1</v>
      </c>
      <c r="F829" s="170" t="s">
        <v>1126</v>
      </c>
      <c r="H829" s="171">
        <v>23.2</v>
      </c>
      <c r="I829" s="172"/>
      <c r="L829" s="168"/>
      <c r="M829" s="173"/>
      <c r="T829" s="174"/>
      <c r="AT829" s="169" t="s">
        <v>379</v>
      </c>
      <c r="AU829" s="169" t="s">
        <v>88</v>
      </c>
      <c r="AV829" s="13" t="s">
        <v>88</v>
      </c>
      <c r="AW829" s="13" t="s">
        <v>31</v>
      </c>
      <c r="AX829" s="13" t="s">
        <v>75</v>
      </c>
      <c r="AY829" s="169" t="s">
        <v>371</v>
      </c>
    </row>
    <row r="830" spans="2:65" s="13" customFormat="1" ht="11.25" x14ac:dyDescent="0.2">
      <c r="B830" s="168"/>
      <c r="D830" s="162" t="s">
        <v>379</v>
      </c>
      <c r="E830" s="169" t="s">
        <v>1</v>
      </c>
      <c r="F830" s="170" t="s">
        <v>1127</v>
      </c>
      <c r="H830" s="171">
        <v>72.8</v>
      </c>
      <c r="I830" s="172"/>
      <c r="L830" s="168"/>
      <c r="M830" s="173"/>
      <c r="T830" s="174"/>
      <c r="AT830" s="169" t="s">
        <v>379</v>
      </c>
      <c r="AU830" s="169" t="s">
        <v>88</v>
      </c>
      <c r="AV830" s="13" t="s">
        <v>88</v>
      </c>
      <c r="AW830" s="13" t="s">
        <v>31</v>
      </c>
      <c r="AX830" s="13" t="s">
        <v>75</v>
      </c>
      <c r="AY830" s="169" t="s">
        <v>371</v>
      </c>
    </row>
    <row r="831" spans="2:65" s="13" customFormat="1" ht="11.25" x14ac:dyDescent="0.2">
      <c r="B831" s="168"/>
      <c r="D831" s="162" t="s">
        <v>379</v>
      </c>
      <c r="E831" s="169" t="s">
        <v>1</v>
      </c>
      <c r="F831" s="170" t="s">
        <v>1128</v>
      </c>
      <c r="H831" s="171">
        <v>36.96</v>
      </c>
      <c r="I831" s="172"/>
      <c r="L831" s="168"/>
      <c r="M831" s="173"/>
      <c r="T831" s="174"/>
      <c r="AT831" s="169" t="s">
        <v>379</v>
      </c>
      <c r="AU831" s="169" t="s">
        <v>88</v>
      </c>
      <c r="AV831" s="13" t="s">
        <v>88</v>
      </c>
      <c r="AW831" s="13" t="s">
        <v>31</v>
      </c>
      <c r="AX831" s="13" t="s">
        <v>75</v>
      </c>
      <c r="AY831" s="169" t="s">
        <v>371</v>
      </c>
    </row>
    <row r="832" spans="2:65" s="15" customFormat="1" ht="11.25" x14ac:dyDescent="0.2">
      <c r="B832" s="182"/>
      <c r="D832" s="162" t="s">
        <v>379</v>
      </c>
      <c r="E832" s="183" t="s">
        <v>1</v>
      </c>
      <c r="F832" s="184" t="s">
        <v>385</v>
      </c>
      <c r="H832" s="185">
        <v>1401.18</v>
      </c>
      <c r="I832" s="186"/>
      <c r="L832" s="182"/>
      <c r="M832" s="187"/>
      <c r="T832" s="188"/>
      <c r="AT832" s="183" t="s">
        <v>379</v>
      </c>
      <c r="AU832" s="183" t="s">
        <v>88</v>
      </c>
      <c r="AV832" s="15" t="s">
        <v>377</v>
      </c>
      <c r="AW832" s="15" t="s">
        <v>31</v>
      </c>
      <c r="AX832" s="15" t="s">
        <v>82</v>
      </c>
      <c r="AY832" s="183" t="s">
        <v>371</v>
      </c>
    </row>
    <row r="833" spans="2:65" s="1" customFormat="1" ht="24.2" customHeight="1" x14ac:dyDescent="0.2">
      <c r="B833" s="147"/>
      <c r="C833" s="148" t="s">
        <v>1129</v>
      </c>
      <c r="D833" s="148" t="s">
        <v>373</v>
      </c>
      <c r="E833" s="149" t="s">
        <v>1130</v>
      </c>
      <c r="F833" s="150" t="s">
        <v>1131</v>
      </c>
      <c r="G833" s="151" t="s">
        <v>489</v>
      </c>
      <c r="H833" s="152">
        <v>18.420000000000002</v>
      </c>
      <c r="I833" s="153"/>
      <c r="J833" s="154">
        <f>ROUND(I833*H833,2)</f>
        <v>0</v>
      </c>
      <c r="K833" s="150"/>
      <c r="L833" s="32"/>
      <c r="M833" s="155" t="s">
        <v>1</v>
      </c>
      <c r="N833" s="156" t="s">
        <v>41</v>
      </c>
      <c r="P833" s="157">
        <f>O833*H833</f>
        <v>0</v>
      </c>
      <c r="Q833" s="157">
        <v>0</v>
      </c>
      <c r="R833" s="157">
        <f>Q833*H833</f>
        <v>0</v>
      </c>
      <c r="S833" s="157">
        <v>1.2E-2</v>
      </c>
      <c r="T833" s="158">
        <f>S833*H833</f>
        <v>0.22104000000000001</v>
      </c>
      <c r="AR833" s="159" t="s">
        <v>377</v>
      </c>
      <c r="AT833" s="159" t="s">
        <v>373</v>
      </c>
      <c r="AU833" s="159" t="s">
        <v>88</v>
      </c>
      <c r="AY833" s="17" t="s">
        <v>371</v>
      </c>
      <c r="BE833" s="160">
        <f>IF(N833="základná",J833,0)</f>
        <v>0</v>
      </c>
      <c r="BF833" s="160">
        <f>IF(N833="znížená",J833,0)</f>
        <v>0</v>
      </c>
      <c r="BG833" s="160">
        <f>IF(N833="zákl. prenesená",J833,0)</f>
        <v>0</v>
      </c>
      <c r="BH833" s="160">
        <f>IF(N833="zníž. prenesená",J833,0)</f>
        <v>0</v>
      </c>
      <c r="BI833" s="160">
        <f>IF(N833="nulová",J833,0)</f>
        <v>0</v>
      </c>
      <c r="BJ833" s="17" t="s">
        <v>88</v>
      </c>
      <c r="BK833" s="160">
        <f>ROUND(I833*H833,2)</f>
        <v>0</v>
      </c>
      <c r="BL833" s="17" t="s">
        <v>377</v>
      </c>
      <c r="BM833" s="159" t="s">
        <v>1132</v>
      </c>
    </row>
    <row r="834" spans="2:65" s="12" customFormat="1" ht="11.25" x14ac:dyDescent="0.2">
      <c r="B834" s="161"/>
      <c r="D834" s="162" t="s">
        <v>379</v>
      </c>
      <c r="E834" s="163" t="s">
        <v>1</v>
      </c>
      <c r="F834" s="164" t="s">
        <v>556</v>
      </c>
      <c r="H834" s="163" t="s">
        <v>1</v>
      </c>
      <c r="I834" s="165"/>
      <c r="L834" s="161"/>
      <c r="M834" s="166"/>
      <c r="T834" s="167"/>
      <c r="AT834" s="163" t="s">
        <v>379</v>
      </c>
      <c r="AU834" s="163" t="s">
        <v>88</v>
      </c>
      <c r="AV834" s="12" t="s">
        <v>82</v>
      </c>
      <c r="AW834" s="12" t="s">
        <v>31</v>
      </c>
      <c r="AX834" s="12" t="s">
        <v>75</v>
      </c>
      <c r="AY834" s="163" t="s">
        <v>371</v>
      </c>
    </row>
    <row r="835" spans="2:65" s="12" customFormat="1" ht="11.25" x14ac:dyDescent="0.2">
      <c r="B835" s="161"/>
      <c r="D835" s="162" t="s">
        <v>379</v>
      </c>
      <c r="E835" s="163" t="s">
        <v>1</v>
      </c>
      <c r="F835" s="164" t="s">
        <v>1133</v>
      </c>
      <c r="H835" s="163" t="s">
        <v>1</v>
      </c>
      <c r="I835" s="165"/>
      <c r="L835" s="161"/>
      <c r="M835" s="166"/>
      <c r="T835" s="167"/>
      <c r="AT835" s="163" t="s">
        <v>379</v>
      </c>
      <c r="AU835" s="163" t="s">
        <v>88</v>
      </c>
      <c r="AV835" s="12" t="s">
        <v>82</v>
      </c>
      <c r="AW835" s="12" t="s">
        <v>31</v>
      </c>
      <c r="AX835" s="12" t="s">
        <v>75</v>
      </c>
      <c r="AY835" s="163" t="s">
        <v>371</v>
      </c>
    </row>
    <row r="836" spans="2:65" s="13" customFormat="1" ht="11.25" x14ac:dyDescent="0.2">
      <c r="B836" s="168"/>
      <c r="D836" s="162" t="s">
        <v>379</v>
      </c>
      <c r="E836" s="169" t="s">
        <v>1</v>
      </c>
      <c r="F836" s="170" t="s">
        <v>1134</v>
      </c>
      <c r="H836" s="171">
        <v>5.54</v>
      </c>
      <c r="I836" s="172"/>
      <c r="L836" s="168"/>
      <c r="M836" s="173"/>
      <c r="T836" s="174"/>
      <c r="AT836" s="169" t="s">
        <v>379</v>
      </c>
      <c r="AU836" s="169" t="s">
        <v>88</v>
      </c>
      <c r="AV836" s="13" t="s">
        <v>88</v>
      </c>
      <c r="AW836" s="13" t="s">
        <v>31</v>
      </c>
      <c r="AX836" s="13" t="s">
        <v>75</v>
      </c>
      <c r="AY836" s="169" t="s">
        <v>371</v>
      </c>
    </row>
    <row r="837" spans="2:65" s="13" customFormat="1" ht="11.25" x14ac:dyDescent="0.2">
      <c r="B837" s="168"/>
      <c r="D837" s="162" t="s">
        <v>379</v>
      </c>
      <c r="E837" s="169" t="s">
        <v>1</v>
      </c>
      <c r="F837" s="170" t="s">
        <v>1135</v>
      </c>
      <c r="H837" s="171">
        <v>6.36</v>
      </c>
      <c r="I837" s="172"/>
      <c r="L837" s="168"/>
      <c r="M837" s="173"/>
      <c r="T837" s="174"/>
      <c r="AT837" s="169" t="s">
        <v>379</v>
      </c>
      <c r="AU837" s="169" t="s">
        <v>88</v>
      </c>
      <c r="AV837" s="13" t="s">
        <v>88</v>
      </c>
      <c r="AW837" s="13" t="s">
        <v>31</v>
      </c>
      <c r="AX837" s="13" t="s">
        <v>75</v>
      </c>
      <c r="AY837" s="169" t="s">
        <v>371</v>
      </c>
    </row>
    <row r="838" spans="2:65" s="12" customFormat="1" ht="11.25" x14ac:dyDescent="0.2">
      <c r="B838" s="161"/>
      <c r="D838" s="162" t="s">
        <v>379</v>
      </c>
      <c r="E838" s="163" t="s">
        <v>1</v>
      </c>
      <c r="F838" s="164" t="s">
        <v>1136</v>
      </c>
      <c r="H838" s="163" t="s">
        <v>1</v>
      </c>
      <c r="I838" s="165"/>
      <c r="L838" s="161"/>
      <c r="M838" s="166"/>
      <c r="T838" s="167"/>
      <c r="AT838" s="163" t="s">
        <v>379</v>
      </c>
      <c r="AU838" s="163" t="s">
        <v>88</v>
      </c>
      <c r="AV838" s="12" t="s">
        <v>82</v>
      </c>
      <c r="AW838" s="12" t="s">
        <v>31</v>
      </c>
      <c r="AX838" s="12" t="s">
        <v>75</v>
      </c>
      <c r="AY838" s="163" t="s">
        <v>371</v>
      </c>
    </row>
    <row r="839" spans="2:65" s="13" customFormat="1" ht="11.25" x14ac:dyDescent="0.2">
      <c r="B839" s="168"/>
      <c r="D839" s="162" t="s">
        <v>379</v>
      </c>
      <c r="E839" s="169" t="s">
        <v>1</v>
      </c>
      <c r="F839" s="170" t="s">
        <v>1137</v>
      </c>
      <c r="H839" s="171">
        <v>6.52</v>
      </c>
      <c r="I839" s="172"/>
      <c r="L839" s="168"/>
      <c r="M839" s="173"/>
      <c r="T839" s="174"/>
      <c r="AT839" s="169" t="s">
        <v>379</v>
      </c>
      <c r="AU839" s="169" t="s">
        <v>88</v>
      </c>
      <c r="AV839" s="13" t="s">
        <v>88</v>
      </c>
      <c r="AW839" s="13" t="s">
        <v>31</v>
      </c>
      <c r="AX839" s="13" t="s">
        <v>75</v>
      </c>
      <c r="AY839" s="169" t="s">
        <v>371</v>
      </c>
    </row>
    <row r="840" spans="2:65" s="15" customFormat="1" ht="11.25" x14ac:dyDescent="0.2">
      <c r="B840" s="182"/>
      <c r="D840" s="162" t="s">
        <v>379</v>
      </c>
      <c r="E840" s="183" t="s">
        <v>1</v>
      </c>
      <c r="F840" s="184" t="s">
        <v>385</v>
      </c>
      <c r="H840" s="185">
        <v>18.420000000000002</v>
      </c>
      <c r="I840" s="186"/>
      <c r="L840" s="182"/>
      <c r="M840" s="187"/>
      <c r="T840" s="188"/>
      <c r="AT840" s="183" t="s">
        <v>379</v>
      </c>
      <c r="AU840" s="183" t="s">
        <v>88</v>
      </c>
      <c r="AV840" s="15" t="s">
        <v>377</v>
      </c>
      <c r="AW840" s="15" t="s">
        <v>31</v>
      </c>
      <c r="AX840" s="15" t="s">
        <v>82</v>
      </c>
      <c r="AY840" s="183" t="s">
        <v>371</v>
      </c>
    </row>
    <row r="841" spans="2:65" s="1" customFormat="1" ht="24.2" customHeight="1" x14ac:dyDescent="0.2">
      <c r="B841" s="147"/>
      <c r="C841" s="148" t="s">
        <v>1138</v>
      </c>
      <c r="D841" s="148" t="s">
        <v>373</v>
      </c>
      <c r="E841" s="149" t="s">
        <v>1139</v>
      </c>
      <c r="F841" s="150" t="s">
        <v>1140</v>
      </c>
      <c r="G841" s="151" t="s">
        <v>376</v>
      </c>
      <c r="H841" s="152">
        <v>26.808</v>
      </c>
      <c r="I841" s="153"/>
      <c r="J841" s="154">
        <f>ROUND(I841*H841,2)</f>
        <v>0</v>
      </c>
      <c r="K841" s="150"/>
      <c r="L841" s="32"/>
      <c r="M841" s="155" t="s">
        <v>1</v>
      </c>
      <c r="N841" s="156" t="s">
        <v>41</v>
      </c>
      <c r="P841" s="157">
        <f>O841*H841</f>
        <v>0</v>
      </c>
      <c r="Q841" s="157">
        <v>0</v>
      </c>
      <c r="R841" s="157">
        <f>Q841*H841</f>
        <v>0</v>
      </c>
      <c r="S841" s="157">
        <v>0.06</v>
      </c>
      <c r="T841" s="158">
        <f>S841*H841</f>
        <v>1.6084799999999999</v>
      </c>
      <c r="AR841" s="159" t="s">
        <v>377</v>
      </c>
      <c r="AT841" s="159" t="s">
        <v>373</v>
      </c>
      <c r="AU841" s="159" t="s">
        <v>88</v>
      </c>
      <c r="AY841" s="17" t="s">
        <v>371</v>
      </c>
      <c r="BE841" s="160">
        <f>IF(N841="základná",J841,0)</f>
        <v>0</v>
      </c>
      <c r="BF841" s="160">
        <f>IF(N841="znížená",J841,0)</f>
        <v>0</v>
      </c>
      <c r="BG841" s="160">
        <f>IF(N841="zákl. prenesená",J841,0)</f>
        <v>0</v>
      </c>
      <c r="BH841" s="160">
        <f>IF(N841="zníž. prenesená",J841,0)</f>
        <v>0</v>
      </c>
      <c r="BI841" s="160">
        <f>IF(N841="nulová",J841,0)</f>
        <v>0</v>
      </c>
      <c r="BJ841" s="17" t="s">
        <v>88</v>
      </c>
      <c r="BK841" s="160">
        <f>ROUND(I841*H841,2)</f>
        <v>0</v>
      </c>
      <c r="BL841" s="17" t="s">
        <v>377</v>
      </c>
      <c r="BM841" s="159" t="s">
        <v>1141</v>
      </c>
    </row>
    <row r="842" spans="2:65" s="12" customFormat="1" ht="11.25" x14ac:dyDescent="0.2">
      <c r="B842" s="161"/>
      <c r="D842" s="162" t="s">
        <v>379</v>
      </c>
      <c r="E842" s="163" t="s">
        <v>1</v>
      </c>
      <c r="F842" s="164" t="s">
        <v>397</v>
      </c>
      <c r="H842" s="163" t="s">
        <v>1</v>
      </c>
      <c r="I842" s="165"/>
      <c r="L842" s="161"/>
      <c r="M842" s="166"/>
      <c r="T842" s="167"/>
      <c r="AT842" s="163" t="s">
        <v>379</v>
      </c>
      <c r="AU842" s="163" t="s">
        <v>88</v>
      </c>
      <c r="AV842" s="12" t="s">
        <v>82</v>
      </c>
      <c r="AW842" s="12" t="s">
        <v>31</v>
      </c>
      <c r="AX842" s="12" t="s">
        <v>75</v>
      </c>
      <c r="AY842" s="163" t="s">
        <v>371</v>
      </c>
    </row>
    <row r="843" spans="2:65" s="13" customFormat="1" ht="11.25" x14ac:dyDescent="0.2">
      <c r="B843" s="168"/>
      <c r="D843" s="162" t="s">
        <v>379</v>
      </c>
      <c r="E843" s="169" t="s">
        <v>1</v>
      </c>
      <c r="F843" s="170" t="s">
        <v>1097</v>
      </c>
      <c r="H843" s="171">
        <v>9.516</v>
      </c>
      <c r="I843" s="172"/>
      <c r="L843" s="168"/>
      <c r="M843" s="173"/>
      <c r="T843" s="174"/>
      <c r="AT843" s="169" t="s">
        <v>379</v>
      </c>
      <c r="AU843" s="169" t="s">
        <v>88</v>
      </c>
      <c r="AV843" s="13" t="s">
        <v>88</v>
      </c>
      <c r="AW843" s="13" t="s">
        <v>31</v>
      </c>
      <c r="AX843" s="13" t="s">
        <v>75</v>
      </c>
      <c r="AY843" s="169" t="s">
        <v>371</v>
      </c>
    </row>
    <row r="844" spans="2:65" s="13" customFormat="1" ht="11.25" x14ac:dyDescent="0.2">
      <c r="B844" s="168"/>
      <c r="D844" s="162" t="s">
        <v>379</v>
      </c>
      <c r="E844" s="169" t="s">
        <v>1</v>
      </c>
      <c r="F844" s="170" t="s">
        <v>1142</v>
      </c>
      <c r="H844" s="171">
        <v>5.0979999999999999</v>
      </c>
      <c r="I844" s="172"/>
      <c r="L844" s="168"/>
      <c r="M844" s="173"/>
      <c r="T844" s="174"/>
      <c r="AT844" s="169" t="s">
        <v>379</v>
      </c>
      <c r="AU844" s="169" t="s">
        <v>88</v>
      </c>
      <c r="AV844" s="13" t="s">
        <v>88</v>
      </c>
      <c r="AW844" s="13" t="s">
        <v>31</v>
      </c>
      <c r="AX844" s="13" t="s">
        <v>75</v>
      </c>
      <c r="AY844" s="169" t="s">
        <v>371</v>
      </c>
    </row>
    <row r="845" spans="2:65" s="13" customFormat="1" ht="11.25" x14ac:dyDescent="0.2">
      <c r="B845" s="168"/>
      <c r="D845" s="162" t="s">
        <v>379</v>
      </c>
      <c r="E845" s="169" t="s">
        <v>1</v>
      </c>
      <c r="F845" s="170" t="s">
        <v>1143</v>
      </c>
      <c r="H845" s="171">
        <v>12.194000000000001</v>
      </c>
      <c r="I845" s="172"/>
      <c r="L845" s="168"/>
      <c r="M845" s="173"/>
      <c r="T845" s="174"/>
      <c r="AT845" s="169" t="s">
        <v>379</v>
      </c>
      <c r="AU845" s="169" t="s">
        <v>88</v>
      </c>
      <c r="AV845" s="13" t="s">
        <v>88</v>
      </c>
      <c r="AW845" s="13" t="s">
        <v>31</v>
      </c>
      <c r="AX845" s="13" t="s">
        <v>75</v>
      </c>
      <c r="AY845" s="169" t="s">
        <v>371</v>
      </c>
    </row>
    <row r="846" spans="2:65" s="15" customFormat="1" ht="11.25" x14ac:dyDescent="0.2">
      <c r="B846" s="182"/>
      <c r="D846" s="162" t="s">
        <v>379</v>
      </c>
      <c r="E846" s="183" t="s">
        <v>1</v>
      </c>
      <c r="F846" s="184" t="s">
        <v>385</v>
      </c>
      <c r="H846" s="185">
        <v>26.808</v>
      </c>
      <c r="I846" s="186"/>
      <c r="L846" s="182"/>
      <c r="M846" s="187"/>
      <c r="T846" s="188"/>
      <c r="AT846" s="183" t="s">
        <v>379</v>
      </c>
      <c r="AU846" s="183" t="s">
        <v>88</v>
      </c>
      <c r="AV846" s="15" t="s">
        <v>377</v>
      </c>
      <c r="AW846" s="15" t="s">
        <v>31</v>
      </c>
      <c r="AX846" s="15" t="s">
        <v>82</v>
      </c>
      <c r="AY846" s="183" t="s">
        <v>371</v>
      </c>
    </row>
    <row r="847" spans="2:65" s="1" customFormat="1" ht="24.2" customHeight="1" x14ac:dyDescent="0.2">
      <c r="B847" s="147"/>
      <c r="C847" s="148" t="s">
        <v>1144</v>
      </c>
      <c r="D847" s="148" t="s">
        <v>373</v>
      </c>
      <c r="E847" s="149" t="s">
        <v>1145</v>
      </c>
      <c r="F847" s="150" t="s">
        <v>1146</v>
      </c>
      <c r="G847" s="151" t="s">
        <v>376</v>
      </c>
      <c r="H847" s="152">
        <v>482.57600000000002</v>
      </c>
      <c r="I847" s="153"/>
      <c r="J847" s="154">
        <f>ROUND(I847*H847,2)</f>
        <v>0</v>
      </c>
      <c r="K847" s="150"/>
      <c r="L847" s="32"/>
      <c r="M847" s="155" t="s">
        <v>1</v>
      </c>
      <c r="N847" s="156" t="s">
        <v>41</v>
      </c>
      <c r="P847" s="157">
        <f>O847*H847</f>
        <v>0</v>
      </c>
      <c r="Q847" s="157">
        <v>0</v>
      </c>
      <c r="R847" s="157">
        <f>Q847*H847</f>
        <v>0</v>
      </c>
      <c r="S847" s="157">
        <v>5.1999999999999998E-2</v>
      </c>
      <c r="T847" s="158">
        <f>S847*H847</f>
        <v>25.093952000000002</v>
      </c>
      <c r="AR847" s="159" t="s">
        <v>377</v>
      </c>
      <c r="AT847" s="159" t="s">
        <v>373</v>
      </c>
      <c r="AU847" s="159" t="s">
        <v>88</v>
      </c>
      <c r="AY847" s="17" t="s">
        <v>371</v>
      </c>
      <c r="BE847" s="160">
        <f>IF(N847="základná",J847,0)</f>
        <v>0</v>
      </c>
      <c r="BF847" s="160">
        <f>IF(N847="znížená",J847,0)</f>
        <v>0</v>
      </c>
      <c r="BG847" s="160">
        <f>IF(N847="zákl. prenesená",J847,0)</f>
        <v>0</v>
      </c>
      <c r="BH847" s="160">
        <f>IF(N847="zníž. prenesená",J847,0)</f>
        <v>0</v>
      </c>
      <c r="BI847" s="160">
        <f>IF(N847="nulová",J847,0)</f>
        <v>0</v>
      </c>
      <c r="BJ847" s="17" t="s">
        <v>88</v>
      </c>
      <c r="BK847" s="160">
        <f>ROUND(I847*H847,2)</f>
        <v>0</v>
      </c>
      <c r="BL847" s="17" t="s">
        <v>377</v>
      </c>
      <c r="BM847" s="159" t="s">
        <v>1147</v>
      </c>
    </row>
    <row r="848" spans="2:65" s="13" customFormat="1" ht="11.25" x14ac:dyDescent="0.2">
      <c r="B848" s="168"/>
      <c r="D848" s="162" t="s">
        <v>379</v>
      </c>
      <c r="E848" s="169" t="s">
        <v>1</v>
      </c>
      <c r="F848" s="170" t="s">
        <v>1148</v>
      </c>
      <c r="H848" s="171">
        <v>351.99400000000003</v>
      </c>
      <c r="I848" s="172"/>
      <c r="L848" s="168"/>
      <c r="M848" s="173"/>
      <c r="T848" s="174"/>
      <c r="AT848" s="169" t="s">
        <v>379</v>
      </c>
      <c r="AU848" s="169" t="s">
        <v>88</v>
      </c>
      <c r="AV848" s="13" t="s">
        <v>88</v>
      </c>
      <c r="AW848" s="13" t="s">
        <v>31</v>
      </c>
      <c r="AX848" s="13" t="s">
        <v>75</v>
      </c>
      <c r="AY848" s="169" t="s">
        <v>371</v>
      </c>
    </row>
    <row r="849" spans="2:65" s="13" customFormat="1" ht="11.25" x14ac:dyDescent="0.2">
      <c r="B849" s="168"/>
      <c r="D849" s="162" t="s">
        <v>379</v>
      </c>
      <c r="E849" s="169" t="s">
        <v>1</v>
      </c>
      <c r="F849" s="170" t="s">
        <v>1149</v>
      </c>
      <c r="H849" s="171">
        <v>10.89</v>
      </c>
      <c r="I849" s="172"/>
      <c r="L849" s="168"/>
      <c r="M849" s="173"/>
      <c r="T849" s="174"/>
      <c r="AT849" s="169" t="s">
        <v>379</v>
      </c>
      <c r="AU849" s="169" t="s">
        <v>88</v>
      </c>
      <c r="AV849" s="13" t="s">
        <v>88</v>
      </c>
      <c r="AW849" s="13" t="s">
        <v>31</v>
      </c>
      <c r="AX849" s="13" t="s">
        <v>75</v>
      </c>
      <c r="AY849" s="169" t="s">
        <v>371</v>
      </c>
    </row>
    <row r="850" spans="2:65" s="13" customFormat="1" ht="11.25" x14ac:dyDescent="0.2">
      <c r="B850" s="168"/>
      <c r="D850" s="162" t="s">
        <v>379</v>
      </c>
      <c r="E850" s="169" t="s">
        <v>1</v>
      </c>
      <c r="F850" s="170" t="s">
        <v>1150</v>
      </c>
      <c r="H850" s="171">
        <v>37.270000000000003</v>
      </c>
      <c r="I850" s="172"/>
      <c r="L850" s="168"/>
      <c r="M850" s="173"/>
      <c r="T850" s="174"/>
      <c r="AT850" s="169" t="s">
        <v>379</v>
      </c>
      <c r="AU850" s="169" t="s">
        <v>88</v>
      </c>
      <c r="AV850" s="13" t="s">
        <v>88</v>
      </c>
      <c r="AW850" s="13" t="s">
        <v>31</v>
      </c>
      <c r="AX850" s="13" t="s">
        <v>75</v>
      </c>
      <c r="AY850" s="169" t="s">
        <v>371</v>
      </c>
    </row>
    <row r="851" spans="2:65" s="13" customFormat="1" ht="11.25" x14ac:dyDescent="0.2">
      <c r="B851" s="168"/>
      <c r="D851" s="162" t="s">
        <v>379</v>
      </c>
      <c r="E851" s="169" t="s">
        <v>1</v>
      </c>
      <c r="F851" s="170" t="s">
        <v>1151</v>
      </c>
      <c r="H851" s="171">
        <v>45.75</v>
      </c>
      <c r="I851" s="172"/>
      <c r="L851" s="168"/>
      <c r="M851" s="173"/>
      <c r="T851" s="174"/>
      <c r="AT851" s="169" t="s">
        <v>379</v>
      </c>
      <c r="AU851" s="169" t="s">
        <v>88</v>
      </c>
      <c r="AV851" s="13" t="s">
        <v>88</v>
      </c>
      <c r="AW851" s="13" t="s">
        <v>31</v>
      </c>
      <c r="AX851" s="13" t="s">
        <v>75</v>
      </c>
      <c r="AY851" s="169" t="s">
        <v>371</v>
      </c>
    </row>
    <row r="852" spans="2:65" s="13" customFormat="1" ht="11.25" x14ac:dyDescent="0.2">
      <c r="B852" s="168"/>
      <c r="D852" s="162" t="s">
        <v>379</v>
      </c>
      <c r="E852" s="169" t="s">
        <v>1</v>
      </c>
      <c r="F852" s="170" t="s">
        <v>1152</v>
      </c>
      <c r="H852" s="171">
        <v>6.9119999999999999</v>
      </c>
      <c r="I852" s="172"/>
      <c r="L852" s="168"/>
      <c r="M852" s="173"/>
      <c r="T852" s="174"/>
      <c r="AT852" s="169" t="s">
        <v>379</v>
      </c>
      <c r="AU852" s="169" t="s">
        <v>88</v>
      </c>
      <c r="AV852" s="13" t="s">
        <v>88</v>
      </c>
      <c r="AW852" s="13" t="s">
        <v>31</v>
      </c>
      <c r="AX852" s="13" t="s">
        <v>75</v>
      </c>
      <c r="AY852" s="169" t="s">
        <v>371</v>
      </c>
    </row>
    <row r="853" spans="2:65" s="13" customFormat="1" ht="11.25" x14ac:dyDescent="0.2">
      <c r="B853" s="168"/>
      <c r="D853" s="162" t="s">
        <v>379</v>
      </c>
      <c r="E853" s="169" t="s">
        <v>1</v>
      </c>
      <c r="F853" s="170" t="s">
        <v>1153</v>
      </c>
      <c r="H853" s="171">
        <v>29.76</v>
      </c>
      <c r="I853" s="172"/>
      <c r="L853" s="168"/>
      <c r="M853" s="173"/>
      <c r="T853" s="174"/>
      <c r="AT853" s="169" t="s">
        <v>379</v>
      </c>
      <c r="AU853" s="169" t="s">
        <v>88</v>
      </c>
      <c r="AV853" s="13" t="s">
        <v>88</v>
      </c>
      <c r="AW853" s="13" t="s">
        <v>31</v>
      </c>
      <c r="AX853" s="13" t="s">
        <v>75</v>
      </c>
      <c r="AY853" s="169" t="s">
        <v>371</v>
      </c>
    </row>
    <row r="854" spans="2:65" s="15" customFormat="1" ht="11.25" x14ac:dyDescent="0.2">
      <c r="B854" s="182"/>
      <c r="D854" s="162" t="s">
        <v>379</v>
      </c>
      <c r="E854" s="183" t="s">
        <v>1</v>
      </c>
      <c r="F854" s="184" t="s">
        <v>385</v>
      </c>
      <c r="H854" s="185">
        <v>482.57600000000002</v>
      </c>
      <c r="I854" s="186"/>
      <c r="L854" s="182"/>
      <c r="M854" s="187"/>
      <c r="T854" s="188"/>
      <c r="AT854" s="183" t="s">
        <v>379</v>
      </c>
      <c r="AU854" s="183" t="s">
        <v>88</v>
      </c>
      <c r="AV854" s="15" t="s">
        <v>377</v>
      </c>
      <c r="AW854" s="15" t="s">
        <v>31</v>
      </c>
      <c r="AX854" s="15" t="s">
        <v>82</v>
      </c>
      <c r="AY854" s="183" t="s">
        <v>371</v>
      </c>
    </row>
    <row r="855" spans="2:65" s="1" customFormat="1" ht="24.2" customHeight="1" x14ac:dyDescent="0.2">
      <c r="B855" s="147"/>
      <c r="C855" s="148" t="s">
        <v>1154</v>
      </c>
      <c r="D855" s="148" t="s">
        <v>373</v>
      </c>
      <c r="E855" s="149" t="s">
        <v>1155</v>
      </c>
      <c r="F855" s="150" t="s">
        <v>1156</v>
      </c>
      <c r="G855" s="151" t="s">
        <v>376</v>
      </c>
      <c r="H855" s="152">
        <v>49.143999999999998</v>
      </c>
      <c r="I855" s="153"/>
      <c r="J855" s="154">
        <f>ROUND(I855*H855,2)</f>
        <v>0</v>
      </c>
      <c r="K855" s="150"/>
      <c r="L855" s="32"/>
      <c r="M855" s="155" t="s">
        <v>1</v>
      </c>
      <c r="N855" s="156" t="s">
        <v>41</v>
      </c>
      <c r="P855" s="157">
        <f>O855*H855</f>
        <v>0</v>
      </c>
      <c r="Q855" s="157">
        <v>0</v>
      </c>
      <c r="R855" s="157">
        <f>Q855*H855</f>
        <v>0</v>
      </c>
      <c r="S855" s="157">
        <v>4.3999999999999997E-2</v>
      </c>
      <c r="T855" s="158">
        <f>S855*H855</f>
        <v>2.1623359999999998</v>
      </c>
      <c r="AR855" s="159" t="s">
        <v>377</v>
      </c>
      <c r="AT855" s="159" t="s">
        <v>373</v>
      </c>
      <c r="AU855" s="159" t="s">
        <v>88</v>
      </c>
      <c r="AY855" s="17" t="s">
        <v>371</v>
      </c>
      <c r="BE855" s="160">
        <f>IF(N855="základná",J855,0)</f>
        <v>0</v>
      </c>
      <c r="BF855" s="160">
        <f>IF(N855="znížená",J855,0)</f>
        <v>0</v>
      </c>
      <c r="BG855" s="160">
        <f>IF(N855="zákl. prenesená",J855,0)</f>
        <v>0</v>
      </c>
      <c r="BH855" s="160">
        <f>IF(N855="zníž. prenesená",J855,0)</f>
        <v>0</v>
      </c>
      <c r="BI855" s="160">
        <f>IF(N855="nulová",J855,0)</f>
        <v>0</v>
      </c>
      <c r="BJ855" s="17" t="s">
        <v>88</v>
      </c>
      <c r="BK855" s="160">
        <f>ROUND(I855*H855,2)</f>
        <v>0</v>
      </c>
      <c r="BL855" s="17" t="s">
        <v>377</v>
      </c>
      <c r="BM855" s="159" t="s">
        <v>1157</v>
      </c>
    </row>
    <row r="856" spans="2:65" s="13" customFormat="1" ht="11.25" x14ac:dyDescent="0.2">
      <c r="B856" s="168"/>
      <c r="D856" s="162" t="s">
        <v>379</v>
      </c>
      <c r="E856" s="169" t="s">
        <v>1</v>
      </c>
      <c r="F856" s="170" t="s">
        <v>1158</v>
      </c>
      <c r="H856" s="171">
        <v>4.8959999999999999</v>
      </c>
      <c r="I856" s="172"/>
      <c r="L856" s="168"/>
      <c r="M856" s="173"/>
      <c r="T856" s="174"/>
      <c r="AT856" s="169" t="s">
        <v>379</v>
      </c>
      <c r="AU856" s="169" t="s">
        <v>88</v>
      </c>
      <c r="AV856" s="13" t="s">
        <v>88</v>
      </c>
      <c r="AW856" s="13" t="s">
        <v>31</v>
      </c>
      <c r="AX856" s="13" t="s">
        <v>75</v>
      </c>
      <c r="AY856" s="169" t="s">
        <v>371</v>
      </c>
    </row>
    <row r="857" spans="2:65" s="13" customFormat="1" ht="11.25" x14ac:dyDescent="0.2">
      <c r="B857" s="168"/>
      <c r="D857" s="162" t="s">
        <v>379</v>
      </c>
      <c r="E857" s="169" t="s">
        <v>1</v>
      </c>
      <c r="F857" s="170" t="s">
        <v>1159</v>
      </c>
      <c r="H857" s="171">
        <v>44.247999999999998</v>
      </c>
      <c r="I857" s="172"/>
      <c r="L857" s="168"/>
      <c r="M857" s="173"/>
      <c r="T857" s="174"/>
      <c r="AT857" s="169" t="s">
        <v>379</v>
      </c>
      <c r="AU857" s="169" t="s">
        <v>88</v>
      </c>
      <c r="AV857" s="13" t="s">
        <v>88</v>
      </c>
      <c r="AW857" s="13" t="s">
        <v>31</v>
      </c>
      <c r="AX857" s="13" t="s">
        <v>75</v>
      </c>
      <c r="AY857" s="169" t="s">
        <v>371</v>
      </c>
    </row>
    <row r="858" spans="2:65" s="15" customFormat="1" ht="11.25" x14ac:dyDescent="0.2">
      <c r="B858" s="182"/>
      <c r="D858" s="162" t="s">
        <v>379</v>
      </c>
      <c r="E858" s="183" t="s">
        <v>1</v>
      </c>
      <c r="F858" s="184" t="s">
        <v>385</v>
      </c>
      <c r="H858" s="185">
        <v>49.143999999999998</v>
      </c>
      <c r="I858" s="186"/>
      <c r="L858" s="182"/>
      <c r="M858" s="187"/>
      <c r="T858" s="188"/>
      <c r="AT858" s="183" t="s">
        <v>379</v>
      </c>
      <c r="AU858" s="183" t="s">
        <v>88</v>
      </c>
      <c r="AV858" s="15" t="s">
        <v>377</v>
      </c>
      <c r="AW858" s="15" t="s">
        <v>31</v>
      </c>
      <c r="AX858" s="15" t="s">
        <v>82</v>
      </c>
      <c r="AY858" s="183" t="s">
        <v>371</v>
      </c>
    </row>
    <row r="859" spans="2:65" s="1" customFormat="1" ht="24.2" customHeight="1" x14ac:dyDescent="0.2">
      <c r="B859" s="147"/>
      <c r="C859" s="148" t="s">
        <v>1160</v>
      </c>
      <c r="D859" s="148" t="s">
        <v>373</v>
      </c>
      <c r="E859" s="149" t="s">
        <v>1161</v>
      </c>
      <c r="F859" s="150" t="s">
        <v>1162</v>
      </c>
      <c r="G859" s="151" t="s">
        <v>376</v>
      </c>
      <c r="H859" s="152">
        <v>4.0030000000000001</v>
      </c>
      <c r="I859" s="153"/>
      <c r="J859" s="154">
        <f>ROUND(I859*H859,2)</f>
        <v>0</v>
      </c>
      <c r="K859" s="150"/>
      <c r="L859" s="32"/>
      <c r="M859" s="155" t="s">
        <v>1</v>
      </c>
      <c r="N859" s="156" t="s">
        <v>41</v>
      </c>
      <c r="P859" s="157">
        <f>O859*H859</f>
        <v>0</v>
      </c>
      <c r="Q859" s="157">
        <v>0</v>
      </c>
      <c r="R859" s="157">
        <f>Q859*H859</f>
        <v>0</v>
      </c>
      <c r="S859" s="157">
        <v>8.4000000000000005E-2</v>
      </c>
      <c r="T859" s="158">
        <f>S859*H859</f>
        <v>0.33625200000000005</v>
      </c>
      <c r="AR859" s="159" t="s">
        <v>377</v>
      </c>
      <c r="AT859" s="159" t="s">
        <v>373</v>
      </c>
      <c r="AU859" s="159" t="s">
        <v>88</v>
      </c>
      <c r="AY859" s="17" t="s">
        <v>371</v>
      </c>
      <c r="BE859" s="160">
        <f>IF(N859="základná",J859,0)</f>
        <v>0</v>
      </c>
      <c r="BF859" s="160">
        <f>IF(N859="znížená",J859,0)</f>
        <v>0</v>
      </c>
      <c r="BG859" s="160">
        <f>IF(N859="zákl. prenesená",J859,0)</f>
        <v>0</v>
      </c>
      <c r="BH859" s="160">
        <f>IF(N859="zníž. prenesená",J859,0)</f>
        <v>0</v>
      </c>
      <c r="BI859" s="160">
        <f>IF(N859="nulová",J859,0)</f>
        <v>0</v>
      </c>
      <c r="BJ859" s="17" t="s">
        <v>88</v>
      </c>
      <c r="BK859" s="160">
        <f>ROUND(I859*H859,2)</f>
        <v>0</v>
      </c>
      <c r="BL859" s="17" t="s">
        <v>377</v>
      </c>
      <c r="BM859" s="159" t="s">
        <v>1163</v>
      </c>
    </row>
    <row r="860" spans="2:65" s="12" customFormat="1" ht="11.25" x14ac:dyDescent="0.2">
      <c r="B860" s="161"/>
      <c r="D860" s="162" t="s">
        <v>379</v>
      </c>
      <c r="E860" s="163" t="s">
        <v>1</v>
      </c>
      <c r="F860" s="164" t="s">
        <v>556</v>
      </c>
      <c r="H860" s="163" t="s">
        <v>1</v>
      </c>
      <c r="I860" s="165"/>
      <c r="L860" s="161"/>
      <c r="M860" s="166"/>
      <c r="T860" s="167"/>
      <c r="AT860" s="163" t="s">
        <v>379</v>
      </c>
      <c r="AU860" s="163" t="s">
        <v>88</v>
      </c>
      <c r="AV860" s="12" t="s">
        <v>82</v>
      </c>
      <c r="AW860" s="12" t="s">
        <v>31</v>
      </c>
      <c r="AX860" s="12" t="s">
        <v>75</v>
      </c>
      <c r="AY860" s="163" t="s">
        <v>371</v>
      </c>
    </row>
    <row r="861" spans="2:65" s="12" customFormat="1" ht="11.25" x14ac:dyDescent="0.2">
      <c r="B861" s="161"/>
      <c r="D861" s="162" t="s">
        <v>379</v>
      </c>
      <c r="E861" s="163" t="s">
        <v>1</v>
      </c>
      <c r="F861" s="164" t="s">
        <v>1133</v>
      </c>
      <c r="H861" s="163" t="s">
        <v>1</v>
      </c>
      <c r="I861" s="165"/>
      <c r="L861" s="161"/>
      <c r="M861" s="166"/>
      <c r="T861" s="167"/>
      <c r="AT861" s="163" t="s">
        <v>379</v>
      </c>
      <c r="AU861" s="163" t="s">
        <v>88</v>
      </c>
      <c r="AV861" s="12" t="s">
        <v>82</v>
      </c>
      <c r="AW861" s="12" t="s">
        <v>31</v>
      </c>
      <c r="AX861" s="12" t="s">
        <v>75</v>
      </c>
      <c r="AY861" s="163" t="s">
        <v>371</v>
      </c>
    </row>
    <row r="862" spans="2:65" s="13" customFormat="1" ht="11.25" x14ac:dyDescent="0.2">
      <c r="B862" s="168"/>
      <c r="D862" s="162" t="s">
        <v>379</v>
      </c>
      <c r="E862" s="169" t="s">
        <v>1</v>
      </c>
      <c r="F862" s="170" t="s">
        <v>1164</v>
      </c>
      <c r="H862" s="171">
        <v>1.5760000000000001</v>
      </c>
      <c r="I862" s="172"/>
      <c r="L862" s="168"/>
      <c r="M862" s="173"/>
      <c r="T862" s="174"/>
      <c r="AT862" s="169" t="s">
        <v>379</v>
      </c>
      <c r="AU862" s="169" t="s">
        <v>88</v>
      </c>
      <c r="AV862" s="13" t="s">
        <v>88</v>
      </c>
      <c r="AW862" s="13" t="s">
        <v>31</v>
      </c>
      <c r="AX862" s="13" t="s">
        <v>75</v>
      </c>
      <c r="AY862" s="169" t="s">
        <v>371</v>
      </c>
    </row>
    <row r="863" spans="2:65" s="12" customFormat="1" ht="11.25" x14ac:dyDescent="0.2">
      <c r="B863" s="161"/>
      <c r="D863" s="162" t="s">
        <v>379</v>
      </c>
      <c r="E863" s="163" t="s">
        <v>1</v>
      </c>
      <c r="F863" s="164" t="s">
        <v>1088</v>
      </c>
      <c r="H863" s="163" t="s">
        <v>1</v>
      </c>
      <c r="I863" s="165"/>
      <c r="L863" s="161"/>
      <c r="M863" s="166"/>
      <c r="T863" s="167"/>
      <c r="AT863" s="163" t="s">
        <v>379</v>
      </c>
      <c r="AU863" s="163" t="s">
        <v>88</v>
      </c>
      <c r="AV863" s="12" t="s">
        <v>82</v>
      </c>
      <c r="AW863" s="12" t="s">
        <v>31</v>
      </c>
      <c r="AX863" s="12" t="s">
        <v>75</v>
      </c>
      <c r="AY863" s="163" t="s">
        <v>371</v>
      </c>
    </row>
    <row r="864" spans="2:65" s="13" customFormat="1" ht="11.25" x14ac:dyDescent="0.2">
      <c r="B864" s="168"/>
      <c r="D864" s="162" t="s">
        <v>379</v>
      </c>
      <c r="E864" s="169" t="s">
        <v>1</v>
      </c>
      <c r="F864" s="170" t="s">
        <v>1165</v>
      </c>
      <c r="H864" s="171">
        <v>2.427</v>
      </c>
      <c r="I864" s="172"/>
      <c r="L864" s="168"/>
      <c r="M864" s="173"/>
      <c r="T864" s="174"/>
      <c r="AT864" s="169" t="s">
        <v>379</v>
      </c>
      <c r="AU864" s="169" t="s">
        <v>88</v>
      </c>
      <c r="AV864" s="13" t="s">
        <v>88</v>
      </c>
      <c r="AW864" s="13" t="s">
        <v>31</v>
      </c>
      <c r="AX864" s="13" t="s">
        <v>75</v>
      </c>
      <c r="AY864" s="169" t="s">
        <v>371</v>
      </c>
    </row>
    <row r="865" spans="2:65" s="15" customFormat="1" ht="11.25" x14ac:dyDescent="0.2">
      <c r="B865" s="182"/>
      <c r="D865" s="162" t="s">
        <v>379</v>
      </c>
      <c r="E865" s="183" t="s">
        <v>1</v>
      </c>
      <c r="F865" s="184" t="s">
        <v>385</v>
      </c>
      <c r="H865" s="185">
        <v>4.0030000000000001</v>
      </c>
      <c r="I865" s="186"/>
      <c r="L865" s="182"/>
      <c r="M865" s="187"/>
      <c r="T865" s="188"/>
      <c r="AT865" s="183" t="s">
        <v>379</v>
      </c>
      <c r="AU865" s="183" t="s">
        <v>88</v>
      </c>
      <c r="AV865" s="15" t="s">
        <v>377</v>
      </c>
      <c r="AW865" s="15" t="s">
        <v>31</v>
      </c>
      <c r="AX865" s="15" t="s">
        <v>82</v>
      </c>
      <c r="AY865" s="183" t="s">
        <v>371</v>
      </c>
    </row>
    <row r="866" spans="2:65" s="1" customFormat="1" ht="24.2" customHeight="1" x14ac:dyDescent="0.2">
      <c r="B866" s="147"/>
      <c r="C866" s="148" t="s">
        <v>1166</v>
      </c>
      <c r="D866" s="148" t="s">
        <v>373</v>
      </c>
      <c r="E866" s="149" t="s">
        <v>1167</v>
      </c>
      <c r="F866" s="150" t="s">
        <v>1168</v>
      </c>
      <c r="G866" s="151" t="s">
        <v>376</v>
      </c>
      <c r="H866" s="152">
        <v>2.335</v>
      </c>
      <c r="I866" s="153"/>
      <c r="J866" s="154">
        <f>ROUND(I866*H866,2)</f>
        <v>0</v>
      </c>
      <c r="K866" s="150"/>
      <c r="L866" s="32"/>
      <c r="M866" s="155" t="s">
        <v>1</v>
      </c>
      <c r="N866" s="156" t="s">
        <v>41</v>
      </c>
      <c r="P866" s="157">
        <f>O866*H866</f>
        <v>0</v>
      </c>
      <c r="Q866" s="157">
        <v>0</v>
      </c>
      <c r="R866" s="157">
        <f>Q866*H866</f>
        <v>0</v>
      </c>
      <c r="S866" s="157">
        <v>6.2E-2</v>
      </c>
      <c r="T866" s="158">
        <f>S866*H866</f>
        <v>0.14477000000000001</v>
      </c>
      <c r="AR866" s="159" t="s">
        <v>377</v>
      </c>
      <c r="AT866" s="159" t="s">
        <v>373</v>
      </c>
      <c r="AU866" s="159" t="s">
        <v>88</v>
      </c>
      <c r="AY866" s="17" t="s">
        <v>371</v>
      </c>
      <c r="BE866" s="160">
        <f>IF(N866="základná",J866,0)</f>
        <v>0</v>
      </c>
      <c r="BF866" s="160">
        <f>IF(N866="znížená",J866,0)</f>
        <v>0</v>
      </c>
      <c r="BG866" s="160">
        <f>IF(N866="zákl. prenesená",J866,0)</f>
        <v>0</v>
      </c>
      <c r="BH866" s="160">
        <f>IF(N866="zníž. prenesená",J866,0)</f>
        <v>0</v>
      </c>
      <c r="BI866" s="160">
        <f>IF(N866="nulová",J866,0)</f>
        <v>0</v>
      </c>
      <c r="BJ866" s="17" t="s">
        <v>88</v>
      </c>
      <c r="BK866" s="160">
        <f>ROUND(I866*H866,2)</f>
        <v>0</v>
      </c>
      <c r="BL866" s="17" t="s">
        <v>377</v>
      </c>
      <c r="BM866" s="159" t="s">
        <v>1169</v>
      </c>
    </row>
    <row r="867" spans="2:65" s="12" customFormat="1" ht="11.25" x14ac:dyDescent="0.2">
      <c r="B867" s="161"/>
      <c r="D867" s="162" t="s">
        <v>379</v>
      </c>
      <c r="E867" s="163" t="s">
        <v>1</v>
      </c>
      <c r="F867" s="164" t="s">
        <v>556</v>
      </c>
      <c r="H867" s="163" t="s">
        <v>1</v>
      </c>
      <c r="I867" s="165"/>
      <c r="L867" s="161"/>
      <c r="M867" s="166"/>
      <c r="T867" s="167"/>
      <c r="AT867" s="163" t="s">
        <v>379</v>
      </c>
      <c r="AU867" s="163" t="s">
        <v>88</v>
      </c>
      <c r="AV867" s="12" t="s">
        <v>82</v>
      </c>
      <c r="AW867" s="12" t="s">
        <v>31</v>
      </c>
      <c r="AX867" s="12" t="s">
        <v>75</v>
      </c>
      <c r="AY867" s="163" t="s">
        <v>371</v>
      </c>
    </row>
    <row r="868" spans="2:65" s="12" customFormat="1" ht="11.25" x14ac:dyDescent="0.2">
      <c r="B868" s="161"/>
      <c r="D868" s="162" t="s">
        <v>379</v>
      </c>
      <c r="E868" s="163" t="s">
        <v>1</v>
      </c>
      <c r="F868" s="164" t="s">
        <v>1133</v>
      </c>
      <c r="H868" s="163" t="s">
        <v>1</v>
      </c>
      <c r="I868" s="165"/>
      <c r="L868" s="161"/>
      <c r="M868" s="166"/>
      <c r="T868" s="167"/>
      <c r="AT868" s="163" t="s">
        <v>379</v>
      </c>
      <c r="AU868" s="163" t="s">
        <v>88</v>
      </c>
      <c r="AV868" s="12" t="s">
        <v>82</v>
      </c>
      <c r="AW868" s="12" t="s">
        <v>31</v>
      </c>
      <c r="AX868" s="12" t="s">
        <v>75</v>
      </c>
      <c r="AY868" s="163" t="s">
        <v>371</v>
      </c>
    </row>
    <row r="869" spans="2:65" s="13" customFormat="1" ht="11.25" x14ac:dyDescent="0.2">
      <c r="B869" s="168"/>
      <c r="D869" s="162" t="s">
        <v>379</v>
      </c>
      <c r="E869" s="169" t="s">
        <v>1</v>
      </c>
      <c r="F869" s="170" t="s">
        <v>1170</v>
      </c>
      <c r="H869" s="171">
        <v>2.335</v>
      </c>
      <c r="I869" s="172"/>
      <c r="L869" s="168"/>
      <c r="M869" s="173"/>
      <c r="T869" s="174"/>
      <c r="AT869" s="169" t="s">
        <v>379</v>
      </c>
      <c r="AU869" s="169" t="s">
        <v>88</v>
      </c>
      <c r="AV869" s="13" t="s">
        <v>88</v>
      </c>
      <c r="AW869" s="13" t="s">
        <v>31</v>
      </c>
      <c r="AX869" s="13" t="s">
        <v>75</v>
      </c>
      <c r="AY869" s="169" t="s">
        <v>371</v>
      </c>
    </row>
    <row r="870" spans="2:65" s="15" customFormat="1" ht="11.25" x14ac:dyDescent="0.2">
      <c r="B870" s="182"/>
      <c r="D870" s="162" t="s">
        <v>379</v>
      </c>
      <c r="E870" s="183" t="s">
        <v>1</v>
      </c>
      <c r="F870" s="184" t="s">
        <v>385</v>
      </c>
      <c r="H870" s="185">
        <v>2.335</v>
      </c>
      <c r="I870" s="186"/>
      <c r="L870" s="182"/>
      <c r="M870" s="187"/>
      <c r="T870" s="188"/>
      <c r="AT870" s="183" t="s">
        <v>379</v>
      </c>
      <c r="AU870" s="183" t="s">
        <v>88</v>
      </c>
      <c r="AV870" s="15" t="s">
        <v>377</v>
      </c>
      <c r="AW870" s="15" t="s">
        <v>31</v>
      </c>
      <c r="AX870" s="15" t="s">
        <v>82</v>
      </c>
      <c r="AY870" s="183" t="s">
        <v>371</v>
      </c>
    </row>
    <row r="871" spans="2:65" s="1" customFormat="1" ht="24.2" customHeight="1" x14ac:dyDescent="0.2">
      <c r="B871" s="147"/>
      <c r="C871" s="148" t="s">
        <v>1171</v>
      </c>
      <c r="D871" s="148" t="s">
        <v>373</v>
      </c>
      <c r="E871" s="149" t="s">
        <v>1172</v>
      </c>
      <c r="F871" s="150" t="s">
        <v>1173</v>
      </c>
      <c r="G871" s="151" t="s">
        <v>489</v>
      </c>
      <c r="H871" s="152">
        <v>2.4</v>
      </c>
      <c r="I871" s="153"/>
      <c r="J871" s="154">
        <f>ROUND(I871*H871,2)</f>
        <v>0</v>
      </c>
      <c r="K871" s="150"/>
      <c r="L871" s="32"/>
      <c r="M871" s="155" t="s">
        <v>1</v>
      </c>
      <c r="N871" s="156" t="s">
        <v>41</v>
      </c>
      <c r="P871" s="157">
        <f>O871*H871</f>
        <v>0</v>
      </c>
      <c r="Q871" s="157">
        <v>5.04E-6</v>
      </c>
      <c r="R871" s="157">
        <f>Q871*H871</f>
        <v>1.2095999999999999E-5</v>
      </c>
      <c r="S871" s="157">
        <v>0</v>
      </c>
      <c r="T871" s="158">
        <f>S871*H871</f>
        <v>0</v>
      </c>
      <c r="AR871" s="159" t="s">
        <v>377</v>
      </c>
      <c r="AT871" s="159" t="s">
        <v>373</v>
      </c>
      <c r="AU871" s="159" t="s">
        <v>88</v>
      </c>
      <c r="AY871" s="17" t="s">
        <v>371</v>
      </c>
      <c r="BE871" s="160">
        <f>IF(N871="základná",J871,0)</f>
        <v>0</v>
      </c>
      <c r="BF871" s="160">
        <f>IF(N871="znížená",J871,0)</f>
        <v>0</v>
      </c>
      <c r="BG871" s="160">
        <f>IF(N871="zákl. prenesená",J871,0)</f>
        <v>0</v>
      </c>
      <c r="BH871" s="160">
        <f>IF(N871="zníž. prenesená",J871,0)</f>
        <v>0</v>
      </c>
      <c r="BI871" s="160">
        <f>IF(N871="nulová",J871,0)</f>
        <v>0</v>
      </c>
      <c r="BJ871" s="17" t="s">
        <v>88</v>
      </c>
      <c r="BK871" s="160">
        <f>ROUND(I871*H871,2)</f>
        <v>0</v>
      </c>
      <c r="BL871" s="17" t="s">
        <v>377</v>
      </c>
      <c r="BM871" s="159" t="s">
        <v>1174</v>
      </c>
    </row>
    <row r="872" spans="2:65" s="12" customFormat="1" ht="11.25" x14ac:dyDescent="0.2">
      <c r="B872" s="161"/>
      <c r="D872" s="162" t="s">
        <v>379</v>
      </c>
      <c r="E872" s="163" t="s">
        <v>1</v>
      </c>
      <c r="F872" s="164" t="s">
        <v>397</v>
      </c>
      <c r="H872" s="163" t="s">
        <v>1</v>
      </c>
      <c r="I872" s="165"/>
      <c r="L872" s="161"/>
      <c r="M872" s="166"/>
      <c r="T872" s="167"/>
      <c r="AT872" s="163" t="s">
        <v>379</v>
      </c>
      <c r="AU872" s="163" t="s">
        <v>88</v>
      </c>
      <c r="AV872" s="12" t="s">
        <v>82</v>
      </c>
      <c r="AW872" s="12" t="s">
        <v>31</v>
      </c>
      <c r="AX872" s="12" t="s">
        <v>75</v>
      </c>
      <c r="AY872" s="163" t="s">
        <v>371</v>
      </c>
    </row>
    <row r="873" spans="2:65" s="12" customFormat="1" ht="11.25" x14ac:dyDescent="0.2">
      <c r="B873" s="161"/>
      <c r="D873" s="162" t="s">
        <v>379</v>
      </c>
      <c r="E873" s="163" t="s">
        <v>1</v>
      </c>
      <c r="F873" s="164" t="s">
        <v>1175</v>
      </c>
      <c r="H873" s="163" t="s">
        <v>1</v>
      </c>
      <c r="I873" s="165"/>
      <c r="L873" s="161"/>
      <c r="M873" s="166"/>
      <c r="T873" s="167"/>
      <c r="AT873" s="163" t="s">
        <v>379</v>
      </c>
      <c r="AU873" s="163" t="s">
        <v>88</v>
      </c>
      <c r="AV873" s="12" t="s">
        <v>82</v>
      </c>
      <c r="AW873" s="12" t="s">
        <v>31</v>
      </c>
      <c r="AX873" s="12" t="s">
        <v>75</v>
      </c>
      <c r="AY873" s="163" t="s">
        <v>371</v>
      </c>
    </row>
    <row r="874" spans="2:65" s="13" customFormat="1" ht="11.25" x14ac:dyDescent="0.2">
      <c r="B874" s="168"/>
      <c r="D874" s="162" t="s">
        <v>379</v>
      </c>
      <c r="E874" s="169" t="s">
        <v>1</v>
      </c>
      <c r="F874" s="170" t="s">
        <v>1176</v>
      </c>
      <c r="H874" s="171">
        <v>2.4</v>
      </c>
      <c r="I874" s="172"/>
      <c r="L874" s="168"/>
      <c r="M874" s="173"/>
      <c r="T874" s="174"/>
      <c r="AT874" s="169" t="s">
        <v>379</v>
      </c>
      <c r="AU874" s="169" t="s">
        <v>88</v>
      </c>
      <c r="AV874" s="13" t="s">
        <v>88</v>
      </c>
      <c r="AW874" s="13" t="s">
        <v>31</v>
      </c>
      <c r="AX874" s="13" t="s">
        <v>75</v>
      </c>
      <c r="AY874" s="169" t="s">
        <v>371</v>
      </c>
    </row>
    <row r="875" spans="2:65" s="15" customFormat="1" ht="11.25" x14ac:dyDescent="0.2">
      <c r="B875" s="182"/>
      <c r="D875" s="162" t="s">
        <v>379</v>
      </c>
      <c r="E875" s="183" t="s">
        <v>1</v>
      </c>
      <c r="F875" s="184" t="s">
        <v>385</v>
      </c>
      <c r="H875" s="185">
        <v>2.4</v>
      </c>
      <c r="I875" s="186"/>
      <c r="L875" s="182"/>
      <c r="M875" s="187"/>
      <c r="T875" s="188"/>
      <c r="AT875" s="183" t="s">
        <v>379</v>
      </c>
      <c r="AU875" s="183" t="s">
        <v>88</v>
      </c>
      <c r="AV875" s="15" t="s">
        <v>377</v>
      </c>
      <c r="AW875" s="15" t="s">
        <v>31</v>
      </c>
      <c r="AX875" s="15" t="s">
        <v>82</v>
      </c>
      <c r="AY875" s="183" t="s">
        <v>371</v>
      </c>
    </row>
    <row r="876" spans="2:65" s="1" customFormat="1" ht="24.2" customHeight="1" x14ac:dyDescent="0.2">
      <c r="B876" s="147"/>
      <c r="C876" s="148" t="s">
        <v>1177</v>
      </c>
      <c r="D876" s="148" t="s">
        <v>373</v>
      </c>
      <c r="E876" s="149" t="s">
        <v>1178</v>
      </c>
      <c r="F876" s="150" t="s">
        <v>1179</v>
      </c>
      <c r="G876" s="151" t="s">
        <v>513</v>
      </c>
      <c r="H876" s="152">
        <v>12</v>
      </c>
      <c r="I876" s="153"/>
      <c r="J876" s="154">
        <f>ROUND(I876*H876,2)</f>
        <v>0</v>
      </c>
      <c r="K876" s="150"/>
      <c r="L876" s="32"/>
      <c r="M876" s="155" t="s">
        <v>1</v>
      </c>
      <c r="N876" s="156" t="s">
        <v>41</v>
      </c>
      <c r="P876" s="157">
        <f>O876*H876</f>
        <v>0</v>
      </c>
      <c r="Q876" s="157">
        <v>0</v>
      </c>
      <c r="R876" s="157">
        <f>Q876*H876</f>
        <v>0</v>
      </c>
      <c r="S876" s="157">
        <v>7.0000000000000001E-3</v>
      </c>
      <c r="T876" s="158">
        <f>S876*H876</f>
        <v>8.4000000000000005E-2</v>
      </c>
      <c r="AR876" s="159" t="s">
        <v>377</v>
      </c>
      <c r="AT876" s="159" t="s">
        <v>373</v>
      </c>
      <c r="AU876" s="159" t="s">
        <v>88</v>
      </c>
      <c r="AY876" s="17" t="s">
        <v>371</v>
      </c>
      <c r="BE876" s="160">
        <f>IF(N876="základná",J876,0)</f>
        <v>0</v>
      </c>
      <c r="BF876" s="160">
        <f>IF(N876="znížená",J876,0)</f>
        <v>0</v>
      </c>
      <c r="BG876" s="160">
        <f>IF(N876="zákl. prenesená",J876,0)</f>
        <v>0</v>
      </c>
      <c r="BH876" s="160">
        <f>IF(N876="zníž. prenesená",J876,0)</f>
        <v>0</v>
      </c>
      <c r="BI876" s="160">
        <f>IF(N876="nulová",J876,0)</f>
        <v>0</v>
      </c>
      <c r="BJ876" s="17" t="s">
        <v>88</v>
      </c>
      <c r="BK876" s="160">
        <f>ROUND(I876*H876,2)</f>
        <v>0</v>
      </c>
      <c r="BL876" s="17" t="s">
        <v>377</v>
      </c>
      <c r="BM876" s="159" t="s">
        <v>1180</v>
      </c>
    </row>
    <row r="877" spans="2:65" s="13" customFormat="1" ht="11.25" x14ac:dyDescent="0.2">
      <c r="B877" s="168"/>
      <c r="D877" s="162" t="s">
        <v>379</v>
      </c>
      <c r="E877" s="169" t="s">
        <v>1</v>
      </c>
      <c r="F877" s="170" t="s">
        <v>437</v>
      </c>
      <c r="H877" s="171">
        <v>12</v>
      </c>
      <c r="I877" s="172"/>
      <c r="L877" s="168"/>
      <c r="M877" s="173"/>
      <c r="T877" s="174"/>
      <c r="AT877" s="169" t="s">
        <v>379</v>
      </c>
      <c r="AU877" s="169" t="s">
        <v>88</v>
      </c>
      <c r="AV877" s="13" t="s">
        <v>88</v>
      </c>
      <c r="AW877" s="13" t="s">
        <v>31</v>
      </c>
      <c r="AX877" s="13" t="s">
        <v>75</v>
      </c>
      <c r="AY877" s="169" t="s">
        <v>371</v>
      </c>
    </row>
    <row r="878" spans="2:65" s="15" customFormat="1" ht="11.25" x14ac:dyDescent="0.2">
      <c r="B878" s="182"/>
      <c r="D878" s="162" t="s">
        <v>379</v>
      </c>
      <c r="E878" s="183" t="s">
        <v>1</v>
      </c>
      <c r="F878" s="184" t="s">
        <v>385</v>
      </c>
      <c r="H878" s="185">
        <v>12</v>
      </c>
      <c r="I878" s="186"/>
      <c r="L878" s="182"/>
      <c r="M878" s="187"/>
      <c r="T878" s="188"/>
      <c r="AT878" s="183" t="s">
        <v>379</v>
      </c>
      <c r="AU878" s="183" t="s">
        <v>88</v>
      </c>
      <c r="AV878" s="15" t="s">
        <v>377</v>
      </c>
      <c r="AW878" s="15" t="s">
        <v>31</v>
      </c>
      <c r="AX878" s="15" t="s">
        <v>82</v>
      </c>
      <c r="AY878" s="183" t="s">
        <v>371</v>
      </c>
    </row>
    <row r="879" spans="2:65" s="1" customFormat="1" ht="33" customHeight="1" x14ac:dyDescent="0.2">
      <c r="B879" s="147"/>
      <c r="C879" s="148" t="s">
        <v>1181</v>
      </c>
      <c r="D879" s="148" t="s">
        <v>373</v>
      </c>
      <c r="E879" s="149" t="s">
        <v>1182</v>
      </c>
      <c r="F879" s="150" t="s">
        <v>1183</v>
      </c>
      <c r="G879" s="151" t="s">
        <v>513</v>
      </c>
      <c r="H879" s="152">
        <v>8</v>
      </c>
      <c r="I879" s="153"/>
      <c r="J879" s="154">
        <f>ROUND(I879*H879,2)</f>
        <v>0</v>
      </c>
      <c r="K879" s="150"/>
      <c r="L879" s="32"/>
      <c r="M879" s="155" t="s">
        <v>1</v>
      </c>
      <c r="N879" s="156" t="s">
        <v>41</v>
      </c>
      <c r="P879" s="157">
        <f>O879*H879</f>
        <v>0</v>
      </c>
      <c r="Q879" s="157">
        <v>0</v>
      </c>
      <c r="R879" s="157">
        <f>Q879*H879</f>
        <v>0</v>
      </c>
      <c r="S879" s="157">
        <v>8.9999999999999993E-3</v>
      </c>
      <c r="T879" s="158">
        <f>S879*H879</f>
        <v>7.1999999999999995E-2</v>
      </c>
      <c r="AR879" s="159" t="s">
        <v>377</v>
      </c>
      <c r="AT879" s="159" t="s">
        <v>373</v>
      </c>
      <c r="AU879" s="159" t="s">
        <v>88</v>
      </c>
      <c r="AY879" s="17" t="s">
        <v>371</v>
      </c>
      <c r="BE879" s="160">
        <f>IF(N879="základná",J879,0)</f>
        <v>0</v>
      </c>
      <c r="BF879" s="160">
        <f>IF(N879="znížená",J879,0)</f>
        <v>0</v>
      </c>
      <c r="BG879" s="160">
        <f>IF(N879="zákl. prenesená",J879,0)</f>
        <v>0</v>
      </c>
      <c r="BH879" s="160">
        <f>IF(N879="zníž. prenesená",J879,0)</f>
        <v>0</v>
      </c>
      <c r="BI879" s="160">
        <f>IF(N879="nulová",J879,0)</f>
        <v>0</v>
      </c>
      <c r="BJ879" s="17" t="s">
        <v>88</v>
      </c>
      <c r="BK879" s="160">
        <f>ROUND(I879*H879,2)</f>
        <v>0</v>
      </c>
      <c r="BL879" s="17" t="s">
        <v>377</v>
      </c>
      <c r="BM879" s="159" t="s">
        <v>1184</v>
      </c>
    </row>
    <row r="880" spans="2:65" s="13" customFormat="1" ht="11.25" x14ac:dyDescent="0.2">
      <c r="B880" s="168"/>
      <c r="D880" s="162" t="s">
        <v>379</v>
      </c>
      <c r="E880" s="169" t="s">
        <v>1</v>
      </c>
      <c r="F880" s="170" t="s">
        <v>417</v>
      </c>
      <c r="H880" s="171">
        <v>8</v>
      </c>
      <c r="I880" s="172"/>
      <c r="L880" s="168"/>
      <c r="M880" s="173"/>
      <c r="T880" s="174"/>
      <c r="AT880" s="169" t="s">
        <v>379</v>
      </c>
      <c r="AU880" s="169" t="s">
        <v>88</v>
      </c>
      <c r="AV880" s="13" t="s">
        <v>88</v>
      </c>
      <c r="AW880" s="13" t="s">
        <v>31</v>
      </c>
      <c r="AX880" s="13" t="s">
        <v>75</v>
      </c>
      <c r="AY880" s="169" t="s">
        <v>371</v>
      </c>
    </row>
    <row r="881" spans="2:65" s="15" customFormat="1" ht="11.25" x14ac:dyDescent="0.2">
      <c r="B881" s="182"/>
      <c r="D881" s="162" t="s">
        <v>379</v>
      </c>
      <c r="E881" s="183" t="s">
        <v>1</v>
      </c>
      <c r="F881" s="184" t="s">
        <v>385</v>
      </c>
      <c r="H881" s="185">
        <v>8</v>
      </c>
      <c r="I881" s="186"/>
      <c r="L881" s="182"/>
      <c r="M881" s="187"/>
      <c r="T881" s="188"/>
      <c r="AT881" s="183" t="s">
        <v>379</v>
      </c>
      <c r="AU881" s="183" t="s">
        <v>88</v>
      </c>
      <c r="AV881" s="15" t="s">
        <v>377</v>
      </c>
      <c r="AW881" s="15" t="s">
        <v>31</v>
      </c>
      <c r="AX881" s="15" t="s">
        <v>82</v>
      </c>
      <c r="AY881" s="183" t="s">
        <v>371</v>
      </c>
    </row>
    <row r="882" spans="2:65" s="1" customFormat="1" ht="33" customHeight="1" x14ac:dyDescent="0.2">
      <c r="B882" s="147"/>
      <c r="C882" s="148" t="s">
        <v>1185</v>
      </c>
      <c r="D882" s="148" t="s">
        <v>373</v>
      </c>
      <c r="E882" s="149" t="s">
        <v>1186</v>
      </c>
      <c r="F882" s="150" t="s">
        <v>1187</v>
      </c>
      <c r="G882" s="151" t="s">
        <v>444</v>
      </c>
      <c r="H882" s="152">
        <v>0.12</v>
      </c>
      <c r="I882" s="153"/>
      <c r="J882" s="154">
        <f>ROUND(I882*H882,2)</f>
        <v>0</v>
      </c>
      <c r="K882" s="150"/>
      <c r="L882" s="32"/>
      <c r="M882" s="155" t="s">
        <v>1</v>
      </c>
      <c r="N882" s="156" t="s">
        <v>41</v>
      </c>
      <c r="P882" s="157">
        <f>O882*H882</f>
        <v>0</v>
      </c>
      <c r="Q882" s="157">
        <v>0</v>
      </c>
      <c r="R882" s="157">
        <f>Q882*H882</f>
        <v>0</v>
      </c>
      <c r="S882" s="157">
        <v>1</v>
      </c>
      <c r="T882" s="158">
        <f>S882*H882</f>
        <v>0.12</v>
      </c>
      <c r="AR882" s="159" t="s">
        <v>377</v>
      </c>
      <c r="AT882" s="159" t="s">
        <v>373</v>
      </c>
      <c r="AU882" s="159" t="s">
        <v>88</v>
      </c>
      <c r="AY882" s="17" t="s">
        <v>371</v>
      </c>
      <c r="BE882" s="160">
        <f>IF(N882="základná",J882,0)</f>
        <v>0</v>
      </c>
      <c r="BF882" s="160">
        <f>IF(N882="znížená",J882,0)</f>
        <v>0</v>
      </c>
      <c r="BG882" s="160">
        <f>IF(N882="zákl. prenesená",J882,0)</f>
        <v>0</v>
      </c>
      <c r="BH882" s="160">
        <f>IF(N882="zníž. prenesená",J882,0)</f>
        <v>0</v>
      </c>
      <c r="BI882" s="160">
        <f>IF(N882="nulová",J882,0)</f>
        <v>0</v>
      </c>
      <c r="BJ882" s="17" t="s">
        <v>88</v>
      </c>
      <c r="BK882" s="160">
        <f>ROUND(I882*H882,2)</f>
        <v>0</v>
      </c>
      <c r="BL882" s="17" t="s">
        <v>377</v>
      </c>
      <c r="BM882" s="159" t="s">
        <v>1188</v>
      </c>
    </row>
    <row r="883" spans="2:65" s="13" customFormat="1" ht="11.25" x14ac:dyDescent="0.2">
      <c r="B883" s="168"/>
      <c r="D883" s="162" t="s">
        <v>379</v>
      </c>
      <c r="E883" s="169" t="s">
        <v>1</v>
      </c>
      <c r="F883" s="170" t="s">
        <v>1189</v>
      </c>
      <c r="H883" s="171">
        <v>0.12</v>
      </c>
      <c r="I883" s="172"/>
      <c r="L883" s="168"/>
      <c r="M883" s="173"/>
      <c r="T883" s="174"/>
      <c r="AT883" s="169" t="s">
        <v>379</v>
      </c>
      <c r="AU883" s="169" t="s">
        <v>88</v>
      </c>
      <c r="AV883" s="13" t="s">
        <v>88</v>
      </c>
      <c r="AW883" s="13" t="s">
        <v>31</v>
      </c>
      <c r="AX883" s="13" t="s">
        <v>75</v>
      </c>
      <c r="AY883" s="169" t="s">
        <v>371</v>
      </c>
    </row>
    <row r="884" spans="2:65" s="15" customFormat="1" ht="11.25" x14ac:dyDescent="0.2">
      <c r="B884" s="182"/>
      <c r="D884" s="162" t="s">
        <v>379</v>
      </c>
      <c r="E884" s="183" t="s">
        <v>1</v>
      </c>
      <c r="F884" s="184" t="s">
        <v>385</v>
      </c>
      <c r="H884" s="185">
        <v>0.12</v>
      </c>
      <c r="I884" s="186"/>
      <c r="L884" s="182"/>
      <c r="M884" s="187"/>
      <c r="T884" s="188"/>
      <c r="AT884" s="183" t="s">
        <v>379</v>
      </c>
      <c r="AU884" s="183" t="s">
        <v>88</v>
      </c>
      <c r="AV884" s="15" t="s">
        <v>377</v>
      </c>
      <c r="AW884" s="15" t="s">
        <v>31</v>
      </c>
      <c r="AX884" s="15" t="s">
        <v>82</v>
      </c>
      <c r="AY884" s="183" t="s">
        <v>371</v>
      </c>
    </row>
    <row r="885" spans="2:65" s="1" customFormat="1" ht="37.9" customHeight="1" x14ac:dyDescent="0.2">
      <c r="B885" s="147"/>
      <c r="C885" s="148" t="s">
        <v>1190</v>
      </c>
      <c r="D885" s="148" t="s">
        <v>373</v>
      </c>
      <c r="E885" s="149" t="s">
        <v>1191</v>
      </c>
      <c r="F885" s="150" t="s">
        <v>1192</v>
      </c>
      <c r="G885" s="151" t="s">
        <v>513</v>
      </c>
      <c r="H885" s="152">
        <v>20</v>
      </c>
      <c r="I885" s="153"/>
      <c r="J885" s="154">
        <f>ROUND(I885*H885,2)</f>
        <v>0</v>
      </c>
      <c r="K885" s="150"/>
      <c r="L885" s="32"/>
      <c r="M885" s="155" t="s">
        <v>1</v>
      </c>
      <c r="N885" s="156" t="s">
        <v>41</v>
      </c>
      <c r="P885" s="157">
        <f>O885*H885</f>
        <v>0</v>
      </c>
      <c r="Q885" s="157">
        <v>0</v>
      </c>
      <c r="R885" s="157">
        <f>Q885*H885</f>
        <v>0</v>
      </c>
      <c r="S885" s="157">
        <v>8.9999999999999993E-3</v>
      </c>
      <c r="T885" s="158">
        <f>S885*H885</f>
        <v>0.18</v>
      </c>
      <c r="AR885" s="159" t="s">
        <v>377</v>
      </c>
      <c r="AT885" s="159" t="s">
        <v>373</v>
      </c>
      <c r="AU885" s="159" t="s">
        <v>88</v>
      </c>
      <c r="AY885" s="17" t="s">
        <v>371</v>
      </c>
      <c r="BE885" s="160">
        <f>IF(N885="základná",J885,0)</f>
        <v>0</v>
      </c>
      <c r="BF885" s="160">
        <f>IF(N885="znížená",J885,0)</f>
        <v>0</v>
      </c>
      <c r="BG885" s="160">
        <f>IF(N885="zákl. prenesená",J885,0)</f>
        <v>0</v>
      </c>
      <c r="BH885" s="160">
        <f>IF(N885="zníž. prenesená",J885,0)</f>
        <v>0</v>
      </c>
      <c r="BI885" s="160">
        <f>IF(N885="nulová",J885,0)</f>
        <v>0</v>
      </c>
      <c r="BJ885" s="17" t="s">
        <v>88</v>
      </c>
      <c r="BK885" s="160">
        <f>ROUND(I885*H885,2)</f>
        <v>0</v>
      </c>
      <c r="BL885" s="17" t="s">
        <v>377</v>
      </c>
      <c r="BM885" s="159" t="s">
        <v>1193</v>
      </c>
    </row>
    <row r="886" spans="2:65" s="13" customFormat="1" ht="11.25" x14ac:dyDescent="0.2">
      <c r="B886" s="168"/>
      <c r="D886" s="162" t="s">
        <v>379</v>
      </c>
      <c r="E886" s="169" t="s">
        <v>1</v>
      </c>
      <c r="F886" s="170" t="s">
        <v>7</v>
      </c>
      <c r="H886" s="171">
        <v>20</v>
      </c>
      <c r="I886" s="172"/>
      <c r="L886" s="168"/>
      <c r="M886" s="173"/>
      <c r="T886" s="174"/>
      <c r="AT886" s="169" t="s">
        <v>379</v>
      </c>
      <c r="AU886" s="169" t="s">
        <v>88</v>
      </c>
      <c r="AV886" s="13" t="s">
        <v>88</v>
      </c>
      <c r="AW886" s="13" t="s">
        <v>31</v>
      </c>
      <c r="AX886" s="13" t="s">
        <v>75</v>
      </c>
      <c r="AY886" s="169" t="s">
        <v>371</v>
      </c>
    </row>
    <row r="887" spans="2:65" s="15" customFormat="1" ht="11.25" x14ac:dyDescent="0.2">
      <c r="B887" s="182"/>
      <c r="D887" s="162" t="s">
        <v>379</v>
      </c>
      <c r="E887" s="183" t="s">
        <v>1</v>
      </c>
      <c r="F887" s="184" t="s">
        <v>385</v>
      </c>
      <c r="H887" s="185">
        <v>20</v>
      </c>
      <c r="I887" s="186"/>
      <c r="L887" s="182"/>
      <c r="M887" s="187"/>
      <c r="T887" s="188"/>
      <c r="AT887" s="183" t="s">
        <v>379</v>
      </c>
      <c r="AU887" s="183" t="s">
        <v>88</v>
      </c>
      <c r="AV887" s="15" t="s">
        <v>377</v>
      </c>
      <c r="AW887" s="15" t="s">
        <v>31</v>
      </c>
      <c r="AX887" s="15" t="s">
        <v>82</v>
      </c>
      <c r="AY887" s="183" t="s">
        <v>371</v>
      </c>
    </row>
    <row r="888" spans="2:65" s="1" customFormat="1" ht="33" customHeight="1" x14ac:dyDescent="0.2">
      <c r="B888" s="147"/>
      <c r="C888" s="148" t="s">
        <v>1194</v>
      </c>
      <c r="D888" s="148" t="s">
        <v>373</v>
      </c>
      <c r="E888" s="149" t="s">
        <v>1195</v>
      </c>
      <c r="F888" s="150" t="s">
        <v>1196</v>
      </c>
      <c r="G888" s="151" t="s">
        <v>376</v>
      </c>
      <c r="H888" s="152">
        <v>183.43</v>
      </c>
      <c r="I888" s="153"/>
      <c r="J888" s="154">
        <f>ROUND(I888*H888,2)</f>
        <v>0</v>
      </c>
      <c r="K888" s="150"/>
      <c r="L888" s="32"/>
      <c r="M888" s="155" t="s">
        <v>1</v>
      </c>
      <c r="N888" s="156" t="s">
        <v>41</v>
      </c>
      <c r="P888" s="157">
        <f>O888*H888</f>
        <v>0</v>
      </c>
      <c r="Q888" s="157">
        <v>0</v>
      </c>
      <c r="R888" s="157">
        <f>Q888*H888</f>
        <v>0</v>
      </c>
      <c r="S888" s="157">
        <v>0.05</v>
      </c>
      <c r="T888" s="158">
        <f>S888*H888</f>
        <v>9.1715</v>
      </c>
      <c r="AR888" s="159" t="s">
        <v>377</v>
      </c>
      <c r="AT888" s="159" t="s">
        <v>373</v>
      </c>
      <c r="AU888" s="159" t="s">
        <v>88</v>
      </c>
      <c r="AY888" s="17" t="s">
        <v>371</v>
      </c>
      <c r="BE888" s="160">
        <f>IF(N888="základná",J888,0)</f>
        <v>0</v>
      </c>
      <c r="BF888" s="160">
        <f>IF(N888="znížená",J888,0)</f>
        <v>0</v>
      </c>
      <c r="BG888" s="160">
        <f>IF(N888="zákl. prenesená",J888,0)</f>
        <v>0</v>
      </c>
      <c r="BH888" s="160">
        <f>IF(N888="zníž. prenesená",J888,0)</f>
        <v>0</v>
      </c>
      <c r="BI888" s="160">
        <f>IF(N888="nulová",J888,0)</f>
        <v>0</v>
      </c>
      <c r="BJ888" s="17" t="s">
        <v>88</v>
      </c>
      <c r="BK888" s="160">
        <f>ROUND(I888*H888,2)</f>
        <v>0</v>
      </c>
      <c r="BL888" s="17" t="s">
        <v>377</v>
      </c>
      <c r="BM888" s="159" t="s">
        <v>1197</v>
      </c>
    </row>
    <row r="889" spans="2:65" s="12" customFormat="1" ht="11.25" x14ac:dyDescent="0.2">
      <c r="B889" s="161"/>
      <c r="D889" s="162" t="s">
        <v>379</v>
      </c>
      <c r="E889" s="163" t="s">
        <v>1</v>
      </c>
      <c r="F889" s="164" t="s">
        <v>515</v>
      </c>
      <c r="H889" s="163" t="s">
        <v>1</v>
      </c>
      <c r="I889" s="165"/>
      <c r="L889" s="161"/>
      <c r="M889" s="166"/>
      <c r="T889" s="167"/>
      <c r="AT889" s="163" t="s">
        <v>379</v>
      </c>
      <c r="AU889" s="163" t="s">
        <v>88</v>
      </c>
      <c r="AV889" s="12" t="s">
        <v>82</v>
      </c>
      <c r="AW889" s="12" t="s">
        <v>31</v>
      </c>
      <c r="AX889" s="12" t="s">
        <v>75</v>
      </c>
      <c r="AY889" s="163" t="s">
        <v>371</v>
      </c>
    </row>
    <row r="890" spans="2:65" s="13" customFormat="1" ht="11.25" x14ac:dyDescent="0.2">
      <c r="B890" s="168"/>
      <c r="D890" s="162" t="s">
        <v>379</v>
      </c>
      <c r="E890" s="169" t="s">
        <v>1</v>
      </c>
      <c r="F890" s="170" t="s">
        <v>1198</v>
      </c>
      <c r="H890" s="171">
        <v>183.43</v>
      </c>
      <c r="I890" s="172"/>
      <c r="L890" s="168"/>
      <c r="M890" s="173"/>
      <c r="T890" s="174"/>
      <c r="AT890" s="169" t="s">
        <v>379</v>
      </c>
      <c r="AU890" s="169" t="s">
        <v>88</v>
      </c>
      <c r="AV890" s="13" t="s">
        <v>88</v>
      </c>
      <c r="AW890" s="13" t="s">
        <v>31</v>
      </c>
      <c r="AX890" s="13" t="s">
        <v>75</v>
      </c>
      <c r="AY890" s="169" t="s">
        <v>371</v>
      </c>
    </row>
    <row r="891" spans="2:65" s="14" customFormat="1" ht="11.25" x14ac:dyDescent="0.2">
      <c r="B891" s="175"/>
      <c r="D891" s="162" t="s">
        <v>379</v>
      </c>
      <c r="E891" s="176" t="s">
        <v>1</v>
      </c>
      <c r="F891" s="177" t="s">
        <v>383</v>
      </c>
      <c r="H891" s="178">
        <v>183.43</v>
      </c>
      <c r="I891" s="179"/>
      <c r="L891" s="175"/>
      <c r="M891" s="180"/>
      <c r="T891" s="181"/>
      <c r="AT891" s="176" t="s">
        <v>379</v>
      </c>
      <c r="AU891" s="176" t="s">
        <v>88</v>
      </c>
      <c r="AV891" s="14" t="s">
        <v>384</v>
      </c>
      <c r="AW891" s="14" t="s">
        <v>31</v>
      </c>
      <c r="AX891" s="14" t="s">
        <v>75</v>
      </c>
      <c r="AY891" s="176" t="s">
        <v>371</v>
      </c>
    </row>
    <row r="892" spans="2:65" s="15" customFormat="1" ht="11.25" x14ac:dyDescent="0.2">
      <c r="B892" s="182"/>
      <c r="D892" s="162" t="s">
        <v>379</v>
      </c>
      <c r="E892" s="183" t="s">
        <v>1199</v>
      </c>
      <c r="F892" s="184" t="s">
        <v>385</v>
      </c>
      <c r="H892" s="185">
        <v>183.43</v>
      </c>
      <c r="I892" s="186"/>
      <c r="L892" s="182"/>
      <c r="M892" s="187"/>
      <c r="T892" s="188"/>
      <c r="AT892" s="183" t="s">
        <v>379</v>
      </c>
      <c r="AU892" s="183" t="s">
        <v>88</v>
      </c>
      <c r="AV892" s="15" t="s">
        <v>377</v>
      </c>
      <c r="AW892" s="15" t="s">
        <v>31</v>
      </c>
      <c r="AX892" s="15" t="s">
        <v>82</v>
      </c>
      <c r="AY892" s="183" t="s">
        <v>371</v>
      </c>
    </row>
    <row r="893" spans="2:65" s="1" customFormat="1" ht="33" customHeight="1" x14ac:dyDescent="0.2">
      <c r="B893" s="147"/>
      <c r="C893" s="148" t="s">
        <v>1200</v>
      </c>
      <c r="D893" s="148" t="s">
        <v>373</v>
      </c>
      <c r="E893" s="149" t="s">
        <v>1201</v>
      </c>
      <c r="F893" s="150" t="s">
        <v>1202</v>
      </c>
      <c r="G893" s="151" t="s">
        <v>376</v>
      </c>
      <c r="H893" s="152">
        <v>1026.992</v>
      </c>
      <c r="I893" s="153"/>
      <c r="J893" s="154">
        <f>ROUND(I893*H893,2)</f>
        <v>0</v>
      </c>
      <c r="K893" s="150"/>
      <c r="L893" s="32"/>
      <c r="M893" s="155" t="s">
        <v>1</v>
      </c>
      <c r="N893" s="156" t="s">
        <v>41</v>
      </c>
      <c r="P893" s="157">
        <f>O893*H893</f>
        <v>0</v>
      </c>
      <c r="Q893" s="157">
        <v>0</v>
      </c>
      <c r="R893" s="157">
        <f>Q893*H893</f>
        <v>0</v>
      </c>
      <c r="S893" s="157">
        <v>4.5999999999999999E-2</v>
      </c>
      <c r="T893" s="158">
        <f>S893*H893</f>
        <v>47.241631999999996</v>
      </c>
      <c r="AR893" s="159" t="s">
        <v>377</v>
      </c>
      <c r="AT893" s="159" t="s">
        <v>373</v>
      </c>
      <c r="AU893" s="159" t="s">
        <v>88</v>
      </c>
      <c r="AY893" s="17" t="s">
        <v>371</v>
      </c>
      <c r="BE893" s="160">
        <f>IF(N893="základná",J893,0)</f>
        <v>0</v>
      </c>
      <c r="BF893" s="160">
        <f>IF(N893="znížená",J893,0)</f>
        <v>0</v>
      </c>
      <c r="BG893" s="160">
        <f>IF(N893="zákl. prenesená",J893,0)</f>
        <v>0</v>
      </c>
      <c r="BH893" s="160">
        <f>IF(N893="zníž. prenesená",J893,0)</f>
        <v>0</v>
      </c>
      <c r="BI893" s="160">
        <f>IF(N893="nulová",J893,0)</f>
        <v>0</v>
      </c>
      <c r="BJ893" s="17" t="s">
        <v>88</v>
      </c>
      <c r="BK893" s="160">
        <f>ROUND(I893*H893,2)</f>
        <v>0</v>
      </c>
      <c r="BL893" s="17" t="s">
        <v>377</v>
      </c>
      <c r="BM893" s="159" t="s">
        <v>1203</v>
      </c>
    </row>
    <row r="894" spans="2:65" s="12" customFormat="1" ht="11.25" x14ac:dyDescent="0.2">
      <c r="B894" s="161"/>
      <c r="D894" s="162" t="s">
        <v>379</v>
      </c>
      <c r="E894" s="163" t="s">
        <v>1</v>
      </c>
      <c r="F894" s="164" t="s">
        <v>397</v>
      </c>
      <c r="H894" s="163" t="s">
        <v>1</v>
      </c>
      <c r="I894" s="165"/>
      <c r="L894" s="161"/>
      <c r="M894" s="166"/>
      <c r="T894" s="167"/>
      <c r="AT894" s="163" t="s">
        <v>379</v>
      </c>
      <c r="AU894" s="163" t="s">
        <v>88</v>
      </c>
      <c r="AV894" s="12" t="s">
        <v>82</v>
      </c>
      <c r="AW894" s="12" t="s">
        <v>31</v>
      </c>
      <c r="AX894" s="12" t="s">
        <v>75</v>
      </c>
      <c r="AY894" s="163" t="s">
        <v>371</v>
      </c>
    </row>
    <row r="895" spans="2:65" s="12" customFormat="1" ht="11.25" x14ac:dyDescent="0.2">
      <c r="B895" s="161"/>
      <c r="D895" s="162" t="s">
        <v>379</v>
      </c>
      <c r="E895" s="163" t="s">
        <v>1</v>
      </c>
      <c r="F895" s="164" t="s">
        <v>1204</v>
      </c>
      <c r="H895" s="163" t="s">
        <v>1</v>
      </c>
      <c r="I895" s="165"/>
      <c r="L895" s="161"/>
      <c r="M895" s="166"/>
      <c r="T895" s="167"/>
      <c r="AT895" s="163" t="s">
        <v>379</v>
      </c>
      <c r="AU895" s="163" t="s">
        <v>88</v>
      </c>
      <c r="AV895" s="12" t="s">
        <v>82</v>
      </c>
      <c r="AW895" s="12" t="s">
        <v>31</v>
      </c>
      <c r="AX895" s="12" t="s">
        <v>75</v>
      </c>
      <c r="AY895" s="163" t="s">
        <v>371</v>
      </c>
    </row>
    <row r="896" spans="2:65" s="12" customFormat="1" ht="11.25" x14ac:dyDescent="0.2">
      <c r="B896" s="161"/>
      <c r="D896" s="162" t="s">
        <v>379</v>
      </c>
      <c r="E896" s="163" t="s">
        <v>1</v>
      </c>
      <c r="F896" s="164" t="s">
        <v>889</v>
      </c>
      <c r="H896" s="163" t="s">
        <v>1</v>
      </c>
      <c r="I896" s="165"/>
      <c r="L896" s="161"/>
      <c r="M896" s="166"/>
      <c r="T896" s="167"/>
      <c r="AT896" s="163" t="s">
        <v>379</v>
      </c>
      <c r="AU896" s="163" t="s">
        <v>88</v>
      </c>
      <c r="AV896" s="12" t="s">
        <v>82</v>
      </c>
      <c r="AW896" s="12" t="s">
        <v>31</v>
      </c>
      <c r="AX896" s="12" t="s">
        <v>75</v>
      </c>
      <c r="AY896" s="163" t="s">
        <v>371</v>
      </c>
    </row>
    <row r="897" spans="2:65" s="13" customFormat="1" ht="11.25" x14ac:dyDescent="0.2">
      <c r="B897" s="168"/>
      <c r="D897" s="162" t="s">
        <v>379</v>
      </c>
      <c r="E897" s="169" t="s">
        <v>1</v>
      </c>
      <c r="F897" s="170" t="s">
        <v>1205</v>
      </c>
      <c r="H897" s="171">
        <v>1.075</v>
      </c>
      <c r="I897" s="172"/>
      <c r="L897" s="168"/>
      <c r="M897" s="173"/>
      <c r="T897" s="174"/>
      <c r="AT897" s="169" t="s">
        <v>379</v>
      </c>
      <c r="AU897" s="169" t="s">
        <v>88</v>
      </c>
      <c r="AV897" s="13" t="s">
        <v>88</v>
      </c>
      <c r="AW897" s="13" t="s">
        <v>31</v>
      </c>
      <c r="AX897" s="13" t="s">
        <v>75</v>
      </c>
      <c r="AY897" s="169" t="s">
        <v>371</v>
      </c>
    </row>
    <row r="898" spans="2:65" s="14" customFormat="1" ht="11.25" x14ac:dyDescent="0.2">
      <c r="B898" s="175"/>
      <c r="D898" s="162" t="s">
        <v>379</v>
      </c>
      <c r="E898" s="176" t="s">
        <v>1</v>
      </c>
      <c r="F898" s="177" t="s">
        <v>383</v>
      </c>
      <c r="H898" s="178">
        <v>1.075</v>
      </c>
      <c r="I898" s="179"/>
      <c r="L898" s="175"/>
      <c r="M898" s="180"/>
      <c r="T898" s="181"/>
      <c r="AT898" s="176" t="s">
        <v>379</v>
      </c>
      <c r="AU898" s="176" t="s">
        <v>88</v>
      </c>
      <c r="AV898" s="14" t="s">
        <v>384</v>
      </c>
      <c r="AW898" s="14" t="s">
        <v>31</v>
      </c>
      <c r="AX898" s="14" t="s">
        <v>75</v>
      </c>
      <c r="AY898" s="176" t="s">
        <v>371</v>
      </c>
    </row>
    <row r="899" spans="2:65" s="12" customFormat="1" ht="11.25" x14ac:dyDescent="0.2">
      <c r="B899" s="161"/>
      <c r="D899" s="162" t="s">
        <v>379</v>
      </c>
      <c r="E899" s="163" t="s">
        <v>1</v>
      </c>
      <c r="F899" s="164" t="s">
        <v>1206</v>
      </c>
      <c r="H899" s="163" t="s">
        <v>1</v>
      </c>
      <c r="I899" s="165"/>
      <c r="L899" s="161"/>
      <c r="M899" s="166"/>
      <c r="T899" s="167"/>
      <c r="AT899" s="163" t="s">
        <v>379</v>
      </c>
      <c r="AU899" s="163" t="s">
        <v>88</v>
      </c>
      <c r="AV899" s="12" t="s">
        <v>82</v>
      </c>
      <c r="AW899" s="12" t="s">
        <v>31</v>
      </c>
      <c r="AX899" s="12" t="s">
        <v>75</v>
      </c>
      <c r="AY899" s="163" t="s">
        <v>371</v>
      </c>
    </row>
    <row r="900" spans="2:65" s="13" customFormat="1" ht="11.25" x14ac:dyDescent="0.2">
      <c r="B900" s="168"/>
      <c r="D900" s="162" t="s">
        <v>379</v>
      </c>
      <c r="E900" s="169" t="s">
        <v>1</v>
      </c>
      <c r="F900" s="170" t="s">
        <v>1207</v>
      </c>
      <c r="H900" s="171">
        <v>32.213999999999999</v>
      </c>
      <c r="I900" s="172"/>
      <c r="L900" s="168"/>
      <c r="M900" s="173"/>
      <c r="T900" s="174"/>
      <c r="AT900" s="169" t="s">
        <v>379</v>
      </c>
      <c r="AU900" s="169" t="s">
        <v>88</v>
      </c>
      <c r="AV900" s="13" t="s">
        <v>88</v>
      </c>
      <c r="AW900" s="13" t="s">
        <v>31</v>
      </c>
      <c r="AX900" s="13" t="s">
        <v>75</v>
      </c>
      <c r="AY900" s="169" t="s">
        <v>371</v>
      </c>
    </row>
    <row r="901" spans="2:65" s="13" customFormat="1" ht="11.25" x14ac:dyDescent="0.2">
      <c r="B901" s="168"/>
      <c r="D901" s="162" t="s">
        <v>379</v>
      </c>
      <c r="E901" s="169" t="s">
        <v>1</v>
      </c>
      <c r="F901" s="170" t="s">
        <v>1208</v>
      </c>
      <c r="H901" s="171">
        <v>51.316000000000003</v>
      </c>
      <c r="I901" s="172"/>
      <c r="L901" s="168"/>
      <c r="M901" s="173"/>
      <c r="T901" s="174"/>
      <c r="AT901" s="169" t="s">
        <v>379</v>
      </c>
      <c r="AU901" s="169" t="s">
        <v>88</v>
      </c>
      <c r="AV901" s="13" t="s">
        <v>88</v>
      </c>
      <c r="AW901" s="13" t="s">
        <v>31</v>
      </c>
      <c r="AX901" s="13" t="s">
        <v>75</v>
      </c>
      <c r="AY901" s="169" t="s">
        <v>371</v>
      </c>
    </row>
    <row r="902" spans="2:65" s="13" customFormat="1" ht="11.25" x14ac:dyDescent="0.2">
      <c r="B902" s="168"/>
      <c r="D902" s="162" t="s">
        <v>379</v>
      </c>
      <c r="E902" s="169" t="s">
        <v>1</v>
      </c>
      <c r="F902" s="170" t="s">
        <v>1209</v>
      </c>
      <c r="H902" s="171">
        <v>154.78299999999999</v>
      </c>
      <c r="I902" s="172"/>
      <c r="L902" s="168"/>
      <c r="M902" s="173"/>
      <c r="T902" s="174"/>
      <c r="AT902" s="169" t="s">
        <v>379</v>
      </c>
      <c r="AU902" s="169" t="s">
        <v>88</v>
      </c>
      <c r="AV902" s="13" t="s">
        <v>88</v>
      </c>
      <c r="AW902" s="13" t="s">
        <v>31</v>
      </c>
      <c r="AX902" s="13" t="s">
        <v>75</v>
      </c>
      <c r="AY902" s="169" t="s">
        <v>371</v>
      </c>
    </row>
    <row r="903" spans="2:65" s="13" customFormat="1" ht="11.25" x14ac:dyDescent="0.2">
      <c r="B903" s="168"/>
      <c r="D903" s="162" t="s">
        <v>379</v>
      </c>
      <c r="E903" s="169" t="s">
        <v>1</v>
      </c>
      <c r="F903" s="170" t="s">
        <v>1210</v>
      </c>
      <c r="H903" s="171">
        <v>322.46300000000002</v>
      </c>
      <c r="I903" s="172"/>
      <c r="L903" s="168"/>
      <c r="M903" s="173"/>
      <c r="T903" s="174"/>
      <c r="AT903" s="169" t="s">
        <v>379</v>
      </c>
      <c r="AU903" s="169" t="s">
        <v>88</v>
      </c>
      <c r="AV903" s="13" t="s">
        <v>88</v>
      </c>
      <c r="AW903" s="13" t="s">
        <v>31</v>
      </c>
      <c r="AX903" s="13" t="s">
        <v>75</v>
      </c>
      <c r="AY903" s="169" t="s">
        <v>371</v>
      </c>
    </row>
    <row r="904" spans="2:65" s="13" customFormat="1" ht="11.25" x14ac:dyDescent="0.2">
      <c r="B904" s="168"/>
      <c r="D904" s="162" t="s">
        <v>379</v>
      </c>
      <c r="E904" s="169" t="s">
        <v>1</v>
      </c>
      <c r="F904" s="170" t="s">
        <v>1211</v>
      </c>
      <c r="H904" s="171">
        <v>73.573999999999998</v>
      </c>
      <c r="I904" s="172"/>
      <c r="L904" s="168"/>
      <c r="M904" s="173"/>
      <c r="T904" s="174"/>
      <c r="AT904" s="169" t="s">
        <v>379</v>
      </c>
      <c r="AU904" s="169" t="s">
        <v>88</v>
      </c>
      <c r="AV904" s="13" t="s">
        <v>88</v>
      </c>
      <c r="AW904" s="13" t="s">
        <v>31</v>
      </c>
      <c r="AX904" s="13" t="s">
        <v>75</v>
      </c>
      <c r="AY904" s="169" t="s">
        <v>371</v>
      </c>
    </row>
    <row r="905" spans="2:65" s="13" customFormat="1" ht="11.25" x14ac:dyDescent="0.2">
      <c r="B905" s="168"/>
      <c r="D905" s="162" t="s">
        <v>379</v>
      </c>
      <c r="E905" s="169" t="s">
        <v>1</v>
      </c>
      <c r="F905" s="170" t="s">
        <v>1212</v>
      </c>
      <c r="H905" s="171">
        <v>111.07299999999999</v>
      </c>
      <c r="I905" s="172"/>
      <c r="L905" s="168"/>
      <c r="M905" s="173"/>
      <c r="T905" s="174"/>
      <c r="AT905" s="169" t="s">
        <v>379</v>
      </c>
      <c r="AU905" s="169" t="s">
        <v>88</v>
      </c>
      <c r="AV905" s="13" t="s">
        <v>88</v>
      </c>
      <c r="AW905" s="13" t="s">
        <v>31</v>
      </c>
      <c r="AX905" s="13" t="s">
        <v>75</v>
      </c>
      <c r="AY905" s="169" t="s">
        <v>371</v>
      </c>
    </row>
    <row r="906" spans="2:65" s="13" customFormat="1" ht="11.25" x14ac:dyDescent="0.2">
      <c r="B906" s="168"/>
      <c r="D906" s="162" t="s">
        <v>379</v>
      </c>
      <c r="E906" s="169" t="s">
        <v>1</v>
      </c>
      <c r="F906" s="170" t="s">
        <v>1213</v>
      </c>
      <c r="H906" s="171">
        <v>232.47900000000001</v>
      </c>
      <c r="I906" s="172"/>
      <c r="L906" s="168"/>
      <c r="M906" s="173"/>
      <c r="T906" s="174"/>
      <c r="AT906" s="169" t="s">
        <v>379</v>
      </c>
      <c r="AU906" s="169" t="s">
        <v>88</v>
      </c>
      <c r="AV906" s="13" t="s">
        <v>88</v>
      </c>
      <c r="AW906" s="13" t="s">
        <v>31</v>
      </c>
      <c r="AX906" s="13" t="s">
        <v>75</v>
      </c>
      <c r="AY906" s="169" t="s">
        <v>371</v>
      </c>
    </row>
    <row r="907" spans="2:65" s="13" customFormat="1" ht="11.25" x14ac:dyDescent="0.2">
      <c r="B907" s="168"/>
      <c r="D907" s="162" t="s">
        <v>379</v>
      </c>
      <c r="E907" s="169" t="s">
        <v>1</v>
      </c>
      <c r="F907" s="170" t="s">
        <v>1214</v>
      </c>
      <c r="H907" s="171">
        <v>63.232999999999997</v>
      </c>
      <c r="I907" s="172"/>
      <c r="L907" s="168"/>
      <c r="M907" s="173"/>
      <c r="T907" s="174"/>
      <c r="AT907" s="169" t="s">
        <v>379</v>
      </c>
      <c r="AU907" s="169" t="s">
        <v>88</v>
      </c>
      <c r="AV907" s="13" t="s">
        <v>88</v>
      </c>
      <c r="AW907" s="13" t="s">
        <v>31</v>
      </c>
      <c r="AX907" s="13" t="s">
        <v>75</v>
      </c>
      <c r="AY907" s="169" t="s">
        <v>371</v>
      </c>
    </row>
    <row r="908" spans="2:65" s="13" customFormat="1" ht="11.25" x14ac:dyDescent="0.2">
      <c r="B908" s="168"/>
      <c r="D908" s="162" t="s">
        <v>379</v>
      </c>
      <c r="E908" s="169" t="s">
        <v>1</v>
      </c>
      <c r="F908" s="170" t="s">
        <v>1215</v>
      </c>
      <c r="H908" s="171">
        <v>-15.218</v>
      </c>
      <c r="I908" s="172"/>
      <c r="L908" s="168"/>
      <c r="M908" s="173"/>
      <c r="T908" s="174"/>
      <c r="AT908" s="169" t="s">
        <v>379</v>
      </c>
      <c r="AU908" s="169" t="s">
        <v>88</v>
      </c>
      <c r="AV908" s="13" t="s">
        <v>88</v>
      </c>
      <c r="AW908" s="13" t="s">
        <v>31</v>
      </c>
      <c r="AX908" s="13" t="s">
        <v>75</v>
      </c>
      <c r="AY908" s="169" t="s">
        <v>371</v>
      </c>
    </row>
    <row r="909" spans="2:65" s="14" customFormat="1" ht="11.25" x14ac:dyDescent="0.2">
      <c r="B909" s="175"/>
      <c r="D909" s="162" t="s">
        <v>379</v>
      </c>
      <c r="E909" s="176" t="s">
        <v>217</v>
      </c>
      <c r="F909" s="177" t="s">
        <v>383</v>
      </c>
      <c r="H909" s="178">
        <v>1025.9169999999999</v>
      </c>
      <c r="I909" s="179"/>
      <c r="L909" s="175"/>
      <c r="M909" s="180"/>
      <c r="T909" s="181"/>
      <c r="AT909" s="176" t="s">
        <v>379</v>
      </c>
      <c r="AU909" s="176" t="s">
        <v>88</v>
      </c>
      <c r="AV909" s="14" t="s">
        <v>384</v>
      </c>
      <c r="AW909" s="14" t="s">
        <v>31</v>
      </c>
      <c r="AX909" s="14" t="s">
        <v>75</v>
      </c>
      <c r="AY909" s="176" t="s">
        <v>371</v>
      </c>
    </row>
    <row r="910" spans="2:65" s="15" customFormat="1" ht="11.25" x14ac:dyDescent="0.2">
      <c r="B910" s="182"/>
      <c r="D910" s="162" t="s">
        <v>379</v>
      </c>
      <c r="E910" s="183" t="s">
        <v>1</v>
      </c>
      <c r="F910" s="184" t="s">
        <v>385</v>
      </c>
      <c r="H910" s="185">
        <v>1026.992</v>
      </c>
      <c r="I910" s="186"/>
      <c r="L910" s="182"/>
      <c r="M910" s="187"/>
      <c r="T910" s="188"/>
      <c r="AT910" s="183" t="s">
        <v>379</v>
      </c>
      <c r="AU910" s="183" t="s">
        <v>88</v>
      </c>
      <c r="AV910" s="15" t="s">
        <v>377</v>
      </c>
      <c r="AW910" s="15" t="s">
        <v>31</v>
      </c>
      <c r="AX910" s="15" t="s">
        <v>82</v>
      </c>
      <c r="AY910" s="183" t="s">
        <v>371</v>
      </c>
    </row>
    <row r="911" spans="2:65" s="1" customFormat="1" ht="24.2" customHeight="1" x14ac:dyDescent="0.2">
      <c r="B911" s="147"/>
      <c r="C911" s="148" t="s">
        <v>1216</v>
      </c>
      <c r="D911" s="148" t="s">
        <v>373</v>
      </c>
      <c r="E911" s="149" t="s">
        <v>1217</v>
      </c>
      <c r="F911" s="150" t="s">
        <v>1218</v>
      </c>
      <c r="G911" s="151" t="s">
        <v>376</v>
      </c>
      <c r="H911" s="152">
        <v>3594.9670000000001</v>
      </c>
      <c r="I911" s="153"/>
      <c r="J911" s="154">
        <f>ROUND(I911*H911,2)</f>
        <v>0</v>
      </c>
      <c r="K911" s="150"/>
      <c r="L911" s="32"/>
      <c r="M911" s="155" t="s">
        <v>1</v>
      </c>
      <c r="N911" s="156" t="s">
        <v>41</v>
      </c>
      <c r="P911" s="157">
        <f>O911*H911</f>
        <v>0</v>
      </c>
      <c r="Q911" s="157">
        <v>0</v>
      </c>
      <c r="R911" s="157">
        <f>Q911*H911</f>
        <v>0</v>
      </c>
      <c r="S911" s="157">
        <v>0.01</v>
      </c>
      <c r="T911" s="158">
        <f>S911*H911</f>
        <v>35.949670000000005</v>
      </c>
      <c r="AR911" s="159" t="s">
        <v>377</v>
      </c>
      <c r="AT911" s="159" t="s">
        <v>373</v>
      </c>
      <c r="AU911" s="159" t="s">
        <v>88</v>
      </c>
      <c r="AY911" s="17" t="s">
        <v>371</v>
      </c>
      <c r="BE911" s="160">
        <f>IF(N911="základná",J911,0)</f>
        <v>0</v>
      </c>
      <c r="BF911" s="160">
        <f>IF(N911="znížená",J911,0)</f>
        <v>0</v>
      </c>
      <c r="BG911" s="160">
        <f>IF(N911="zákl. prenesená",J911,0)</f>
        <v>0</v>
      </c>
      <c r="BH911" s="160">
        <f>IF(N911="zníž. prenesená",J911,0)</f>
        <v>0</v>
      </c>
      <c r="BI911" s="160">
        <f>IF(N911="nulová",J911,0)</f>
        <v>0</v>
      </c>
      <c r="BJ911" s="17" t="s">
        <v>88</v>
      </c>
      <c r="BK911" s="160">
        <f>ROUND(I911*H911,2)</f>
        <v>0</v>
      </c>
      <c r="BL911" s="17" t="s">
        <v>377</v>
      </c>
      <c r="BM911" s="159" t="s">
        <v>1219</v>
      </c>
    </row>
    <row r="912" spans="2:65" s="12" customFormat="1" ht="11.25" x14ac:dyDescent="0.2">
      <c r="B912" s="161"/>
      <c r="D912" s="162" t="s">
        <v>379</v>
      </c>
      <c r="E912" s="163" t="s">
        <v>1</v>
      </c>
      <c r="F912" s="164" t="s">
        <v>1220</v>
      </c>
      <c r="H912" s="163" t="s">
        <v>1</v>
      </c>
      <c r="I912" s="165"/>
      <c r="L912" s="161"/>
      <c r="M912" s="166"/>
      <c r="T912" s="167"/>
      <c r="AT912" s="163" t="s">
        <v>379</v>
      </c>
      <c r="AU912" s="163" t="s">
        <v>88</v>
      </c>
      <c r="AV912" s="12" t="s">
        <v>82</v>
      </c>
      <c r="AW912" s="12" t="s">
        <v>31</v>
      </c>
      <c r="AX912" s="12" t="s">
        <v>75</v>
      </c>
      <c r="AY912" s="163" t="s">
        <v>371</v>
      </c>
    </row>
    <row r="913" spans="2:51" s="12" customFormat="1" ht="11.25" x14ac:dyDescent="0.2">
      <c r="B913" s="161"/>
      <c r="D913" s="162" t="s">
        <v>379</v>
      </c>
      <c r="E913" s="163" t="s">
        <v>1</v>
      </c>
      <c r="F913" s="164" t="s">
        <v>1221</v>
      </c>
      <c r="H913" s="163" t="s">
        <v>1</v>
      </c>
      <c r="I913" s="165"/>
      <c r="L913" s="161"/>
      <c r="M913" s="166"/>
      <c r="T913" s="167"/>
      <c r="AT913" s="163" t="s">
        <v>379</v>
      </c>
      <c r="AU913" s="163" t="s">
        <v>88</v>
      </c>
      <c r="AV913" s="12" t="s">
        <v>82</v>
      </c>
      <c r="AW913" s="12" t="s">
        <v>31</v>
      </c>
      <c r="AX913" s="12" t="s">
        <v>75</v>
      </c>
      <c r="AY913" s="163" t="s">
        <v>371</v>
      </c>
    </row>
    <row r="914" spans="2:51" s="13" customFormat="1" ht="11.25" x14ac:dyDescent="0.2">
      <c r="B914" s="168"/>
      <c r="D914" s="162" t="s">
        <v>379</v>
      </c>
      <c r="E914" s="169" t="s">
        <v>1</v>
      </c>
      <c r="F914" s="170" t="s">
        <v>1222</v>
      </c>
      <c r="H914" s="171">
        <v>82.888000000000005</v>
      </c>
      <c r="I914" s="172"/>
      <c r="L914" s="168"/>
      <c r="M914" s="173"/>
      <c r="T914" s="174"/>
      <c r="AT914" s="169" t="s">
        <v>379</v>
      </c>
      <c r="AU914" s="169" t="s">
        <v>88</v>
      </c>
      <c r="AV914" s="13" t="s">
        <v>88</v>
      </c>
      <c r="AW914" s="13" t="s">
        <v>31</v>
      </c>
      <c r="AX914" s="13" t="s">
        <v>75</v>
      </c>
      <c r="AY914" s="169" t="s">
        <v>371</v>
      </c>
    </row>
    <row r="915" spans="2:51" s="13" customFormat="1" ht="11.25" x14ac:dyDescent="0.2">
      <c r="B915" s="168"/>
      <c r="D915" s="162" t="s">
        <v>379</v>
      </c>
      <c r="E915" s="169" t="s">
        <v>1</v>
      </c>
      <c r="F915" s="170" t="s">
        <v>1223</v>
      </c>
      <c r="H915" s="171">
        <v>165.828</v>
      </c>
      <c r="I915" s="172"/>
      <c r="L915" s="168"/>
      <c r="M915" s="173"/>
      <c r="T915" s="174"/>
      <c r="AT915" s="169" t="s">
        <v>379</v>
      </c>
      <c r="AU915" s="169" t="s">
        <v>88</v>
      </c>
      <c r="AV915" s="13" t="s">
        <v>88</v>
      </c>
      <c r="AW915" s="13" t="s">
        <v>31</v>
      </c>
      <c r="AX915" s="13" t="s">
        <v>75</v>
      </c>
      <c r="AY915" s="169" t="s">
        <v>371</v>
      </c>
    </row>
    <row r="916" spans="2:51" s="13" customFormat="1" ht="11.25" x14ac:dyDescent="0.2">
      <c r="B916" s="168"/>
      <c r="D916" s="162" t="s">
        <v>379</v>
      </c>
      <c r="E916" s="169" t="s">
        <v>1</v>
      </c>
      <c r="F916" s="170" t="s">
        <v>1224</v>
      </c>
      <c r="H916" s="171">
        <v>15.518000000000001</v>
      </c>
      <c r="I916" s="172"/>
      <c r="L916" s="168"/>
      <c r="M916" s="173"/>
      <c r="T916" s="174"/>
      <c r="AT916" s="169" t="s">
        <v>379</v>
      </c>
      <c r="AU916" s="169" t="s">
        <v>88</v>
      </c>
      <c r="AV916" s="13" t="s">
        <v>88</v>
      </c>
      <c r="AW916" s="13" t="s">
        <v>31</v>
      </c>
      <c r="AX916" s="13" t="s">
        <v>75</v>
      </c>
      <c r="AY916" s="169" t="s">
        <v>371</v>
      </c>
    </row>
    <row r="917" spans="2:51" s="13" customFormat="1" ht="11.25" x14ac:dyDescent="0.2">
      <c r="B917" s="168"/>
      <c r="D917" s="162" t="s">
        <v>379</v>
      </c>
      <c r="E917" s="169" t="s">
        <v>1</v>
      </c>
      <c r="F917" s="170" t="s">
        <v>1225</v>
      </c>
      <c r="H917" s="171">
        <v>197.404</v>
      </c>
      <c r="I917" s="172"/>
      <c r="L917" s="168"/>
      <c r="M917" s="173"/>
      <c r="T917" s="174"/>
      <c r="AT917" s="169" t="s">
        <v>379</v>
      </c>
      <c r="AU917" s="169" t="s">
        <v>88</v>
      </c>
      <c r="AV917" s="13" t="s">
        <v>88</v>
      </c>
      <c r="AW917" s="13" t="s">
        <v>31</v>
      </c>
      <c r="AX917" s="13" t="s">
        <v>75</v>
      </c>
      <c r="AY917" s="169" t="s">
        <v>371</v>
      </c>
    </row>
    <row r="918" spans="2:51" s="13" customFormat="1" ht="11.25" x14ac:dyDescent="0.2">
      <c r="B918" s="168"/>
      <c r="D918" s="162" t="s">
        <v>379</v>
      </c>
      <c r="E918" s="169" t="s">
        <v>1</v>
      </c>
      <c r="F918" s="170" t="s">
        <v>1226</v>
      </c>
      <c r="H918" s="171">
        <v>110.05500000000001</v>
      </c>
      <c r="I918" s="172"/>
      <c r="L918" s="168"/>
      <c r="M918" s="173"/>
      <c r="T918" s="174"/>
      <c r="AT918" s="169" t="s">
        <v>379</v>
      </c>
      <c r="AU918" s="169" t="s">
        <v>88</v>
      </c>
      <c r="AV918" s="13" t="s">
        <v>88</v>
      </c>
      <c r="AW918" s="13" t="s">
        <v>31</v>
      </c>
      <c r="AX918" s="13" t="s">
        <v>75</v>
      </c>
      <c r="AY918" s="169" t="s">
        <v>371</v>
      </c>
    </row>
    <row r="919" spans="2:51" s="13" customFormat="1" ht="11.25" x14ac:dyDescent="0.2">
      <c r="B919" s="168"/>
      <c r="D919" s="162" t="s">
        <v>379</v>
      </c>
      <c r="E919" s="169" t="s">
        <v>1</v>
      </c>
      <c r="F919" s="170" t="s">
        <v>1227</v>
      </c>
      <c r="H919" s="171">
        <v>225.143</v>
      </c>
      <c r="I919" s="172"/>
      <c r="L919" s="168"/>
      <c r="M919" s="173"/>
      <c r="T919" s="174"/>
      <c r="AT919" s="169" t="s">
        <v>379</v>
      </c>
      <c r="AU919" s="169" t="s">
        <v>88</v>
      </c>
      <c r="AV919" s="13" t="s">
        <v>88</v>
      </c>
      <c r="AW919" s="13" t="s">
        <v>31</v>
      </c>
      <c r="AX919" s="13" t="s">
        <v>75</v>
      </c>
      <c r="AY919" s="169" t="s">
        <v>371</v>
      </c>
    </row>
    <row r="920" spans="2:51" s="12" customFormat="1" ht="11.25" x14ac:dyDescent="0.2">
      <c r="B920" s="161"/>
      <c r="D920" s="162" t="s">
        <v>379</v>
      </c>
      <c r="E920" s="163" t="s">
        <v>1</v>
      </c>
      <c r="F920" s="164" t="s">
        <v>1228</v>
      </c>
      <c r="H920" s="163" t="s">
        <v>1</v>
      </c>
      <c r="I920" s="165"/>
      <c r="L920" s="161"/>
      <c r="M920" s="166"/>
      <c r="T920" s="167"/>
      <c r="AT920" s="163" t="s">
        <v>379</v>
      </c>
      <c r="AU920" s="163" t="s">
        <v>88</v>
      </c>
      <c r="AV920" s="12" t="s">
        <v>82</v>
      </c>
      <c r="AW920" s="12" t="s">
        <v>31</v>
      </c>
      <c r="AX920" s="12" t="s">
        <v>75</v>
      </c>
      <c r="AY920" s="163" t="s">
        <v>371</v>
      </c>
    </row>
    <row r="921" spans="2:51" s="13" customFormat="1" ht="11.25" x14ac:dyDescent="0.2">
      <c r="B921" s="168"/>
      <c r="D921" s="162" t="s">
        <v>379</v>
      </c>
      <c r="E921" s="169" t="s">
        <v>1</v>
      </c>
      <c r="F921" s="170" t="s">
        <v>1229</v>
      </c>
      <c r="H921" s="171">
        <v>13.965999999999999</v>
      </c>
      <c r="I921" s="172"/>
      <c r="L921" s="168"/>
      <c r="M921" s="173"/>
      <c r="T921" s="174"/>
      <c r="AT921" s="169" t="s">
        <v>379</v>
      </c>
      <c r="AU921" s="169" t="s">
        <v>88</v>
      </c>
      <c r="AV921" s="13" t="s">
        <v>88</v>
      </c>
      <c r="AW921" s="13" t="s">
        <v>31</v>
      </c>
      <c r="AX921" s="13" t="s">
        <v>75</v>
      </c>
      <c r="AY921" s="169" t="s">
        <v>371</v>
      </c>
    </row>
    <row r="922" spans="2:51" s="13" customFormat="1" ht="11.25" x14ac:dyDescent="0.2">
      <c r="B922" s="168"/>
      <c r="D922" s="162" t="s">
        <v>379</v>
      </c>
      <c r="E922" s="169" t="s">
        <v>1</v>
      </c>
      <c r="F922" s="170" t="s">
        <v>1230</v>
      </c>
      <c r="H922" s="171">
        <v>338.89400000000001</v>
      </c>
      <c r="I922" s="172"/>
      <c r="L922" s="168"/>
      <c r="M922" s="173"/>
      <c r="T922" s="174"/>
      <c r="AT922" s="169" t="s">
        <v>379</v>
      </c>
      <c r="AU922" s="169" t="s">
        <v>88</v>
      </c>
      <c r="AV922" s="13" t="s">
        <v>88</v>
      </c>
      <c r="AW922" s="13" t="s">
        <v>31</v>
      </c>
      <c r="AX922" s="13" t="s">
        <v>75</v>
      </c>
      <c r="AY922" s="169" t="s">
        <v>371</v>
      </c>
    </row>
    <row r="923" spans="2:51" s="13" customFormat="1" ht="11.25" x14ac:dyDescent="0.2">
      <c r="B923" s="168"/>
      <c r="D923" s="162" t="s">
        <v>379</v>
      </c>
      <c r="E923" s="169" t="s">
        <v>1</v>
      </c>
      <c r="F923" s="170" t="s">
        <v>1231</v>
      </c>
      <c r="H923" s="171">
        <v>244.86799999999999</v>
      </c>
      <c r="I923" s="172"/>
      <c r="L923" s="168"/>
      <c r="M923" s="173"/>
      <c r="T923" s="174"/>
      <c r="AT923" s="169" t="s">
        <v>379</v>
      </c>
      <c r="AU923" s="169" t="s">
        <v>88</v>
      </c>
      <c r="AV923" s="13" t="s">
        <v>88</v>
      </c>
      <c r="AW923" s="13" t="s">
        <v>31</v>
      </c>
      <c r="AX923" s="13" t="s">
        <v>75</v>
      </c>
      <c r="AY923" s="169" t="s">
        <v>371</v>
      </c>
    </row>
    <row r="924" spans="2:51" s="13" customFormat="1" ht="11.25" x14ac:dyDescent="0.2">
      <c r="B924" s="168"/>
      <c r="D924" s="162" t="s">
        <v>379</v>
      </c>
      <c r="E924" s="169" t="s">
        <v>1</v>
      </c>
      <c r="F924" s="170" t="s">
        <v>1232</v>
      </c>
      <c r="H924" s="171">
        <v>340.70299999999997</v>
      </c>
      <c r="I924" s="172"/>
      <c r="L924" s="168"/>
      <c r="M924" s="173"/>
      <c r="T924" s="174"/>
      <c r="AT924" s="169" t="s">
        <v>379</v>
      </c>
      <c r="AU924" s="169" t="s">
        <v>88</v>
      </c>
      <c r="AV924" s="13" t="s">
        <v>88</v>
      </c>
      <c r="AW924" s="13" t="s">
        <v>31</v>
      </c>
      <c r="AX924" s="13" t="s">
        <v>75</v>
      </c>
      <c r="AY924" s="169" t="s">
        <v>371</v>
      </c>
    </row>
    <row r="925" spans="2:51" s="13" customFormat="1" ht="11.25" x14ac:dyDescent="0.2">
      <c r="B925" s="168"/>
      <c r="D925" s="162" t="s">
        <v>379</v>
      </c>
      <c r="E925" s="169" t="s">
        <v>1</v>
      </c>
      <c r="F925" s="170" t="s">
        <v>1233</v>
      </c>
      <c r="H925" s="171">
        <v>214.35900000000001</v>
      </c>
      <c r="I925" s="172"/>
      <c r="L925" s="168"/>
      <c r="M925" s="173"/>
      <c r="T925" s="174"/>
      <c r="AT925" s="169" t="s">
        <v>379</v>
      </c>
      <c r="AU925" s="169" t="s">
        <v>88</v>
      </c>
      <c r="AV925" s="13" t="s">
        <v>88</v>
      </c>
      <c r="AW925" s="13" t="s">
        <v>31</v>
      </c>
      <c r="AX925" s="13" t="s">
        <v>75</v>
      </c>
      <c r="AY925" s="169" t="s">
        <v>371</v>
      </c>
    </row>
    <row r="926" spans="2:51" s="13" customFormat="1" ht="11.25" x14ac:dyDescent="0.2">
      <c r="B926" s="168"/>
      <c r="D926" s="162" t="s">
        <v>379</v>
      </c>
      <c r="E926" s="169" t="s">
        <v>1</v>
      </c>
      <c r="F926" s="170" t="s">
        <v>1234</v>
      </c>
      <c r="H926" s="171">
        <v>13.952999999999999</v>
      </c>
      <c r="I926" s="172"/>
      <c r="L926" s="168"/>
      <c r="M926" s="173"/>
      <c r="T926" s="174"/>
      <c r="AT926" s="169" t="s">
        <v>379</v>
      </c>
      <c r="AU926" s="169" t="s">
        <v>88</v>
      </c>
      <c r="AV926" s="13" t="s">
        <v>88</v>
      </c>
      <c r="AW926" s="13" t="s">
        <v>31</v>
      </c>
      <c r="AX926" s="13" t="s">
        <v>75</v>
      </c>
      <c r="AY926" s="169" t="s">
        <v>371</v>
      </c>
    </row>
    <row r="927" spans="2:51" s="13" customFormat="1" ht="11.25" x14ac:dyDescent="0.2">
      <c r="B927" s="168"/>
      <c r="D927" s="162" t="s">
        <v>379</v>
      </c>
      <c r="E927" s="169" t="s">
        <v>1</v>
      </c>
      <c r="F927" s="170" t="s">
        <v>1235</v>
      </c>
      <c r="H927" s="171">
        <v>264.06</v>
      </c>
      <c r="I927" s="172"/>
      <c r="L927" s="168"/>
      <c r="M927" s="173"/>
      <c r="T927" s="174"/>
      <c r="AT927" s="169" t="s">
        <v>379</v>
      </c>
      <c r="AU927" s="169" t="s">
        <v>88</v>
      </c>
      <c r="AV927" s="13" t="s">
        <v>88</v>
      </c>
      <c r="AW927" s="13" t="s">
        <v>31</v>
      </c>
      <c r="AX927" s="13" t="s">
        <v>75</v>
      </c>
      <c r="AY927" s="169" t="s">
        <v>371</v>
      </c>
    </row>
    <row r="928" spans="2:51" s="12" customFormat="1" ht="11.25" x14ac:dyDescent="0.2">
      <c r="B928" s="161"/>
      <c r="D928" s="162" t="s">
        <v>379</v>
      </c>
      <c r="E928" s="163" t="s">
        <v>1</v>
      </c>
      <c r="F928" s="164" t="s">
        <v>1236</v>
      </c>
      <c r="H928" s="163" t="s">
        <v>1</v>
      </c>
      <c r="I928" s="165"/>
      <c r="L928" s="161"/>
      <c r="M928" s="166"/>
      <c r="T928" s="167"/>
      <c r="AT928" s="163" t="s">
        <v>379</v>
      </c>
      <c r="AU928" s="163" t="s">
        <v>88</v>
      </c>
      <c r="AV928" s="12" t="s">
        <v>82</v>
      </c>
      <c r="AW928" s="12" t="s">
        <v>31</v>
      </c>
      <c r="AX928" s="12" t="s">
        <v>75</v>
      </c>
      <c r="AY928" s="163" t="s">
        <v>371</v>
      </c>
    </row>
    <row r="929" spans="2:51" s="13" customFormat="1" ht="11.25" x14ac:dyDescent="0.2">
      <c r="B929" s="168"/>
      <c r="D929" s="162" t="s">
        <v>379</v>
      </c>
      <c r="E929" s="169" t="s">
        <v>1</v>
      </c>
      <c r="F929" s="170" t="s">
        <v>1237</v>
      </c>
      <c r="H929" s="171">
        <v>167.55600000000001</v>
      </c>
      <c r="I929" s="172"/>
      <c r="L929" s="168"/>
      <c r="M929" s="173"/>
      <c r="T929" s="174"/>
      <c r="AT929" s="169" t="s">
        <v>379</v>
      </c>
      <c r="AU929" s="169" t="s">
        <v>88</v>
      </c>
      <c r="AV929" s="13" t="s">
        <v>88</v>
      </c>
      <c r="AW929" s="13" t="s">
        <v>31</v>
      </c>
      <c r="AX929" s="13" t="s">
        <v>75</v>
      </c>
      <c r="AY929" s="169" t="s">
        <v>371</v>
      </c>
    </row>
    <row r="930" spans="2:51" s="12" customFormat="1" ht="11.25" x14ac:dyDescent="0.2">
      <c r="B930" s="161"/>
      <c r="D930" s="162" t="s">
        <v>379</v>
      </c>
      <c r="E930" s="163" t="s">
        <v>1</v>
      </c>
      <c r="F930" s="164" t="s">
        <v>1238</v>
      </c>
      <c r="H930" s="163" t="s">
        <v>1</v>
      </c>
      <c r="I930" s="165"/>
      <c r="L930" s="161"/>
      <c r="M930" s="166"/>
      <c r="T930" s="167"/>
      <c r="AT930" s="163" t="s">
        <v>379</v>
      </c>
      <c r="AU930" s="163" t="s">
        <v>88</v>
      </c>
      <c r="AV930" s="12" t="s">
        <v>82</v>
      </c>
      <c r="AW930" s="12" t="s">
        <v>31</v>
      </c>
      <c r="AX930" s="12" t="s">
        <v>75</v>
      </c>
      <c r="AY930" s="163" t="s">
        <v>371</v>
      </c>
    </row>
    <row r="931" spans="2:51" s="13" customFormat="1" ht="11.25" x14ac:dyDescent="0.2">
      <c r="B931" s="168"/>
      <c r="D931" s="162" t="s">
        <v>379</v>
      </c>
      <c r="E931" s="169" t="s">
        <v>1</v>
      </c>
      <c r="F931" s="170" t="s">
        <v>1239</v>
      </c>
      <c r="H931" s="171">
        <v>84.177999999999997</v>
      </c>
      <c r="I931" s="172"/>
      <c r="L931" s="168"/>
      <c r="M931" s="173"/>
      <c r="T931" s="174"/>
      <c r="AT931" s="169" t="s">
        <v>379</v>
      </c>
      <c r="AU931" s="169" t="s">
        <v>88</v>
      </c>
      <c r="AV931" s="13" t="s">
        <v>88</v>
      </c>
      <c r="AW931" s="13" t="s">
        <v>31</v>
      </c>
      <c r="AX931" s="13" t="s">
        <v>75</v>
      </c>
      <c r="AY931" s="169" t="s">
        <v>371</v>
      </c>
    </row>
    <row r="932" spans="2:51" s="13" customFormat="1" ht="11.25" x14ac:dyDescent="0.2">
      <c r="B932" s="168"/>
      <c r="D932" s="162" t="s">
        <v>379</v>
      </c>
      <c r="E932" s="169" t="s">
        <v>1</v>
      </c>
      <c r="F932" s="170" t="s">
        <v>1240</v>
      </c>
      <c r="H932" s="171">
        <v>456.40300000000002</v>
      </c>
      <c r="I932" s="172"/>
      <c r="L932" s="168"/>
      <c r="M932" s="173"/>
      <c r="T932" s="174"/>
      <c r="AT932" s="169" t="s">
        <v>379</v>
      </c>
      <c r="AU932" s="169" t="s">
        <v>88</v>
      </c>
      <c r="AV932" s="13" t="s">
        <v>88</v>
      </c>
      <c r="AW932" s="13" t="s">
        <v>31</v>
      </c>
      <c r="AX932" s="13" t="s">
        <v>75</v>
      </c>
      <c r="AY932" s="169" t="s">
        <v>371</v>
      </c>
    </row>
    <row r="933" spans="2:51" s="13" customFormat="1" ht="11.25" x14ac:dyDescent="0.2">
      <c r="B933" s="168"/>
      <c r="D933" s="162" t="s">
        <v>379</v>
      </c>
      <c r="E933" s="169" t="s">
        <v>1</v>
      </c>
      <c r="F933" s="170" t="s">
        <v>1241</v>
      </c>
      <c r="H933" s="171">
        <v>472.36799999999999</v>
      </c>
      <c r="I933" s="172"/>
      <c r="L933" s="168"/>
      <c r="M933" s="173"/>
      <c r="T933" s="174"/>
      <c r="AT933" s="169" t="s">
        <v>379</v>
      </c>
      <c r="AU933" s="169" t="s">
        <v>88</v>
      </c>
      <c r="AV933" s="13" t="s">
        <v>88</v>
      </c>
      <c r="AW933" s="13" t="s">
        <v>31</v>
      </c>
      <c r="AX933" s="13" t="s">
        <v>75</v>
      </c>
      <c r="AY933" s="169" t="s">
        <v>371</v>
      </c>
    </row>
    <row r="934" spans="2:51" s="13" customFormat="1" ht="11.25" x14ac:dyDescent="0.2">
      <c r="B934" s="168"/>
      <c r="D934" s="162" t="s">
        <v>379</v>
      </c>
      <c r="E934" s="169" t="s">
        <v>1</v>
      </c>
      <c r="F934" s="170" t="s">
        <v>1242</v>
      </c>
      <c r="H934" s="171">
        <v>31.498999999999999</v>
      </c>
      <c r="I934" s="172"/>
      <c r="L934" s="168"/>
      <c r="M934" s="173"/>
      <c r="T934" s="174"/>
      <c r="AT934" s="169" t="s">
        <v>379</v>
      </c>
      <c r="AU934" s="169" t="s">
        <v>88</v>
      </c>
      <c r="AV934" s="13" t="s">
        <v>88</v>
      </c>
      <c r="AW934" s="13" t="s">
        <v>31</v>
      </c>
      <c r="AX934" s="13" t="s">
        <v>75</v>
      </c>
      <c r="AY934" s="169" t="s">
        <v>371</v>
      </c>
    </row>
    <row r="935" spans="2:51" s="13" customFormat="1" ht="11.25" x14ac:dyDescent="0.2">
      <c r="B935" s="168"/>
      <c r="D935" s="162" t="s">
        <v>379</v>
      </c>
      <c r="E935" s="169" t="s">
        <v>1</v>
      </c>
      <c r="F935" s="170" t="s">
        <v>1243</v>
      </c>
      <c r="H935" s="171">
        <v>12.64</v>
      </c>
      <c r="I935" s="172"/>
      <c r="L935" s="168"/>
      <c r="M935" s="173"/>
      <c r="T935" s="174"/>
      <c r="AT935" s="169" t="s">
        <v>379</v>
      </c>
      <c r="AU935" s="169" t="s">
        <v>88</v>
      </c>
      <c r="AV935" s="13" t="s">
        <v>88</v>
      </c>
      <c r="AW935" s="13" t="s">
        <v>31</v>
      </c>
      <c r="AX935" s="13" t="s">
        <v>75</v>
      </c>
      <c r="AY935" s="169" t="s">
        <v>371</v>
      </c>
    </row>
    <row r="936" spans="2:51" s="13" customFormat="1" ht="11.25" x14ac:dyDescent="0.2">
      <c r="B936" s="168"/>
      <c r="D936" s="162" t="s">
        <v>379</v>
      </c>
      <c r="E936" s="169" t="s">
        <v>1</v>
      </c>
      <c r="F936" s="170" t="s">
        <v>1244</v>
      </c>
      <c r="H936" s="171">
        <v>181.339</v>
      </c>
      <c r="I936" s="172"/>
      <c r="L936" s="168"/>
      <c r="M936" s="173"/>
      <c r="T936" s="174"/>
      <c r="AT936" s="169" t="s">
        <v>379</v>
      </c>
      <c r="AU936" s="169" t="s">
        <v>88</v>
      </c>
      <c r="AV936" s="13" t="s">
        <v>88</v>
      </c>
      <c r="AW936" s="13" t="s">
        <v>31</v>
      </c>
      <c r="AX936" s="13" t="s">
        <v>75</v>
      </c>
      <c r="AY936" s="169" t="s">
        <v>371</v>
      </c>
    </row>
    <row r="937" spans="2:51" s="13" customFormat="1" ht="11.25" x14ac:dyDescent="0.2">
      <c r="B937" s="168"/>
      <c r="D937" s="162" t="s">
        <v>379</v>
      </c>
      <c r="E937" s="169" t="s">
        <v>1</v>
      </c>
      <c r="F937" s="170" t="s">
        <v>1245</v>
      </c>
      <c r="H937" s="171">
        <v>140.46899999999999</v>
      </c>
      <c r="I937" s="172"/>
      <c r="L937" s="168"/>
      <c r="M937" s="173"/>
      <c r="T937" s="174"/>
      <c r="AT937" s="169" t="s">
        <v>379</v>
      </c>
      <c r="AU937" s="169" t="s">
        <v>88</v>
      </c>
      <c r="AV937" s="13" t="s">
        <v>88</v>
      </c>
      <c r="AW937" s="13" t="s">
        <v>31</v>
      </c>
      <c r="AX937" s="13" t="s">
        <v>75</v>
      </c>
      <c r="AY937" s="169" t="s">
        <v>371</v>
      </c>
    </row>
    <row r="938" spans="2:51" s="12" customFormat="1" ht="11.25" x14ac:dyDescent="0.2">
      <c r="B938" s="161"/>
      <c r="D938" s="162" t="s">
        <v>379</v>
      </c>
      <c r="E938" s="163" t="s">
        <v>1</v>
      </c>
      <c r="F938" s="164" t="s">
        <v>1246</v>
      </c>
      <c r="H938" s="163" t="s">
        <v>1</v>
      </c>
      <c r="I938" s="165"/>
      <c r="L938" s="161"/>
      <c r="M938" s="166"/>
      <c r="T938" s="167"/>
      <c r="AT938" s="163" t="s">
        <v>379</v>
      </c>
      <c r="AU938" s="163" t="s">
        <v>88</v>
      </c>
      <c r="AV938" s="12" t="s">
        <v>82</v>
      </c>
      <c r="AW938" s="12" t="s">
        <v>31</v>
      </c>
      <c r="AX938" s="12" t="s">
        <v>75</v>
      </c>
      <c r="AY938" s="163" t="s">
        <v>371</v>
      </c>
    </row>
    <row r="939" spans="2:51" s="13" customFormat="1" ht="11.25" x14ac:dyDescent="0.2">
      <c r="B939" s="168"/>
      <c r="D939" s="162" t="s">
        <v>379</v>
      </c>
      <c r="E939" s="169" t="s">
        <v>1</v>
      </c>
      <c r="F939" s="170" t="s">
        <v>1247</v>
      </c>
      <c r="H939" s="171">
        <v>348.01400000000001</v>
      </c>
      <c r="I939" s="172"/>
      <c r="L939" s="168"/>
      <c r="M939" s="173"/>
      <c r="T939" s="174"/>
      <c r="AT939" s="169" t="s">
        <v>379</v>
      </c>
      <c r="AU939" s="169" t="s">
        <v>88</v>
      </c>
      <c r="AV939" s="13" t="s">
        <v>88</v>
      </c>
      <c r="AW939" s="13" t="s">
        <v>31</v>
      </c>
      <c r="AX939" s="13" t="s">
        <v>75</v>
      </c>
      <c r="AY939" s="169" t="s">
        <v>371</v>
      </c>
    </row>
    <row r="940" spans="2:51" s="13" customFormat="1" ht="11.25" x14ac:dyDescent="0.2">
      <c r="B940" s="168"/>
      <c r="D940" s="162" t="s">
        <v>379</v>
      </c>
      <c r="E940" s="169" t="s">
        <v>1</v>
      </c>
      <c r="F940" s="170" t="s">
        <v>1248</v>
      </c>
      <c r="H940" s="171">
        <v>81.991</v>
      </c>
      <c r="I940" s="172"/>
      <c r="L940" s="168"/>
      <c r="M940" s="173"/>
      <c r="T940" s="174"/>
      <c r="AT940" s="169" t="s">
        <v>379</v>
      </c>
      <c r="AU940" s="169" t="s">
        <v>88</v>
      </c>
      <c r="AV940" s="13" t="s">
        <v>88</v>
      </c>
      <c r="AW940" s="13" t="s">
        <v>31</v>
      </c>
      <c r="AX940" s="13" t="s">
        <v>75</v>
      </c>
      <c r="AY940" s="169" t="s">
        <v>371</v>
      </c>
    </row>
    <row r="941" spans="2:51" s="13" customFormat="1" ht="11.25" x14ac:dyDescent="0.2">
      <c r="B941" s="168"/>
      <c r="D941" s="162" t="s">
        <v>379</v>
      </c>
      <c r="E941" s="169" t="s">
        <v>1</v>
      </c>
      <c r="F941" s="170" t="s">
        <v>1249</v>
      </c>
      <c r="H941" s="171">
        <v>80.263999999999996</v>
      </c>
      <c r="I941" s="172"/>
      <c r="L941" s="168"/>
      <c r="M941" s="173"/>
      <c r="T941" s="174"/>
      <c r="AT941" s="169" t="s">
        <v>379</v>
      </c>
      <c r="AU941" s="169" t="s">
        <v>88</v>
      </c>
      <c r="AV941" s="13" t="s">
        <v>88</v>
      </c>
      <c r="AW941" s="13" t="s">
        <v>31</v>
      </c>
      <c r="AX941" s="13" t="s">
        <v>75</v>
      </c>
      <c r="AY941" s="169" t="s">
        <v>371</v>
      </c>
    </row>
    <row r="942" spans="2:51" s="13" customFormat="1" ht="11.25" x14ac:dyDescent="0.2">
      <c r="B942" s="168"/>
      <c r="D942" s="162" t="s">
        <v>379</v>
      </c>
      <c r="E942" s="169" t="s">
        <v>1</v>
      </c>
      <c r="F942" s="170" t="s">
        <v>1250</v>
      </c>
      <c r="H942" s="171">
        <v>1.72</v>
      </c>
      <c r="I942" s="172"/>
      <c r="L942" s="168"/>
      <c r="M942" s="173"/>
      <c r="T942" s="174"/>
      <c r="AT942" s="169" t="s">
        <v>379</v>
      </c>
      <c r="AU942" s="169" t="s">
        <v>88</v>
      </c>
      <c r="AV942" s="13" t="s">
        <v>88</v>
      </c>
      <c r="AW942" s="13" t="s">
        <v>31</v>
      </c>
      <c r="AX942" s="13" t="s">
        <v>75</v>
      </c>
      <c r="AY942" s="169" t="s">
        <v>371</v>
      </c>
    </row>
    <row r="943" spans="2:51" s="13" customFormat="1" ht="11.25" x14ac:dyDescent="0.2">
      <c r="B943" s="168"/>
      <c r="D943" s="162" t="s">
        <v>379</v>
      </c>
      <c r="E943" s="169" t="s">
        <v>1</v>
      </c>
      <c r="F943" s="170" t="s">
        <v>1251</v>
      </c>
      <c r="H943" s="171">
        <v>24.817</v>
      </c>
      <c r="I943" s="172"/>
      <c r="L943" s="168"/>
      <c r="M943" s="173"/>
      <c r="T943" s="174"/>
      <c r="AT943" s="169" t="s">
        <v>379</v>
      </c>
      <c r="AU943" s="169" t="s">
        <v>88</v>
      </c>
      <c r="AV943" s="13" t="s">
        <v>88</v>
      </c>
      <c r="AW943" s="13" t="s">
        <v>31</v>
      </c>
      <c r="AX943" s="13" t="s">
        <v>75</v>
      </c>
      <c r="AY943" s="169" t="s">
        <v>371</v>
      </c>
    </row>
    <row r="944" spans="2:51" s="13" customFormat="1" ht="11.25" x14ac:dyDescent="0.2">
      <c r="B944" s="168"/>
      <c r="D944" s="162" t="s">
        <v>379</v>
      </c>
      <c r="E944" s="169" t="s">
        <v>1</v>
      </c>
      <c r="F944" s="170" t="s">
        <v>1252</v>
      </c>
      <c r="H944" s="171">
        <v>45.133000000000003</v>
      </c>
      <c r="I944" s="172"/>
      <c r="L944" s="168"/>
      <c r="M944" s="173"/>
      <c r="T944" s="174"/>
      <c r="AT944" s="169" t="s">
        <v>379</v>
      </c>
      <c r="AU944" s="169" t="s">
        <v>88</v>
      </c>
      <c r="AV944" s="13" t="s">
        <v>88</v>
      </c>
      <c r="AW944" s="13" t="s">
        <v>31</v>
      </c>
      <c r="AX944" s="13" t="s">
        <v>75</v>
      </c>
      <c r="AY944" s="169" t="s">
        <v>371</v>
      </c>
    </row>
    <row r="945" spans="2:65" s="13" customFormat="1" ht="11.25" x14ac:dyDescent="0.2">
      <c r="B945" s="168"/>
      <c r="D945" s="162" t="s">
        <v>379</v>
      </c>
      <c r="E945" s="169" t="s">
        <v>1</v>
      </c>
      <c r="F945" s="170" t="s">
        <v>1253</v>
      </c>
      <c r="H945" s="171">
        <v>8.0079999999999991</v>
      </c>
      <c r="I945" s="172"/>
      <c r="L945" s="168"/>
      <c r="M945" s="173"/>
      <c r="T945" s="174"/>
      <c r="AT945" s="169" t="s">
        <v>379</v>
      </c>
      <c r="AU945" s="169" t="s">
        <v>88</v>
      </c>
      <c r="AV945" s="13" t="s">
        <v>88</v>
      </c>
      <c r="AW945" s="13" t="s">
        <v>31</v>
      </c>
      <c r="AX945" s="13" t="s">
        <v>75</v>
      </c>
      <c r="AY945" s="169" t="s">
        <v>371</v>
      </c>
    </row>
    <row r="946" spans="2:65" s="12" customFormat="1" ht="11.25" x14ac:dyDescent="0.2">
      <c r="B946" s="161"/>
      <c r="D946" s="162" t="s">
        <v>379</v>
      </c>
      <c r="E946" s="163" t="s">
        <v>1</v>
      </c>
      <c r="F946" s="164" t="s">
        <v>1254</v>
      </c>
      <c r="H946" s="163" t="s">
        <v>1</v>
      </c>
      <c r="I946" s="165"/>
      <c r="L946" s="161"/>
      <c r="M946" s="166"/>
      <c r="T946" s="167"/>
      <c r="AT946" s="163" t="s">
        <v>379</v>
      </c>
      <c r="AU946" s="163" t="s">
        <v>88</v>
      </c>
      <c r="AV946" s="12" t="s">
        <v>82</v>
      </c>
      <c r="AW946" s="12" t="s">
        <v>31</v>
      </c>
      <c r="AX946" s="12" t="s">
        <v>75</v>
      </c>
      <c r="AY946" s="163" t="s">
        <v>371</v>
      </c>
    </row>
    <row r="947" spans="2:65" s="13" customFormat="1" ht="11.25" x14ac:dyDescent="0.2">
      <c r="B947" s="168"/>
      <c r="D947" s="162" t="s">
        <v>379</v>
      </c>
      <c r="E947" s="169" t="s">
        <v>1</v>
      </c>
      <c r="F947" s="170" t="s">
        <v>1255</v>
      </c>
      <c r="H947" s="171">
        <v>-725.15099999999995</v>
      </c>
      <c r="I947" s="172"/>
      <c r="L947" s="168"/>
      <c r="M947" s="173"/>
      <c r="T947" s="174"/>
      <c r="AT947" s="169" t="s">
        <v>379</v>
      </c>
      <c r="AU947" s="169" t="s">
        <v>88</v>
      </c>
      <c r="AV947" s="13" t="s">
        <v>88</v>
      </c>
      <c r="AW947" s="13" t="s">
        <v>31</v>
      </c>
      <c r="AX947" s="13" t="s">
        <v>75</v>
      </c>
      <c r="AY947" s="169" t="s">
        <v>371</v>
      </c>
    </row>
    <row r="948" spans="2:65" s="13" customFormat="1" ht="11.25" x14ac:dyDescent="0.2">
      <c r="B948" s="168"/>
      <c r="D948" s="162" t="s">
        <v>379</v>
      </c>
      <c r="E948" s="169" t="s">
        <v>1</v>
      </c>
      <c r="F948" s="170" t="s">
        <v>1256</v>
      </c>
      <c r="H948" s="171">
        <v>-43.92</v>
      </c>
      <c r="I948" s="172"/>
      <c r="L948" s="168"/>
      <c r="M948" s="173"/>
      <c r="T948" s="174"/>
      <c r="AT948" s="169" t="s">
        <v>379</v>
      </c>
      <c r="AU948" s="169" t="s">
        <v>88</v>
      </c>
      <c r="AV948" s="13" t="s">
        <v>88</v>
      </c>
      <c r="AW948" s="13" t="s">
        <v>31</v>
      </c>
      <c r="AX948" s="13" t="s">
        <v>75</v>
      </c>
      <c r="AY948" s="169" t="s">
        <v>371</v>
      </c>
    </row>
    <row r="949" spans="2:65" s="14" customFormat="1" ht="11.25" x14ac:dyDescent="0.2">
      <c r="B949" s="175"/>
      <c r="D949" s="162" t="s">
        <v>379</v>
      </c>
      <c r="E949" s="176" t="s">
        <v>198</v>
      </c>
      <c r="F949" s="177" t="s">
        <v>383</v>
      </c>
      <c r="H949" s="178">
        <v>3594.9670000000001</v>
      </c>
      <c r="I949" s="179"/>
      <c r="L949" s="175"/>
      <c r="M949" s="180"/>
      <c r="T949" s="181"/>
      <c r="AT949" s="176" t="s">
        <v>379</v>
      </c>
      <c r="AU949" s="176" t="s">
        <v>88</v>
      </c>
      <c r="AV949" s="14" t="s">
        <v>384</v>
      </c>
      <c r="AW949" s="14" t="s">
        <v>31</v>
      </c>
      <c r="AX949" s="14" t="s">
        <v>75</v>
      </c>
      <c r="AY949" s="176" t="s">
        <v>371</v>
      </c>
    </row>
    <row r="950" spans="2:65" s="15" customFormat="1" ht="11.25" x14ac:dyDescent="0.2">
      <c r="B950" s="182"/>
      <c r="D950" s="162" t="s">
        <v>379</v>
      </c>
      <c r="E950" s="183" t="s">
        <v>1</v>
      </c>
      <c r="F950" s="184" t="s">
        <v>385</v>
      </c>
      <c r="H950" s="185">
        <v>3594.9670000000001</v>
      </c>
      <c r="I950" s="186"/>
      <c r="L950" s="182"/>
      <c r="M950" s="187"/>
      <c r="T950" s="188"/>
      <c r="AT950" s="183" t="s">
        <v>379</v>
      </c>
      <c r="AU950" s="183" t="s">
        <v>88</v>
      </c>
      <c r="AV950" s="15" t="s">
        <v>377</v>
      </c>
      <c r="AW950" s="15" t="s">
        <v>31</v>
      </c>
      <c r="AX950" s="15" t="s">
        <v>82</v>
      </c>
      <c r="AY950" s="183" t="s">
        <v>371</v>
      </c>
    </row>
    <row r="951" spans="2:65" s="1" customFormat="1" ht="24.2" customHeight="1" x14ac:dyDescent="0.2">
      <c r="B951" s="147"/>
      <c r="C951" s="148" t="s">
        <v>1257</v>
      </c>
      <c r="D951" s="148" t="s">
        <v>373</v>
      </c>
      <c r="E951" s="149" t="s">
        <v>1258</v>
      </c>
      <c r="F951" s="150" t="s">
        <v>1259</v>
      </c>
      <c r="G951" s="151" t="s">
        <v>376</v>
      </c>
      <c r="H951" s="152">
        <v>43.92</v>
      </c>
      <c r="I951" s="153"/>
      <c r="J951" s="154">
        <f>ROUND(I951*H951,2)</f>
        <v>0</v>
      </c>
      <c r="K951" s="150"/>
      <c r="L951" s="32"/>
      <c r="M951" s="155" t="s">
        <v>1</v>
      </c>
      <c r="N951" s="156" t="s">
        <v>41</v>
      </c>
      <c r="P951" s="157">
        <f>O951*H951</f>
        <v>0</v>
      </c>
      <c r="Q951" s="157">
        <v>0</v>
      </c>
      <c r="R951" s="157">
        <f>Q951*H951</f>
        <v>0</v>
      </c>
      <c r="S951" s="157">
        <v>0.05</v>
      </c>
      <c r="T951" s="158">
        <f>S951*H951</f>
        <v>2.1960000000000002</v>
      </c>
      <c r="AR951" s="159" t="s">
        <v>377</v>
      </c>
      <c r="AT951" s="159" t="s">
        <v>373</v>
      </c>
      <c r="AU951" s="159" t="s">
        <v>88</v>
      </c>
      <c r="AY951" s="17" t="s">
        <v>371</v>
      </c>
      <c r="BE951" s="160">
        <f>IF(N951="základná",J951,0)</f>
        <v>0</v>
      </c>
      <c r="BF951" s="160">
        <f>IF(N951="znížená",J951,0)</f>
        <v>0</v>
      </c>
      <c r="BG951" s="160">
        <f>IF(N951="zákl. prenesená",J951,0)</f>
        <v>0</v>
      </c>
      <c r="BH951" s="160">
        <f>IF(N951="zníž. prenesená",J951,0)</f>
        <v>0</v>
      </c>
      <c r="BI951" s="160">
        <f>IF(N951="nulová",J951,0)</f>
        <v>0</v>
      </c>
      <c r="BJ951" s="17" t="s">
        <v>88</v>
      </c>
      <c r="BK951" s="160">
        <f>ROUND(I951*H951,2)</f>
        <v>0</v>
      </c>
      <c r="BL951" s="17" t="s">
        <v>377</v>
      </c>
      <c r="BM951" s="159" t="s">
        <v>1260</v>
      </c>
    </row>
    <row r="952" spans="2:65" s="12" customFormat="1" ht="11.25" x14ac:dyDescent="0.2">
      <c r="B952" s="161"/>
      <c r="D952" s="162" t="s">
        <v>379</v>
      </c>
      <c r="E952" s="163" t="s">
        <v>1</v>
      </c>
      <c r="F952" s="164" t="s">
        <v>763</v>
      </c>
      <c r="H952" s="163" t="s">
        <v>1</v>
      </c>
      <c r="I952" s="165"/>
      <c r="L952" s="161"/>
      <c r="M952" s="166"/>
      <c r="T952" s="167"/>
      <c r="AT952" s="163" t="s">
        <v>379</v>
      </c>
      <c r="AU952" s="163" t="s">
        <v>88</v>
      </c>
      <c r="AV952" s="12" t="s">
        <v>82</v>
      </c>
      <c r="AW952" s="12" t="s">
        <v>31</v>
      </c>
      <c r="AX952" s="12" t="s">
        <v>75</v>
      </c>
      <c r="AY952" s="163" t="s">
        <v>371</v>
      </c>
    </row>
    <row r="953" spans="2:65" s="13" customFormat="1" ht="11.25" x14ac:dyDescent="0.2">
      <c r="B953" s="168"/>
      <c r="D953" s="162" t="s">
        <v>379</v>
      </c>
      <c r="E953" s="169" t="s">
        <v>1</v>
      </c>
      <c r="F953" s="170" t="s">
        <v>180</v>
      </c>
      <c r="H953" s="171">
        <v>43.92</v>
      </c>
      <c r="I953" s="172"/>
      <c r="L953" s="168"/>
      <c r="M953" s="173"/>
      <c r="T953" s="174"/>
      <c r="AT953" s="169" t="s">
        <v>379</v>
      </c>
      <c r="AU953" s="169" t="s">
        <v>88</v>
      </c>
      <c r="AV953" s="13" t="s">
        <v>88</v>
      </c>
      <c r="AW953" s="13" t="s">
        <v>31</v>
      </c>
      <c r="AX953" s="13" t="s">
        <v>75</v>
      </c>
      <c r="AY953" s="169" t="s">
        <v>371</v>
      </c>
    </row>
    <row r="954" spans="2:65" s="15" customFormat="1" ht="11.25" x14ac:dyDescent="0.2">
      <c r="B954" s="182"/>
      <c r="D954" s="162" t="s">
        <v>379</v>
      </c>
      <c r="E954" s="183" t="s">
        <v>1</v>
      </c>
      <c r="F954" s="184" t="s">
        <v>385</v>
      </c>
      <c r="H954" s="185">
        <v>43.92</v>
      </c>
      <c r="I954" s="186"/>
      <c r="L954" s="182"/>
      <c r="M954" s="187"/>
      <c r="T954" s="188"/>
      <c r="AT954" s="183" t="s">
        <v>379</v>
      </c>
      <c r="AU954" s="183" t="s">
        <v>88</v>
      </c>
      <c r="AV954" s="15" t="s">
        <v>377</v>
      </c>
      <c r="AW954" s="15" t="s">
        <v>31</v>
      </c>
      <c r="AX954" s="15" t="s">
        <v>82</v>
      </c>
      <c r="AY954" s="183" t="s">
        <v>371</v>
      </c>
    </row>
    <row r="955" spans="2:65" s="1" customFormat="1" ht="37.9" customHeight="1" x14ac:dyDescent="0.2">
      <c r="B955" s="147"/>
      <c r="C955" s="148" t="s">
        <v>1261</v>
      </c>
      <c r="D955" s="148" t="s">
        <v>373</v>
      </c>
      <c r="E955" s="149" t="s">
        <v>1262</v>
      </c>
      <c r="F955" s="150" t="s">
        <v>1263</v>
      </c>
      <c r="G955" s="151" t="s">
        <v>376</v>
      </c>
      <c r="H955" s="152">
        <v>124.76900000000001</v>
      </c>
      <c r="I955" s="153"/>
      <c r="J955" s="154">
        <f>ROUND(I955*H955,2)</f>
        <v>0</v>
      </c>
      <c r="K955" s="150"/>
      <c r="L955" s="32"/>
      <c r="M955" s="155" t="s">
        <v>1</v>
      </c>
      <c r="N955" s="156" t="s">
        <v>41</v>
      </c>
      <c r="P955" s="157">
        <f>O955*H955</f>
        <v>0</v>
      </c>
      <c r="Q955" s="157">
        <v>0</v>
      </c>
      <c r="R955" s="157">
        <f>Q955*H955</f>
        <v>0</v>
      </c>
      <c r="S955" s="157">
        <v>8.8999999999999996E-2</v>
      </c>
      <c r="T955" s="158">
        <f>S955*H955</f>
        <v>11.104441</v>
      </c>
      <c r="AR955" s="159" t="s">
        <v>377</v>
      </c>
      <c r="AT955" s="159" t="s">
        <v>373</v>
      </c>
      <c r="AU955" s="159" t="s">
        <v>88</v>
      </c>
      <c r="AY955" s="17" t="s">
        <v>371</v>
      </c>
      <c r="BE955" s="160">
        <f>IF(N955="základná",J955,0)</f>
        <v>0</v>
      </c>
      <c r="BF955" s="160">
        <f>IF(N955="znížená",J955,0)</f>
        <v>0</v>
      </c>
      <c r="BG955" s="160">
        <f>IF(N955="zákl. prenesená",J955,0)</f>
        <v>0</v>
      </c>
      <c r="BH955" s="160">
        <f>IF(N955="zníž. prenesená",J955,0)</f>
        <v>0</v>
      </c>
      <c r="BI955" s="160">
        <f>IF(N955="nulová",J955,0)</f>
        <v>0</v>
      </c>
      <c r="BJ955" s="17" t="s">
        <v>88</v>
      </c>
      <c r="BK955" s="160">
        <f>ROUND(I955*H955,2)</f>
        <v>0</v>
      </c>
      <c r="BL955" s="17" t="s">
        <v>377</v>
      </c>
      <c r="BM955" s="159" t="s">
        <v>1264</v>
      </c>
    </row>
    <row r="956" spans="2:65" s="12" customFormat="1" ht="11.25" x14ac:dyDescent="0.2">
      <c r="B956" s="161"/>
      <c r="D956" s="162" t="s">
        <v>379</v>
      </c>
      <c r="E956" s="163" t="s">
        <v>1</v>
      </c>
      <c r="F956" s="164" t="s">
        <v>783</v>
      </c>
      <c r="H956" s="163" t="s">
        <v>1</v>
      </c>
      <c r="I956" s="165"/>
      <c r="L956" s="161"/>
      <c r="M956" s="166"/>
      <c r="T956" s="167"/>
      <c r="AT956" s="163" t="s">
        <v>379</v>
      </c>
      <c r="AU956" s="163" t="s">
        <v>88</v>
      </c>
      <c r="AV956" s="12" t="s">
        <v>82</v>
      </c>
      <c r="AW956" s="12" t="s">
        <v>31</v>
      </c>
      <c r="AX956" s="12" t="s">
        <v>75</v>
      </c>
      <c r="AY956" s="163" t="s">
        <v>371</v>
      </c>
    </row>
    <row r="957" spans="2:65" s="12" customFormat="1" ht="11.25" x14ac:dyDescent="0.2">
      <c r="B957" s="161"/>
      <c r="D957" s="162" t="s">
        <v>379</v>
      </c>
      <c r="E957" s="163" t="s">
        <v>1</v>
      </c>
      <c r="F957" s="164" t="s">
        <v>1084</v>
      </c>
      <c r="H957" s="163" t="s">
        <v>1</v>
      </c>
      <c r="I957" s="165"/>
      <c r="L957" s="161"/>
      <c r="M957" s="166"/>
      <c r="T957" s="167"/>
      <c r="AT957" s="163" t="s">
        <v>379</v>
      </c>
      <c r="AU957" s="163" t="s">
        <v>88</v>
      </c>
      <c r="AV957" s="12" t="s">
        <v>82</v>
      </c>
      <c r="AW957" s="12" t="s">
        <v>31</v>
      </c>
      <c r="AX957" s="12" t="s">
        <v>75</v>
      </c>
      <c r="AY957" s="163" t="s">
        <v>371</v>
      </c>
    </row>
    <row r="958" spans="2:65" s="13" customFormat="1" ht="11.25" x14ac:dyDescent="0.2">
      <c r="B958" s="168"/>
      <c r="D958" s="162" t="s">
        <v>379</v>
      </c>
      <c r="E958" s="169" t="s">
        <v>1</v>
      </c>
      <c r="F958" s="170" t="s">
        <v>1265</v>
      </c>
      <c r="H958" s="171">
        <v>18.108000000000001</v>
      </c>
      <c r="I958" s="172"/>
      <c r="L958" s="168"/>
      <c r="M958" s="173"/>
      <c r="T958" s="174"/>
      <c r="AT958" s="169" t="s">
        <v>379</v>
      </c>
      <c r="AU958" s="169" t="s">
        <v>88</v>
      </c>
      <c r="AV958" s="13" t="s">
        <v>88</v>
      </c>
      <c r="AW958" s="13" t="s">
        <v>31</v>
      </c>
      <c r="AX958" s="13" t="s">
        <v>75</v>
      </c>
      <c r="AY958" s="169" t="s">
        <v>371</v>
      </c>
    </row>
    <row r="959" spans="2:65" s="12" customFormat="1" ht="11.25" x14ac:dyDescent="0.2">
      <c r="B959" s="161"/>
      <c r="D959" s="162" t="s">
        <v>379</v>
      </c>
      <c r="E959" s="163" t="s">
        <v>1</v>
      </c>
      <c r="F959" s="164" t="s">
        <v>1266</v>
      </c>
      <c r="H959" s="163" t="s">
        <v>1</v>
      </c>
      <c r="I959" s="165"/>
      <c r="L959" s="161"/>
      <c r="M959" s="166"/>
      <c r="T959" s="167"/>
      <c r="AT959" s="163" t="s">
        <v>379</v>
      </c>
      <c r="AU959" s="163" t="s">
        <v>88</v>
      </c>
      <c r="AV959" s="12" t="s">
        <v>82</v>
      </c>
      <c r="AW959" s="12" t="s">
        <v>31</v>
      </c>
      <c r="AX959" s="12" t="s">
        <v>75</v>
      </c>
      <c r="AY959" s="163" t="s">
        <v>371</v>
      </c>
    </row>
    <row r="960" spans="2:65" s="13" customFormat="1" ht="11.25" x14ac:dyDescent="0.2">
      <c r="B960" s="168"/>
      <c r="D960" s="162" t="s">
        <v>379</v>
      </c>
      <c r="E960" s="169" t="s">
        <v>1</v>
      </c>
      <c r="F960" s="170" t="s">
        <v>1267</v>
      </c>
      <c r="H960" s="171">
        <v>65.093000000000004</v>
      </c>
      <c r="I960" s="172"/>
      <c r="L960" s="168"/>
      <c r="M960" s="173"/>
      <c r="T960" s="174"/>
      <c r="AT960" s="169" t="s">
        <v>379</v>
      </c>
      <c r="AU960" s="169" t="s">
        <v>88</v>
      </c>
      <c r="AV960" s="13" t="s">
        <v>88</v>
      </c>
      <c r="AW960" s="13" t="s">
        <v>31</v>
      </c>
      <c r="AX960" s="13" t="s">
        <v>75</v>
      </c>
      <c r="AY960" s="169" t="s">
        <v>371</v>
      </c>
    </row>
    <row r="961" spans="2:65" s="12" customFormat="1" ht="11.25" x14ac:dyDescent="0.2">
      <c r="B961" s="161"/>
      <c r="D961" s="162" t="s">
        <v>379</v>
      </c>
      <c r="E961" s="163" t="s">
        <v>1</v>
      </c>
      <c r="F961" s="164" t="s">
        <v>1268</v>
      </c>
      <c r="H961" s="163" t="s">
        <v>1</v>
      </c>
      <c r="I961" s="165"/>
      <c r="L961" s="161"/>
      <c r="M961" s="166"/>
      <c r="T961" s="167"/>
      <c r="AT961" s="163" t="s">
        <v>379</v>
      </c>
      <c r="AU961" s="163" t="s">
        <v>88</v>
      </c>
      <c r="AV961" s="12" t="s">
        <v>82</v>
      </c>
      <c r="AW961" s="12" t="s">
        <v>31</v>
      </c>
      <c r="AX961" s="12" t="s">
        <v>75</v>
      </c>
      <c r="AY961" s="163" t="s">
        <v>371</v>
      </c>
    </row>
    <row r="962" spans="2:65" s="13" customFormat="1" ht="11.25" x14ac:dyDescent="0.2">
      <c r="B962" s="168"/>
      <c r="D962" s="162" t="s">
        <v>379</v>
      </c>
      <c r="E962" s="169" t="s">
        <v>1</v>
      </c>
      <c r="F962" s="170" t="s">
        <v>1269</v>
      </c>
      <c r="H962" s="171">
        <v>17.748000000000001</v>
      </c>
      <c r="I962" s="172"/>
      <c r="L962" s="168"/>
      <c r="M962" s="173"/>
      <c r="T962" s="174"/>
      <c r="AT962" s="169" t="s">
        <v>379</v>
      </c>
      <c r="AU962" s="169" t="s">
        <v>88</v>
      </c>
      <c r="AV962" s="13" t="s">
        <v>88</v>
      </c>
      <c r="AW962" s="13" t="s">
        <v>31</v>
      </c>
      <c r="AX962" s="13" t="s">
        <v>75</v>
      </c>
      <c r="AY962" s="169" t="s">
        <v>371</v>
      </c>
    </row>
    <row r="963" spans="2:65" s="12" customFormat="1" ht="11.25" x14ac:dyDescent="0.2">
      <c r="B963" s="161"/>
      <c r="D963" s="162" t="s">
        <v>379</v>
      </c>
      <c r="E963" s="163" t="s">
        <v>1</v>
      </c>
      <c r="F963" s="164" t="s">
        <v>1270</v>
      </c>
      <c r="H963" s="163" t="s">
        <v>1</v>
      </c>
      <c r="I963" s="165"/>
      <c r="L963" s="161"/>
      <c r="M963" s="166"/>
      <c r="T963" s="167"/>
      <c r="AT963" s="163" t="s">
        <v>379</v>
      </c>
      <c r="AU963" s="163" t="s">
        <v>88</v>
      </c>
      <c r="AV963" s="12" t="s">
        <v>82</v>
      </c>
      <c r="AW963" s="12" t="s">
        <v>31</v>
      </c>
      <c r="AX963" s="12" t="s">
        <v>75</v>
      </c>
      <c r="AY963" s="163" t="s">
        <v>371</v>
      </c>
    </row>
    <row r="964" spans="2:65" s="13" customFormat="1" ht="11.25" x14ac:dyDescent="0.2">
      <c r="B964" s="168"/>
      <c r="D964" s="162" t="s">
        <v>379</v>
      </c>
      <c r="E964" s="169" t="s">
        <v>1</v>
      </c>
      <c r="F964" s="170" t="s">
        <v>1271</v>
      </c>
      <c r="H964" s="171">
        <v>23.82</v>
      </c>
      <c r="I964" s="172"/>
      <c r="L964" s="168"/>
      <c r="M964" s="173"/>
      <c r="T964" s="174"/>
      <c r="AT964" s="169" t="s">
        <v>379</v>
      </c>
      <c r="AU964" s="169" t="s">
        <v>88</v>
      </c>
      <c r="AV964" s="13" t="s">
        <v>88</v>
      </c>
      <c r="AW964" s="13" t="s">
        <v>31</v>
      </c>
      <c r="AX964" s="13" t="s">
        <v>75</v>
      </c>
      <c r="AY964" s="169" t="s">
        <v>371</v>
      </c>
    </row>
    <row r="965" spans="2:65" s="14" customFormat="1" ht="11.25" x14ac:dyDescent="0.2">
      <c r="B965" s="175"/>
      <c r="D965" s="162" t="s">
        <v>379</v>
      </c>
      <c r="E965" s="176" t="s">
        <v>211</v>
      </c>
      <c r="F965" s="177" t="s">
        <v>383</v>
      </c>
      <c r="H965" s="178">
        <v>124.76900000000001</v>
      </c>
      <c r="I965" s="179"/>
      <c r="L965" s="175"/>
      <c r="M965" s="180"/>
      <c r="T965" s="181"/>
      <c r="AT965" s="176" t="s">
        <v>379</v>
      </c>
      <c r="AU965" s="176" t="s">
        <v>88</v>
      </c>
      <c r="AV965" s="14" t="s">
        <v>384</v>
      </c>
      <c r="AW965" s="14" t="s">
        <v>31</v>
      </c>
      <c r="AX965" s="14" t="s">
        <v>75</v>
      </c>
      <c r="AY965" s="176" t="s">
        <v>371</v>
      </c>
    </row>
    <row r="966" spans="2:65" s="15" customFormat="1" ht="11.25" x14ac:dyDescent="0.2">
      <c r="B966" s="182"/>
      <c r="D966" s="162" t="s">
        <v>379</v>
      </c>
      <c r="E966" s="183" t="s">
        <v>1</v>
      </c>
      <c r="F966" s="184" t="s">
        <v>385</v>
      </c>
      <c r="H966" s="185">
        <v>124.76900000000001</v>
      </c>
      <c r="I966" s="186"/>
      <c r="L966" s="182"/>
      <c r="M966" s="187"/>
      <c r="T966" s="188"/>
      <c r="AT966" s="183" t="s">
        <v>379</v>
      </c>
      <c r="AU966" s="183" t="s">
        <v>88</v>
      </c>
      <c r="AV966" s="15" t="s">
        <v>377</v>
      </c>
      <c r="AW966" s="15" t="s">
        <v>31</v>
      </c>
      <c r="AX966" s="15" t="s">
        <v>82</v>
      </c>
      <c r="AY966" s="183" t="s">
        <v>371</v>
      </c>
    </row>
    <row r="967" spans="2:65" s="1" customFormat="1" ht="24.2" customHeight="1" x14ac:dyDescent="0.2">
      <c r="B967" s="147"/>
      <c r="C967" s="148" t="s">
        <v>1272</v>
      </c>
      <c r="D967" s="148" t="s">
        <v>373</v>
      </c>
      <c r="E967" s="149" t="s">
        <v>1273</v>
      </c>
      <c r="F967" s="150" t="s">
        <v>1274</v>
      </c>
      <c r="G967" s="151" t="s">
        <v>444</v>
      </c>
      <c r="H967" s="152">
        <v>1956.192</v>
      </c>
      <c r="I967" s="153"/>
      <c r="J967" s="154">
        <f>ROUND(I967*H967,2)</f>
        <v>0</v>
      </c>
      <c r="K967" s="150"/>
      <c r="L967" s="32"/>
      <c r="M967" s="155" t="s">
        <v>1</v>
      </c>
      <c r="N967" s="156" t="s">
        <v>41</v>
      </c>
      <c r="P967" s="157">
        <f>O967*H967</f>
        <v>0</v>
      </c>
      <c r="Q967" s="157">
        <v>0</v>
      </c>
      <c r="R967" s="157">
        <f>Q967*H967</f>
        <v>0</v>
      </c>
      <c r="S967" s="157">
        <v>0</v>
      </c>
      <c r="T967" s="158">
        <f>S967*H967</f>
        <v>0</v>
      </c>
      <c r="AR967" s="159" t="s">
        <v>377</v>
      </c>
      <c r="AT967" s="159" t="s">
        <v>373</v>
      </c>
      <c r="AU967" s="159" t="s">
        <v>88</v>
      </c>
      <c r="AY967" s="17" t="s">
        <v>371</v>
      </c>
      <c r="BE967" s="160">
        <f>IF(N967="základná",J967,0)</f>
        <v>0</v>
      </c>
      <c r="BF967" s="160">
        <f>IF(N967="znížená",J967,0)</f>
        <v>0</v>
      </c>
      <c r="BG967" s="160">
        <f>IF(N967="zákl. prenesená",J967,0)</f>
        <v>0</v>
      </c>
      <c r="BH967" s="160">
        <f>IF(N967="zníž. prenesená",J967,0)</f>
        <v>0</v>
      </c>
      <c r="BI967" s="160">
        <f>IF(N967="nulová",J967,0)</f>
        <v>0</v>
      </c>
      <c r="BJ967" s="17" t="s">
        <v>88</v>
      </c>
      <c r="BK967" s="160">
        <f>ROUND(I967*H967,2)</f>
        <v>0</v>
      </c>
      <c r="BL967" s="17" t="s">
        <v>377</v>
      </c>
      <c r="BM967" s="159" t="s">
        <v>1275</v>
      </c>
    </row>
    <row r="968" spans="2:65" s="1" customFormat="1" ht="24.2" customHeight="1" x14ac:dyDescent="0.2">
      <c r="B968" s="147"/>
      <c r="C968" s="148" t="s">
        <v>1276</v>
      </c>
      <c r="D968" s="148" t="s">
        <v>373</v>
      </c>
      <c r="E968" s="149" t="s">
        <v>1277</v>
      </c>
      <c r="F968" s="150" t="s">
        <v>1278</v>
      </c>
      <c r="G968" s="151" t="s">
        <v>444</v>
      </c>
      <c r="H968" s="152">
        <v>2934.288</v>
      </c>
      <c r="I968" s="153"/>
      <c r="J968" s="154">
        <f>ROUND(I968*H968,2)</f>
        <v>0</v>
      </c>
      <c r="K968" s="150"/>
      <c r="L968" s="32"/>
      <c r="M968" s="155" t="s">
        <v>1</v>
      </c>
      <c r="N968" s="156" t="s">
        <v>41</v>
      </c>
      <c r="P968" s="157">
        <f>O968*H968</f>
        <v>0</v>
      </c>
      <c r="Q968" s="157">
        <v>0</v>
      </c>
      <c r="R968" s="157">
        <f>Q968*H968</f>
        <v>0</v>
      </c>
      <c r="S968" s="157">
        <v>0</v>
      </c>
      <c r="T968" s="158">
        <f>S968*H968</f>
        <v>0</v>
      </c>
      <c r="AR968" s="159" t="s">
        <v>377</v>
      </c>
      <c r="AT968" s="159" t="s">
        <v>373</v>
      </c>
      <c r="AU968" s="159" t="s">
        <v>88</v>
      </c>
      <c r="AY968" s="17" t="s">
        <v>371</v>
      </c>
      <c r="BE968" s="160">
        <f>IF(N968="základná",J968,0)</f>
        <v>0</v>
      </c>
      <c r="BF968" s="160">
        <f>IF(N968="znížená",J968,0)</f>
        <v>0</v>
      </c>
      <c r="BG968" s="160">
        <f>IF(N968="zákl. prenesená",J968,0)</f>
        <v>0</v>
      </c>
      <c r="BH968" s="160">
        <f>IF(N968="zníž. prenesená",J968,0)</f>
        <v>0</v>
      </c>
      <c r="BI968" s="160">
        <f>IF(N968="nulová",J968,0)</f>
        <v>0</v>
      </c>
      <c r="BJ968" s="17" t="s">
        <v>88</v>
      </c>
      <c r="BK968" s="160">
        <f>ROUND(I968*H968,2)</f>
        <v>0</v>
      </c>
      <c r="BL968" s="17" t="s">
        <v>377</v>
      </c>
      <c r="BM968" s="159" t="s">
        <v>1279</v>
      </c>
    </row>
    <row r="969" spans="2:65" s="13" customFormat="1" ht="11.25" x14ac:dyDescent="0.2">
      <c r="B969" s="168"/>
      <c r="D969" s="162" t="s">
        <v>379</v>
      </c>
      <c r="F969" s="170" t="s">
        <v>1280</v>
      </c>
      <c r="H969" s="171">
        <v>2934.288</v>
      </c>
      <c r="I969" s="172"/>
      <c r="L969" s="168"/>
      <c r="M969" s="173"/>
      <c r="T969" s="174"/>
      <c r="AT969" s="169" t="s">
        <v>379</v>
      </c>
      <c r="AU969" s="169" t="s">
        <v>88</v>
      </c>
      <c r="AV969" s="13" t="s">
        <v>88</v>
      </c>
      <c r="AW969" s="13" t="s">
        <v>3</v>
      </c>
      <c r="AX969" s="13" t="s">
        <v>82</v>
      </c>
      <c r="AY969" s="169" t="s">
        <v>371</v>
      </c>
    </row>
    <row r="970" spans="2:65" s="1" customFormat="1" ht="24.2" customHeight="1" x14ac:dyDescent="0.2">
      <c r="B970" s="147"/>
      <c r="C970" s="148" t="s">
        <v>1281</v>
      </c>
      <c r="D970" s="148" t="s">
        <v>373</v>
      </c>
      <c r="E970" s="149" t="s">
        <v>1282</v>
      </c>
      <c r="F970" s="150" t="s">
        <v>1283</v>
      </c>
      <c r="G970" s="151" t="s">
        <v>513</v>
      </c>
      <c r="H970" s="152">
        <v>7</v>
      </c>
      <c r="I970" s="153"/>
      <c r="J970" s="154">
        <f>ROUND(I970*H970,2)</f>
        <v>0</v>
      </c>
      <c r="K970" s="150"/>
      <c r="L970" s="32"/>
      <c r="M970" s="155" t="s">
        <v>1</v>
      </c>
      <c r="N970" s="156" t="s">
        <v>41</v>
      </c>
      <c r="P970" s="157">
        <f>O970*H970</f>
        <v>0</v>
      </c>
      <c r="Q970" s="157">
        <v>1.5808E-3</v>
      </c>
      <c r="R970" s="157">
        <f>Q970*H970</f>
        <v>1.10656E-2</v>
      </c>
      <c r="S970" s="157">
        <v>0</v>
      </c>
      <c r="T970" s="158">
        <f>S970*H970</f>
        <v>0</v>
      </c>
      <c r="AR970" s="159" t="s">
        <v>377</v>
      </c>
      <c r="AT970" s="159" t="s">
        <v>373</v>
      </c>
      <c r="AU970" s="159" t="s">
        <v>88</v>
      </c>
      <c r="AY970" s="17" t="s">
        <v>371</v>
      </c>
      <c r="BE970" s="160">
        <f>IF(N970="základná",J970,0)</f>
        <v>0</v>
      </c>
      <c r="BF970" s="160">
        <f>IF(N970="znížená",J970,0)</f>
        <v>0</v>
      </c>
      <c r="BG970" s="160">
        <f>IF(N970="zákl. prenesená",J970,0)</f>
        <v>0</v>
      </c>
      <c r="BH970" s="160">
        <f>IF(N970="zníž. prenesená",J970,0)</f>
        <v>0</v>
      </c>
      <c r="BI970" s="160">
        <f>IF(N970="nulová",J970,0)</f>
        <v>0</v>
      </c>
      <c r="BJ970" s="17" t="s">
        <v>88</v>
      </c>
      <c r="BK970" s="160">
        <f>ROUND(I970*H970,2)</f>
        <v>0</v>
      </c>
      <c r="BL970" s="17" t="s">
        <v>377</v>
      </c>
      <c r="BM970" s="159" t="s">
        <v>1284</v>
      </c>
    </row>
    <row r="971" spans="2:65" s="13" customFormat="1" ht="11.25" x14ac:dyDescent="0.2">
      <c r="B971" s="168"/>
      <c r="D971" s="162" t="s">
        <v>379</v>
      </c>
      <c r="E971" s="169" t="s">
        <v>1</v>
      </c>
      <c r="F971" s="170" t="s">
        <v>412</v>
      </c>
      <c r="H971" s="171">
        <v>7</v>
      </c>
      <c r="I971" s="172"/>
      <c r="L971" s="168"/>
      <c r="M971" s="173"/>
      <c r="T971" s="174"/>
      <c r="AT971" s="169" t="s">
        <v>379</v>
      </c>
      <c r="AU971" s="169" t="s">
        <v>88</v>
      </c>
      <c r="AV971" s="13" t="s">
        <v>88</v>
      </c>
      <c r="AW971" s="13" t="s">
        <v>31</v>
      </c>
      <c r="AX971" s="13" t="s">
        <v>75</v>
      </c>
      <c r="AY971" s="169" t="s">
        <v>371</v>
      </c>
    </row>
    <row r="972" spans="2:65" s="15" customFormat="1" ht="11.25" x14ac:dyDescent="0.2">
      <c r="B972" s="182"/>
      <c r="D972" s="162" t="s">
        <v>379</v>
      </c>
      <c r="E972" s="183" t="s">
        <v>1</v>
      </c>
      <c r="F972" s="184" t="s">
        <v>385</v>
      </c>
      <c r="H972" s="185">
        <v>7</v>
      </c>
      <c r="I972" s="186"/>
      <c r="L972" s="182"/>
      <c r="M972" s="187"/>
      <c r="T972" s="188"/>
      <c r="AT972" s="183" t="s">
        <v>379</v>
      </c>
      <c r="AU972" s="183" t="s">
        <v>88</v>
      </c>
      <c r="AV972" s="15" t="s">
        <v>377</v>
      </c>
      <c r="AW972" s="15" t="s">
        <v>31</v>
      </c>
      <c r="AX972" s="15" t="s">
        <v>82</v>
      </c>
      <c r="AY972" s="183" t="s">
        <v>371</v>
      </c>
    </row>
    <row r="973" spans="2:65" s="1" customFormat="1" ht="24.2" customHeight="1" x14ac:dyDescent="0.2">
      <c r="B973" s="147"/>
      <c r="C973" s="148" t="s">
        <v>1285</v>
      </c>
      <c r="D973" s="148" t="s">
        <v>373</v>
      </c>
      <c r="E973" s="149" t="s">
        <v>1286</v>
      </c>
      <c r="F973" s="150" t="s">
        <v>1287</v>
      </c>
      <c r="G973" s="151" t="s">
        <v>489</v>
      </c>
      <c r="H973" s="152">
        <v>12</v>
      </c>
      <c r="I973" s="153"/>
      <c r="J973" s="154">
        <f>ROUND(I973*H973,2)</f>
        <v>0</v>
      </c>
      <c r="K973" s="150"/>
      <c r="L973" s="32"/>
      <c r="M973" s="155" t="s">
        <v>1</v>
      </c>
      <c r="N973" s="156" t="s">
        <v>41</v>
      </c>
      <c r="P973" s="157">
        <f>O973*H973</f>
        <v>0</v>
      </c>
      <c r="Q973" s="157">
        <v>1.3857999999999999E-4</v>
      </c>
      <c r="R973" s="157">
        <f>Q973*H973</f>
        <v>1.6629599999999998E-3</v>
      </c>
      <c r="S973" s="157">
        <v>0</v>
      </c>
      <c r="T973" s="158">
        <f>S973*H973</f>
        <v>0</v>
      </c>
      <c r="AR973" s="159" t="s">
        <v>377</v>
      </c>
      <c r="AT973" s="159" t="s">
        <v>373</v>
      </c>
      <c r="AU973" s="159" t="s">
        <v>88</v>
      </c>
      <c r="AY973" s="17" t="s">
        <v>371</v>
      </c>
      <c r="BE973" s="160">
        <f>IF(N973="základná",J973,0)</f>
        <v>0</v>
      </c>
      <c r="BF973" s="160">
        <f>IF(N973="znížená",J973,0)</f>
        <v>0</v>
      </c>
      <c r="BG973" s="160">
        <f>IF(N973="zákl. prenesená",J973,0)</f>
        <v>0</v>
      </c>
      <c r="BH973" s="160">
        <f>IF(N973="zníž. prenesená",J973,0)</f>
        <v>0</v>
      </c>
      <c r="BI973" s="160">
        <f>IF(N973="nulová",J973,0)</f>
        <v>0</v>
      </c>
      <c r="BJ973" s="17" t="s">
        <v>88</v>
      </c>
      <c r="BK973" s="160">
        <f>ROUND(I973*H973,2)</f>
        <v>0</v>
      </c>
      <c r="BL973" s="17" t="s">
        <v>377</v>
      </c>
      <c r="BM973" s="159" t="s">
        <v>1288</v>
      </c>
    </row>
    <row r="974" spans="2:65" s="13" customFormat="1" ht="11.25" x14ac:dyDescent="0.2">
      <c r="B974" s="168"/>
      <c r="D974" s="162" t="s">
        <v>379</v>
      </c>
      <c r="E974" s="169" t="s">
        <v>1</v>
      </c>
      <c r="F974" s="170" t="s">
        <v>437</v>
      </c>
      <c r="H974" s="171">
        <v>12</v>
      </c>
      <c r="I974" s="172"/>
      <c r="L974" s="168"/>
      <c r="M974" s="173"/>
      <c r="T974" s="174"/>
      <c r="AT974" s="169" t="s">
        <v>379</v>
      </c>
      <c r="AU974" s="169" t="s">
        <v>88</v>
      </c>
      <c r="AV974" s="13" t="s">
        <v>88</v>
      </c>
      <c r="AW974" s="13" t="s">
        <v>31</v>
      </c>
      <c r="AX974" s="13" t="s">
        <v>75</v>
      </c>
      <c r="AY974" s="169" t="s">
        <v>371</v>
      </c>
    </row>
    <row r="975" spans="2:65" s="15" customFormat="1" ht="11.25" x14ac:dyDescent="0.2">
      <c r="B975" s="182"/>
      <c r="D975" s="162" t="s">
        <v>379</v>
      </c>
      <c r="E975" s="183" t="s">
        <v>1</v>
      </c>
      <c r="F975" s="184" t="s">
        <v>385</v>
      </c>
      <c r="H975" s="185">
        <v>12</v>
      </c>
      <c r="I975" s="186"/>
      <c r="L975" s="182"/>
      <c r="M975" s="187"/>
      <c r="T975" s="188"/>
      <c r="AT975" s="183" t="s">
        <v>379</v>
      </c>
      <c r="AU975" s="183" t="s">
        <v>88</v>
      </c>
      <c r="AV975" s="15" t="s">
        <v>377</v>
      </c>
      <c r="AW975" s="15" t="s">
        <v>31</v>
      </c>
      <c r="AX975" s="15" t="s">
        <v>82</v>
      </c>
      <c r="AY975" s="183" t="s">
        <v>371</v>
      </c>
    </row>
    <row r="976" spans="2:65" s="1" customFormat="1" ht="12" x14ac:dyDescent="0.2">
      <c r="B976" s="147"/>
      <c r="C976" s="148" t="s">
        <v>1289</v>
      </c>
      <c r="D976" s="148" t="s">
        <v>373</v>
      </c>
      <c r="E976" s="149" t="s">
        <v>1290</v>
      </c>
      <c r="F976" s="150" t="s">
        <v>1291</v>
      </c>
      <c r="G976" s="151" t="s">
        <v>489</v>
      </c>
      <c r="H976" s="152">
        <v>6</v>
      </c>
      <c r="I976" s="153"/>
      <c r="J976" s="154">
        <f>ROUND(I976*H976,2)</f>
        <v>0</v>
      </c>
      <c r="K976" s="150"/>
      <c r="L976" s="32"/>
      <c r="M976" s="155" t="s">
        <v>1</v>
      </c>
      <c r="N976" s="156" t="s">
        <v>41</v>
      </c>
      <c r="P976" s="157">
        <f>O976*H976</f>
        <v>0</v>
      </c>
      <c r="Q976" s="157">
        <v>0</v>
      </c>
      <c r="R976" s="157">
        <f>Q976*H976</f>
        <v>0</v>
      </c>
      <c r="S976" s="157">
        <v>0</v>
      </c>
      <c r="T976" s="158">
        <f>S976*H976</f>
        <v>0</v>
      </c>
      <c r="AR976" s="159" t="s">
        <v>377</v>
      </c>
      <c r="AT976" s="159" t="s">
        <v>373</v>
      </c>
      <c r="AU976" s="159" t="s">
        <v>88</v>
      </c>
      <c r="AY976" s="17" t="s">
        <v>371</v>
      </c>
      <c r="BE976" s="160">
        <f>IF(N976="základná",J976,0)</f>
        <v>0</v>
      </c>
      <c r="BF976" s="160">
        <f>IF(N976="znížená",J976,0)</f>
        <v>0</v>
      </c>
      <c r="BG976" s="160">
        <f>IF(N976="zákl. prenesená",J976,0)</f>
        <v>0</v>
      </c>
      <c r="BH976" s="160">
        <f>IF(N976="zníž. prenesená",J976,0)</f>
        <v>0</v>
      </c>
      <c r="BI976" s="160">
        <f>IF(N976="nulová",J976,0)</f>
        <v>0</v>
      </c>
      <c r="BJ976" s="17" t="s">
        <v>88</v>
      </c>
      <c r="BK976" s="160">
        <f>ROUND(I976*H976,2)</f>
        <v>0</v>
      </c>
      <c r="BL976" s="17" t="s">
        <v>377</v>
      </c>
      <c r="BM976" s="159" t="s">
        <v>1292</v>
      </c>
    </row>
    <row r="977" spans="2:65" s="13" customFormat="1" ht="11.25" x14ac:dyDescent="0.2">
      <c r="B977" s="168"/>
      <c r="D977" s="162" t="s">
        <v>379</v>
      </c>
      <c r="E977" s="169" t="s">
        <v>1</v>
      </c>
      <c r="F977" s="170" t="s">
        <v>408</v>
      </c>
      <c r="H977" s="171">
        <v>6</v>
      </c>
      <c r="I977" s="172"/>
      <c r="L977" s="168"/>
      <c r="M977" s="173"/>
      <c r="T977" s="174"/>
      <c r="AT977" s="169" t="s">
        <v>379</v>
      </c>
      <c r="AU977" s="169" t="s">
        <v>88</v>
      </c>
      <c r="AV977" s="13" t="s">
        <v>88</v>
      </c>
      <c r="AW977" s="13" t="s">
        <v>31</v>
      </c>
      <c r="AX977" s="13" t="s">
        <v>75</v>
      </c>
      <c r="AY977" s="169" t="s">
        <v>371</v>
      </c>
    </row>
    <row r="978" spans="2:65" s="15" customFormat="1" ht="11.25" x14ac:dyDescent="0.2">
      <c r="B978" s="182"/>
      <c r="D978" s="162" t="s">
        <v>379</v>
      </c>
      <c r="E978" s="183" t="s">
        <v>1</v>
      </c>
      <c r="F978" s="184" t="s">
        <v>385</v>
      </c>
      <c r="H978" s="185">
        <v>6</v>
      </c>
      <c r="I978" s="186"/>
      <c r="L978" s="182"/>
      <c r="M978" s="187"/>
      <c r="T978" s="188"/>
      <c r="AT978" s="183" t="s">
        <v>379</v>
      </c>
      <c r="AU978" s="183" t="s">
        <v>88</v>
      </c>
      <c r="AV978" s="15" t="s">
        <v>377</v>
      </c>
      <c r="AW978" s="15" t="s">
        <v>31</v>
      </c>
      <c r="AX978" s="15" t="s">
        <v>82</v>
      </c>
      <c r="AY978" s="183" t="s">
        <v>371</v>
      </c>
    </row>
    <row r="979" spans="2:65" s="1" customFormat="1" ht="12" x14ac:dyDescent="0.2">
      <c r="B979" s="147"/>
      <c r="C979" s="148" t="s">
        <v>1293</v>
      </c>
      <c r="D979" s="148" t="s">
        <v>373</v>
      </c>
      <c r="E979" s="149" t="s">
        <v>1294</v>
      </c>
      <c r="F979" s="150" t="s">
        <v>1295</v>
      </c>
      <c r="G979" s="151" t="s">
        <v>489</v>
      </c>
      <c r="H979" s="152">
        <v>1</v>
      </c>
      <c r="I979" s="153"/>
      <c r="J979" s="154">
        <f>ROUND(I979*H979,2)</f>
        <v>0</v>
      </c>
      <c r="K979" s="150"/>
      <c r="L979" s="32"/>
      <c r="M979" s="155" t="s">
        <v>1</v>
      </c>
      <c r="N979" s="156" t="s">
        <v>41</v>
      </c>
      <c r="P979" s="157">
        <f>O979*H979</f>
        <v>0</v>
      </c>
      <c r="Q979" s="157">
        <v>0</v>
      </c>
      <c r="R979" s="157">
        <f>Q979*H979</f>
        <v>0</v>
      </c>
      <c r="S979" s="157">
        <v>0</v>
      </c>
      <c r="T979" s="158">
        <f>S979*H979</f>
        <v>0</v>
      </c>
      <c r="AR979" s="159" t="s">
        <v>377</v>
      </c>
      <c r="AT979" s="159" t="s">
        <v>373</v>
      </c>
      <c r="AU979" s="159" t="s">
        <v>88</v>
      </c>
      <c r="AY979" s="17" t="s">
        <v>371</v>
      </c>
      <c r="BE979" s="160">
        <f>IF(N979="základná",J979,0)</f>
        <v>0</v>
      </c>
      <c r="BF979" s="160">
        <f>IF(N979="znížená",J979,0)</f>
        <v>0</v>
      </c>
      <c r="BG979" s="160">
        <f>IF(N979="zákl. prenesená",J979,0)</f>
        <v>0</v>
      </c>
      <c r="BH979" s="160">
        <f>IF(N979="zníž. prenesená",J979,0)</f>
        <v>0</v>
      </c>
      <c r="BI979" s="160">
        <f>IF(N979="nulová",J979,0)</f>
        <v>0</v>
      </c>
      <c r="BJ979" s="17" t="s">
        <v>88</v>
      </c>
      <c r="BK979" s="160">
        <f>ROUND(I979*H979,2)</f>
        <v>0</v>
      </c>
      <c r="BL979" s="17" t="s">
        <v>377</v>
      </c>
      <c r="BM979" s="159" t="s">
        <v>1296</v>
      </c>
    </row>
    <row r="980" spans="2:65" s="13" customFormat="1" ht="11.25" x14ac:dyDescent="0.2">
      <c r="B980" s="168"/>
      <c r="D980" s="162" t="s">
        <v>379</v>
      </c>
      <c r="E980" s="169" t="s">
        <v>1</v>
      </c>
      <c r="F980" s="170" t="s">
        <v>82</v>
      </c>
      <c r="H980" s="171">
        <v>1</v>
      </c>
      <c r="I980" s="172"/>
      <c r="L980" s="168"/>
      <c r="M980" s="173"/>
      <c r="T980" s="174"/>
      <c r="AT980" s="169" t="s">
        <v>379</v>
      </c>
      <c r="AU980" s="169" t="s">
        <v>88</v>
      </c>
      <c r="AV980" s="13" t="s">
        <v>88</v>
      </c>
      <c r="AW980" s="13" t="s">
        <v>31</v>
      </c>
      <c r="AX980" s="13" t="s">
        <v>75</v>
      </c>
      <c r="AY980" s="169" t="s">
        <v>371</v>
      </c>
    </row>
    <row r="981" spans="2:65" s="15" customFormat="1" ht="11.25" x14ac:dyDescent="0.2">
      <c r="B981" s="182"/>
      <c r="D981" s="162" t="s">
        <v>379</v>
      </c>
      <c r="E981" s="183" t="s">
        <v>1</v>
      </c>
      <c r="F981" s="184" t="s">
        <v>385</v>
      </c>
      <c r="H981" s="185">
        <v>1</v>
      </c>
      <c r="I981" s="186"/>
      <c r="L981" s="182"/>
      <c r="M981" s="187"/>
      <c r="T981" s="188"/>
      <c r="AT981" s="183" t="s">
        <v>379</v>
      </c>
      <c r="AU981" s="183" t="s">
        <v>88</v>
      </c>
      <c r="AV981" s="15" t="s">
        <v>377</v>
      </c>
      <c r="AW981" s="15" t="s">
        <v>31</v>
      </c>
      <c r="AX981" s="15" t="s">
        <v>82</v>
      </c>
      <c r="AY981" s="183" t="s">
        <v>371</v>
      </c>
    </row>
    <row r="982" spans="2:65" s="1" customFormat="1" ht="12" x14ac:dyDescent="0.2">
      <c r="B982" s="147"/>
      <c r="C982" s="148" t="s">
        <v>1297</v>
      </c>
      <c r="D982" s="148" t="s">
        <v>373</v>
      </c>
      <c r="E982" s="149" t="s">
        <v>1298</v>
      </c>
      <c r="F982" s="150" t="s">
        <v>1299</v>
      </c>
      <c r="G982" s="151" t="s">
        <v>444</v>
      </c>
      <c r="H982" s="152">
        <v>1956.192</v>
      </c>
      <c r="I982" s="153"/>
      <c r="J982" s="154">
        <f>ROUND(I982*H982,2)</f>
        <v>0</v>
      </c>
      <c r="K982" s="150"/>
      <c r="L982" s="32"/>
      <c r="M982" s="155" t="s">
        <v>1</v>
      </c>
      <c r="N982" s="156" t="s">
        <v>41</v>
      </c>
      <c r="P982" s="157">
        <f>O982*H982</f>
        <v>0</v>
      </c>
      <c r="Q982" s="157">
        <v>0</v>
      </c>
      <c r="R982" s="157">
        <f>Q982*H982</f>
        <v>0</v>
      </c>
      <c r="S982" s="157">
        <v>0</v>
      </c>
      <c r="T982" s="158">
        <f>S982*H982</f>
        <v>0</v>
      </c>
      <c r="AR982" s="159" t="s">
        <v>377</v>
      </c>
      <c r="AT982" s="159" t="s">
        <v>373</v>
      </c>
      <c r="AU982" s="159" t="s">
        <v>88</v>
      </c>
      <c r="AY982" s="17" t="s">
        <v>371</v>
      </c>
      <c r="BE982" s="160">
        <f>IF(N982="základná",J982,0)</f>
        <v>0</v>
      </c>
      <c r="BF982" s="160">
        <f>IF(N982="znížená",J982,0)</f>
        <v>0</v>
      </c>
      <c r="BG982" s="160">
        <f>IF(N982="zákl. prenesená",J982,0)</f>
        <v>0</v>
      </c>
      <c r="BH982" s="160">
        <f>IF(N982="zníž. prenesená",J982,0)</f>
        <v>0</v>
      </c>
      <c r="BI982" s="160">
        <f>IF(N982="nulová",J982,0)</f>
        <v>0</v>
      </c>
      <c r="BJ982" s="17" t="s">
        <v>88</v>
      </c>
      <c r="BK982" s="160">
        <f>ROUND(I982*H982,2)</f>
        <v>0</v>
      </c>
      <c r="BL982" s="17" t="s">
        <v>377</v>
      </c>
      <c r="BM982" s="159" t="s">
        <v>1300</v>
      </c>
    </row>
    <row r="983" spans="2:65" s="1" customFormat="1" ht="24.2" customHeight="1" x14ac:dyDescent="0.2">
      <c r="B983" s="147"/>
      <c r="C983" s="148" t="s">
        <v>1301</v>
      </c>
      <c r="D983" s="148" t="s">
        <v>373</v>
      </c>
      <c r="E983" s="149" t="s">
        <v>1302</v>
      </c>
      <c r="F983" s="150" t="s">
        <v>1303</v>
      </c>
      <c r="G983" s="151" t="s">
        <v>444</v>
      </c>
      <c r="H983" s="152">
        <v>46948.608</v>
      </c>
      <c r="I983" s="153"/>
      <c r="J983" s="154">
        <f>ROUND(I983*H983,2)</f>
        <v>0</v>
      </c>
      <c r="K983" s="150"/>
      <c r="L983" s="32"/>
      <c r="M983" s="155" t="s">
        <v>1</v>
      </c>
      <c r="N983" s="156" t="s">
        <v>41</v>
      </c>
      <c r="P983" s="157">
        <f>O983*H983</f>
        <v>0</v>
      </c>
      <c r="Q983" s="157">
        <v>0</v>
      </c>
      <c r="R983" s="157">
        <f>Q983*H983</f>
        <v>0</v>
      </c>
      <c r="S983" s="157">
        <v>0</v>
      </c>
      <c r="T983" s="158">
        <f>S983*H983</f>
        <v>0</v>
      </c>
      <c r="AR983" s="159" t="s">
        <v>377</v>
      </c>
      <c r="AT983" s="159" t="s">
        <v>373</v>
      </c>
      <c r="AU983" s="159" t="s">
        <v>88</v>
      </c>
      <c r="AY983" s="17" t="s">
        <v>371</v>
      </c>
      <c r="BE983" s="160">
        <f>IF(N983="základná",J983,0)</f>
        <v>0</v>
      </c>
      <c r="BF983" s="160">
        <f>IF(N983="znížená",J983,0)</f>
        <v>0</v>
      </c>
      <c r="BG983" s="160">
        <f>IF(N983="zákl. prenesená",J983,0)</f>
        <v>0</v>
      </c>
      <c r="BH983" s="160">
        <f>IF(N983="zníž. prenesená",J983,0)</f>
        <v>0</v>
      </c>
      <c r="BI983" s="160">
        <f>IF(N983="nulová",J983,0)</f>
        <v>0</v>
      </c>
      <c r="BJ983" s="17" t="s">
        <v>88</v>
      </c>
      <c r="BK983" s="160">
        <f>ROUND(I983*H983,2)</f>
        <v>0</v>
      </c>
      <c r="BL983" s="17" t="s">
        <v>377</v>
      </c>
      <c r="BM983" s="159" t="s">
        <v>1304</v>
      </c>
    </row>
    <row r="984" spans="2:65" s="13" customFormat="1" ht="11.25" x14ac:dyDescent="0.2">
      <c r="B984" s="168"/>
      <c r="D984" s="162" t="s">
        <v>379</v>
      </c>
      <c r="F984" s="170" t="s">
        <v>1305</v>
      </c>
      <c r="H984" s="171">
        <v>46948.608</v>
      </c>
      <c r="I984" s="172"/>
      <c r="L984" s="168"/>
      <c r="M984" s="173"/>
      <c r="T984" s="174"/>
      <c r="AT984" s="169" t="s">
        <v>379</v>
      </c>
      <c r="AU984" s="169" t="s">
        <v>88</v>
      </c>
      <c r="AV984" s="13" t="s">
        <v>88</v>
      </c>
      <c r="AW984" s="13" t="s">
        <v>3</v>
      </c>
      <c r="AX984" s="13" t="s">
        <v>82</v>
      </c>
      <c r="AY984" s="169" t="s">
        <v>371</v>
      </c>
    </row>
    <row r="985" spans="2:65" s="1" customFormat="1" ht="24.2" customHeight="1" x14ac:dyDescent="0.2">
      <c r="B985" s="147"/>
      <c r="C985" s="148" t="s">
        <v>1306</v>
      </c>
      <c r="D985" s="148" t="s">
        <v>373</v>
      </c>
      <c r="E985" s="149" t="s">
        <v>1307</v>
      </c>
      <c r="F985" s="150" t="s">
        <v>1308</v>
      </c>
      <c r="G985" s="151" t="s">
        <v>444</v>
      </c>
      <c r="H985" s="152">
        <v>5868.576</v>
      </c>
      <c r="I985" s="153"/>
      <c r="J985" s="154">
        <f>ROUND(I985*H985,2)</f>
        <v>0</v>
      </c>
      <c r="K985" s="150"/>
      <c r="L985" s="32"/>
      <c r="M985" s="155" t="s">
        <v>1</v>
      </c>
      <c r="N985" s="156" t="s">
        <v>41</v>
      </c>
      <c r="P985" s="157">
        <f>O985*H985</f>
        <v>0</v>
      </c>
      <c r="Q985" s="157">
        <v>0</v>
      </c>
      <c r="R985" s="157">
        <f>Q985*H985</f>
        <v>0</v>
      </c>
      <c r="S985" s="157">
        <v>0</v>
      </c>
      <c r="T985" s="158">
        <f>S985*H985</f>
        <v>0</v>
      </c>
      <c r="AR985" s="159" t="s">
        <v>377</v>
      </c>
      <c r="AT985" s="159" t="s">
        <v>373</v>
      </c>
      <c r="AU985" s="159" t="s">
        <v>88</v>
      </c>
      <c r="AY985" s="17" t="s">
        <v>371</v>
      </c>
      <c r="BE985" s="160">
        <f>IF(N985="základná",J985,0)</f>
        <v>0</v>
      </c>
      <c r="BF985" s="160">
        <f>IF(N985="znížená",J985,0)</f>
        <v>0</v>
      </c>
      <c r="BG985" s="160">
        <f>IF(N985="zákl. prenesená",J985,0)</f>
        <v>0</v>
      </c>
      <c r="BH985" s="160">
        <f>IF(N985="zníž. prenesená",J985,0)</f>
        <v>0</v>
      </c>
      <c r="BI985" s="160">
        <f>IF(N985="nulová",J985,0)</f>
        <v>0</v>
      </c>
      <c r="BJ985" s="17" t="s">
        <v>88</v>
      </c>
      <c r="BK985" s="160">
        <f>ROUND(I985*H985,2)</f>
        <v>0</v>
      </c>
      <c r="BL985" s="17" t="s">
        <v>377</v>
      </c>
      <c r="BM985" s="159" t="s">
        <v>1309</v>
      </c>
    </row>
    <row r="986" spans="2:65" s="13" customFormat="1" ht="11.25" x14ac:dyDescent="0.2">
      <c r="B986" s="168"/>
      <c r="D986" s="162" t="s">
        <v>379</v>
      </c>
      <c r="F986" s="170" t="s">
        <v>1310</v>
      </c>
      <c r="H986" s="171">
        <v>5868.576</v>
      </c>
      <c r="I986" s="172"/>
      <c r="L986" s="168"/>
      <c r="M986" s="173"/>
      <c r="T986" s="174"/>
      <c r="AT986" s="169" t="s">
        <v>379</v>
      </c>
      <c r="AU986" s="169" t="s">
        <v>88</v>
      </c>
      <c r="AV986" s="13" t="s">
        <v>88</v>
      </c>
      <c r="AW986" s="13" t="s">
        <v>3</v>
      </c>
      <c r="AX986" s="13" t="s">
        <v>82</v>
      </c>
      <c r="AY986" s="169" t="s">
        <v>371</v>
      </c>
    </row>
    <row r="987" spans="2:65" s="1" customFormat="1" ht="24.2" customHeight="1" x14ac:dyDescent="0.2">
      <c r="B987" s="147"/>
      <c r="C987" s="148" t="s">
        <v>1311</v>
      </c>
      <c r="D987" s="148" t="s">
        <v>373</v>
      </c>
      <c r="E987" s="149" t="s">
        <v>1312</v>
      </c>
      <c r="F987" s="150" t="s">
        <v>1313</v>
      </c>
      <c r="G987" s="151" t="s">
        <v>444</v>
      </c>
      <c r="H987" s="152">
        <v>5868.576</v>
      </c>
      <c r="I987" s="153"/>
      <c r="J987" s="154">
        <f>ROUND(I987*H987,2)</f>
        <v>0</v>
      </c>
      <c r="K987" s="150"/>
      <c r="L987" s="32"/>
      <c r="M987" s="155" t="s">
        <v>1</v>
      </c>
      <c r="N987" s="156" t="s">
        <v>41</v>
      </c>
      <c r="P987" s="157">
        <f>O987*H987</f>
        <v>0</v>
      </c>
      <c r="Q987" s="157">
        <v>0</v>
      </c>
      <c r="R987" s="157">
        <f>Q987*H987</f>
        <v>0</v>
      </c>
      <c r="S987" s="157">
        <v>0</v>
      </c>
      <c r="T987" s="158">
        <f>S987*H987</f>
        <v>0</v>
      </c>
      <c r="AR987" s="159" t="s">
        <v>377</v>
      </c>
      <c r="AT987" s="159" t="s">
        <v>373</v>
      </c>
      <c r="AU987" s="159" t="s">
        <v>88</v>
      </c>
      <c r="AY987" s="17" t="s">
        <v>371</v>
      </c>
      <c r="BE987" s="160">
        <f>IF(N987="základná",J987,0)</f>
        <v>0</v>
      </c>
      <c r="BF987" s="160">
        <f>IF(N987="znížená",J987,0)</f>
        <v>0</v>
      </c>
      <c r="BG987" s="160">
        <f>IF(N987="zákl. prenesená",J987,0)</f>
        <v>0</v>
      </c>
      <c r="BH987" s="160">
        <f>IF(N987="zníž. prenesená",J987,0)</f>
        <v>0</v>
      </c>
      <c r="BI987" s="160">
        <f>IF(N987="nulová",J987,0)</f>
        <v>0</v>
      </c>
      <c r="BJ987" s="17" t="s">
        <v>88</v>
      </c>
      <c r="BK987" s="160">
        <f>ROUND(I987*H987,2)</f>
        <v>0</v>
      </c>
      <c r="BL987" s="17" t="s">
        <v>377</v>
      </c>
      <c r="BM987" s="159" t="s">
        <v>1314</v>
      </c>
    </row>
    <row r="988" spans="2:65" s="13" customFormat="1" ht="11.25" x14ac:dyDescent="0.2">
      <c r="B988" s="168"/>
      <c r="D988" s="162" t="s">
        <v>379</v>
      </c>
      <c r="F988" s="170" t="s">
        <v>1310</v>
      </c>
      <c r="H988" s="171">
        <v>5868.576</v>
      </c>
      <c r="I988" s="172"/>
      <c r="L988" s="168"/>
      <c r="M988" s="173"/>
      <c r="T988" s="174"/>
      <c r="AT988" s="169" t="s">
        <v>379</v>
      </c>
      <c r="AU988" s="169" t="s">
        <v>88</v>
      </c>
      <c r="AV988" s="13" t="s">
        <v>88</v>
      </c>
      <c r="AW988" s="13" t="s">
        <v>3</v>
      </c>
      <c r="AX988" s="13" t="s">
        <v>82</v>
      </c>
      <c r="AY988" s="169" t="s">
        <v>371</v>
      </c>
    </row>
    <row r="989" spans="2:65" s="1" customFormat="1" ht="24.2" customHeight="1" x14ac:dyDescent="0.2">
      <c r="B989" s="147"/>
      <c r="C989" s="148" t="s">
        <v>1315</v>
      </c>
      <c r="D989" s="148" t="s">
        <v>373</v>
      </c>
      <c r="E989" s="149" t="s">
        <v>1316</v>
      </c>
      <c r="F989" s="150" t="s">
        <v>1317</v>
      </c>
      <c r="G989" s="151" t="s">
        <v>444</v>
      </c>
      <c r="H989" s="152">
        <v>1718.123</v>
      </c>
      <c r="I989" s="153"/>
      <c r="J989" s="154">
        <f>ROUND(I989*H989,2)</f>
        <v>0</v>
      </c>
      <c r="K989" s="150"/>
      <c r="L989" s="32"/>
      <c r="M989" s="155" t="s">
        <v>1</v>
      </c>
      <c r="N989" s="156" t="s">
        <v>41</v>
      </c>
      <c r="P989" s="157">
        <f>O989*H989</f>
        <v>0</v>
      </c>
      <c r="Q989" s="157">
        <v>0</v>
      </c>
      <c r="R989" s="157">
        <f>Q989*H989</f>
        <v>0</v>
      </c>
      <c r="S989" s="157">
        <v>0</v>
      </c>
      <c r="T989" s="158">
        <f>S989*H989</f>
        <v>0</v>
      </c>
      <c r="AR989" s="159" t="s">
        <v>377</v>
      </c>
      <c r="AT989" s="159" t="s">
        <v>373</v>
      </c>
      <c r="AU989" s="159" t="s">
        <v>88</v>
      </c>
      <c r="AY989" s="17" t="s">
        <v>371</v>
      </c>
      <c r="BE989" s="160">
        <f>IF(N989="základná",J989,0)</f>
        <v>0</v>
      </c>
      <c r="BF989" s="160">
        <f>IF(N989="znížená",J989,0)</f>
        <v>0</v>
      </c>
      <c r="BG989" s="160">
        <f>IF(N989="zákl. prenesená",J989,0)</f>
        <v>0</v>
      </c>
      <c r="BH989" s="160">
        <f>IF(N989="zníž. prenesená",J989,0)</f>
        <v>0</v>
      </c>
      <c r="BI989" s="160">
        <f>IF(N989="nulová",J989,0)</f>
        <v>0</v>
      </c>
      <c r="BJ989" s="17" t="s">
        <v>88</v>
      </c>
      <c r="BK989" s="160">
        <f>ROUND(I989*H989,2)</f>
        <v>0</v>
      </c>
      <c r="BL989" s="17" t="s">
        <v>377</v>
      </c>
      <c r="BM989" s="159" t="s">
        <v>1318</v>
      </c>
    </row>
    <row r="990" spans="2:65" s="13" customFormat="1" ht="11.25" x14ac:dyDescent="0.2">
      <c r="B990" s="168"/>
      <c r="D990" s="162" t="s">
        <v>379</v>
      </c>
      <c r="F990" s="170" t="s">
        <v>1319</v>
      </c>
      <c r="H990" s="171">
        <v>1718.123</v>
      </c>
      <c r="I990" s="172"/>
      <c r="L990" s="168"/>
      <c r="M990" s="173"/>
      <c r="T990" s="174"/>
      <c r="AT990" s="169" t="s">
        <v>379</v>
      </c>
      <c r="AU990" s="169" t="s">
        <v>88</v>
      </c>
      <c r="AV990" s="13" t="s">
        <v>88</v>
      </c>
      <c r="AW990" s="13" t="s">
        <v>3</v>
      </c>
      <c r="AX990" s="13" t="s">
        <v>82</v>
      </c>
      <c r="AY990" s="169" t="s">
        <v>371</v>
      </c>
    </row>
    <row r="991" spans="2:65" s="1" customFormat="1" ht="24.2" customHeight="1" x14ac:dyDescent="0.2">
      <c r="B991" s="147"/>
      <c r="C991" s="148" t="s">
        <v>1320</v>
      </c>
      <c r="D991" s="148" t="s">
        <v>373</v>
      </c>
      <c r="E991" s="149" t="s">
        <v>1321</v>
      </c>
      <c r="F991" s="150" t="s">
        <v>1322</v>
      </c>
      <c r="G991" s="151" t="s">
        <v>444</v>
      </c>
      <c r="H991" s="152">
        <v>82.16</v>
      </c>
      <c r="I991" s="153"/>
      <c r="J991" s="154">
        <f>ROUND(I991*H991,2)</f>
        <v>0</v>
      </c>
      <c r="K991" s="150"/>
      <c r="L991" s="32"/>
      <c r="M991" s="155" t="s">
        <v>1</v>
      </c>
      <c r="N991" s="156" t="s">
        <v>41</v>
      </c>
      <c r="P991" s="157">
        <f>O991*H991</f>
        <v>0</v>
      </c>
      <c r="Q991" s="157">
        <v>0</v>
      </c>
      <c r="R991" s="157">
        <f>Q991*H991</f>
        <v>0</v>
      </c>
      <c r="S991" s="157">
        <v>0</v>
      </c>
      <c r="T991" s="158">
        <f>S991*H991</f>
        <v>0</v>
      </c>
      <c r="AR991" s="159" t="s">
        <v>377</v>
      </c>
      <c r="AT991" s="159" t="s">
        <v>373</v>
      </c>
      <c r="AU991" s="159" t="s">
        <v>88</v>
      </c>
      <c r="AY991" s="17" t="s">
        <v>371</v>
      </c>
      <c r="BE991" s="160">
        <f>IF(N991="základná",J991,0)</f>
        <v>0</v>
      </c>
      <c r="BF991" s="160">
        <f>IF(N991="znížená",J991,0)</f>
        <v>0</v>
      </c>
      <c r="BG991" s="160">
        <f>IF(N991="zákl. prenesená",J991,0)</f>
        <v>0</v>
      </c>
      <c r="BH991" s="160">
        <f>IF(N991="zníž. prenesená",J991,0)</f>
        <v>0</v>
      </c>
      <c r="BI991" s="160">
        <f>IF(N991="nulová",J991,0)</f>
        <v>0</v>
      </c>
      <c r="BJ991" s="17" t="s">
        <v>88</v>
      </c>
      <c r="BK991" s="160">
        <f>ROUND(I991*H991,2)</f>
        <v>0</v>
      </c>
      <c r="BL991" s="17" t="s">
        <v>377</v>
      </c>
      <c r="BM991" s="159" t="s">
        <v>1323</v>
      </c>
    </row>
    <row r="992" spans="2:65" s="13" customFormat="1" ht="11.25" x14ac:dyDescent="0.2">
      <c r="B992" s="168"/>
      <c r="D992" s="162" t="s">
        <v>379</v>
      </c>
      <c r="F992" s="170" t="s">
        <v>1324</v>
      </c>
      <c r="H992" s="171">
        <v>82.16</v>
      </c>
      <c r="I992" s="172"/>
      <c r="L992" s="168"/>
      <c r="M992" s="173"/>
      <c r="T992" s="174"/>
      <c r="AT992" s="169" t="s">
        <v>379</v>
      </c>
      <c r="AU992" s="169" t="s">
        <v>88</v>
      </c>
      <c r="AV992" s="13" t="s">
        <v>88</v>
      </c>
      <c r="AW992" s="13" t="s">
        <v>3</v>
      </c>
      <c r="AX992" s="13" t="s">
        <v>82</v>
      </c>
      <c r="AY992" s="169" t="s">
        <v>371</v>
      </c>
    </row>
    <row r="993" spans="2:65" s="1" customFormat="1" ht="24.2" customHeight="1" x14ac:dyDescent="0.2">
      <c r="B993" s="147"/>
      <c r="C993" s="148" t="s">
        <v>1325</v>
      </c>
      <c r="D993" s="148" t="s">
        <v>373</v>
      </c>
      <c r="E993" s="149" t="s">
        <v>1326</v>
      </c>
      <c r="F993" s="150" t="s">
        <v>1327</v>
      </c>
      <c r="G993" s="151" t="s">
        <v>444</v>
      </c>
      <c r="H993" s="152">
        <v>78.248000000000005</v>
      </c>
      <c r="I993" s="153"/>
      <c r="J993" s="154">
        <f>ROUND(I993*H993,2)</f>
        <v>0</v>
      </c>
      <c r="K993" s="150"/>
      <c r="L993" s="32"/>
      <c r="M993" s="155" t="s">
        <v>1</v>
      </c>
      <c r="N993" s="156" t="s">
        <v>41</v>
      </c>
      <c r="P993" s="157">
        <f>O993*H993</f>
        <v>0</v>
      </c>
      <c r="Q993" s="157">
        <v>0</v>
      </c>
      <c r="R993" s="157">
        <f>Q993*H993</f>
        <v>0</v>
      </c>
      <c r="S993" s="157">
        <v>0</v>
      </c>
      <c r="T993" s="158">
        <f>S993*H993</f>
        <v>0</v>
      </c>
      <c r="AR993" s="159" t="s">
        <v>377</v>
      </c>
      <c r="AT993" s="159" t="s">
        <v>373</v>
      </c>
      <c r="AU993" s="159" t="s">
        <v>88</v>
      </c>
      <c r="AY993" s="17" t="s">
        <v>371</v>
      </c>
      <c r="BE993" s="160">
        <f>IF(N993="základná",J993,0)</f>
        <v>0</v>
      </c>
      <c r="BF993" s="160">
        <f>IF(N993="znížená",J993,0)</f>
        <v>0</v>
      </c>
      <c r="BG993" s="160">
        <f>IF(N993="zákl. prenesená",J993,0)</f>
        <v>0</v>
      </c>
      <c r="BH993" s="160">
        <f>IF(N993="zníž. prenesená",J993,0)</f>
        <v>0</v>
      </c>
      <c r="BI993" s="160">
        <f>IF(N993="nulová",J993,0)</f>
        <v>0</v>
      </c>
      <c r="BJ993" s="17" t="s">
        <v>88</v>
      </c>
      <c r="BK993" s="160">
        <f>ROUND(I993*H993,2)</f>
        <v>0</v>
      </c>
      <c r="BL993" s="17" t="s">
        <v>377</v>
      </c>
      <c r="BM993" s="159" t="s">
        <v>1328</v>
      </c>
    </row>
    <row r="994" spans="2:65" s="13" customFormat="1" ht="11.25" x14ac:dyDescent="0.2">
      <c r="B994" s="168"/>
      <c r="D994" s="162" t="s">
        <v>379</v>
      </c>
      <c r="F994" s="170" t="s">
        <v>1329</v>
      </c>
      <c r="H994" s="171">
        <v>78.248000000000005</v>
      </c>
      <c r="I994" s="172"/>
      <c r="L994" s="168"/>
      <c r="M994" s="173"/>
      <c r="T994" s="174"/>
      <c r="AT994" s="169" t="s">
        <v>379</v>
      </c>
      <c r="AU994" s="169" t="s">
        <v>88</v>
      </c>
      <c r="AV994" s="13" t="s">
        <v>88</v>
      </c>
      <c r="AW994" s="13" t="s">
        <v>3</v>
      </c>
      <c r="AX994" s="13" t="s">
        <v>82</v>
      </c>
      <c r="AY994" s="169" t="s">
        <v>371</v>
      </c>
    </row>
    <row r="995" spans="2:65" s="1" customFormat="1" ht="24.2" customHeight="1" x14ac:dyDescent="0.2">
      <c r="B995" s="147"/>
      <c r="C995" s="148" t="s">
        <v>1330</v>
      </c>
      <c r="D995" s="148" t="s">
        <v>373</v>
      </c>
      <c r="E995" s="149" t="s">
        <v>1331</v>
      </c>
      <c r="F995" s="150" t="s">
        <v>1332</v>
      </c>
      <c r="G995" s="151" t="s">
        <v>444</v>
      </c>
      <c r="H995" s="152">
        <v>39.124000000000002</v>
      </c>
      <c r="I995" s="153"/>
      <c r="J995" s="154">
        <f>ROUND(I995*H995,2)</f>
        <v>0</v>
      </c>
      <c r="K995" s="150"/>
      <c r="L995" s="32"/>
      <c r="M995" s="155" t="s">
        <v>1</v>
      </c>
      <c r="N995" s="156" t="s">
        <v>41</v>
      </c>
      <c r="P995" s="157">
        <f>O995*H995</f>
        <v>0</v>
      </c>
      <c r="Q995" s="157">
        <v>0</v>
      </c>
      <c r="R995" s="157">
        <f>Q995*H995</f>
        <v>0</v>
      </c>
      <c r="S995" s="157">
        <v>0</v>
      </c>
      <c r="T995" s="158">
        <f>S995*H995</f>
        <v>0</v>
      </c>
      <c r="AR995" s="159" t="s">
        <v>377</v>
      </c>
      <c r="AT995" s="159" t="s">
        <v>373</v>
      </c>
      <c r="AU995" s="159" t="s">
        <v>88</v>
      </c>
      <c r="AY995" s="17" t="s">
        <v>371</v>
      </c>
      <c r="BE995" s="160">
        <f>IF(N995="základná",J995,0)</f>
        <v>0</v>
      </c>
      <c r="BF995" s="160">
        <f>IF(N995="znížená",J995,0)</f>
        <v>0</v>
      </c>
      <c r="BG995" s="160">
        <f>IF(N995="zákl. prenesená",J995,0)</f>
        <v>0</v>
      </c>
      <c r="BH995" s="160">
        <f>IF(N995="zníž. prenesená",J995,0)</f>
        <v>0</v>
      </c>
      <c r="BI995" s="160">
        <f>IF(N995="nulová",J995,0)</f>
        <v>0</v>
      </c>
      <c r="BJ995" s="17" t="s">
        <v>88</v>
      </c>
      <c r="BK995" s="160">
        <f>ROUND(I995*H995,2)</f>
        <v>0</v>
      </c>
      <c r="BL995" s="17" t="s">
        <v>377</v>
      </c>
      <c r="BM995" s="159" t="s">
        <v>1333</v>
      </c>
    </row>
    <row r="996" spans="2:65" s="13" customFormat="1" ht="11.25" x14ac:dyDescent="0.2">
      <c r="B996" s="168"/>
      <c r="D996" s="162" t="s">
        <v>379</v>
      </c>
      <c r="F996" s="170" t="s">
        <v>1334</v>
      </c>
      <c r="H996" s="171">
        <v>39.124000000000002</v>
      </c>
      <c r="I996" s="172"/>
      <c r="L996" s="168"/>
      <c r="M996" s="173"/>
      <c r="T996" s="174"/>
      <c r="AT996" s="169" t="s">
        <v>379</v>
      </c>
      <c r="AU996" s="169" t="s">
        <v>88</v>
      </c>
      <c r="AV996" s="13" t="s">
        <v>88</v>
      </c>
      <c r="AW996" s="13" t="s">
        <v>3</v>
      </c>
      <c r="AX996" s="13" t="s">
        <v>82</v>
      </c>
      <c r="AY996" s="169" t="s">
        <v>371</v>
      </c>
    </row>
    <row r="997" spans="2:65" s="1" customFormat="1" ht="33" customHeight="1" x14ac:dyDescent="0.2">
      <c r="B997" s="147"/>
      <c r="C997" s="148" t="s">
        <v>1335</v>
      </c>
      <c r="D997" s="148" t="s">
        <v>373</v>
      </c>
      <c r="E997" s="149" t="s">
        <v>1336</v>
      </c>
      <c r="F997" s="150" t="s">
        <v>1337</v>
      </c>
      <c r="G997" s="151" t="s">
        <v>444</v>
      </c>
      <c r="H997" s="152">
        <v>38.58</v>
      </c>
      <c r="I997" s="153"/>
      <c r="J997" s="154">
        <f>ROUND(I997*H997,2)</f>
        <v>0</v>
      </c>
      <c r="K997" s="150"/>
      <c r="L997" s="32"/>
      <c r="M997" s="155" t="s">
        <v>1</v>
      </c>
      <c r="N997" s="156" t="s">
        <v>41</v>
      </c>
      <c r="P997" s="157">
        <f>O997*H997</f>
        <v>0</v>
      </c>
      <c r="Q997" s="157">
        <v>0</v>
      </c>
      <c r="R997" s="157">
        <f>Q997*H997</f>
        <v>0</v>
      </c>
      <c r="S997" s="157">
        <v>0</v>
      </c>
      <c r="T997" s="158">
        <f>S997*H997</f>
        <v>0</v>
      </c>
      <c r="AR997" s="159" t="s">
        <v>377</v>
      </c>
      <c r="AT997" s="159" t="s">
        <v>373</v>
      </c>
      <c r="AU997" s="159" t="s">
        <v>88</v>
      </c>
      <c r="AY997" s="17" t="s">
        <v>371</v>
      </c>
      <c r="BE997" s="160">
        <f>IF(N997="základná",J997,0)</f>
        <v>0</v>
      </c>
      <c r="BF997" s="160">
        <f>IF(N997="znížená",J997,0)</f>
        <v>0</v>
      </c>
      <c r="BG997" s="160">
        <f>IF(N997="zákl. prenesená",J997,0)</f>
        <v>0</v>
      </c>
      <c r="BH997" s="160">
        <f>IF(N997="zníž. prenesená",J997,0)</f>
        <v>0</v>
      </c>
      <c r="BI997" s="160">
        <f>IF(N997="nulová",J997,0)</f>
        <v>0</v>
      </c>
      <c r="BJ997" s="17" t="s">
        <v>88</v>
      </c>
      <c r="BK997" s="160">
        <f>ROUND(I997*H997,2)</f>
        <v>0</v>
      </c>
      <c r="BL997" s="17" t="s">
        <v>377</v>
      </c>
      <c r="BM997" s="159" t="s">
        <v>1338</v>
      </c>
    </row>
    <row r="998" spans="2:65" s="13" customFormat="1" ht="11.25" x14ac:dyDescent="0.2">
      <c r="B998" s="168"/>
      <c r="D998" s="162" t="s">
        <v>379</v>
      </c>
      <c r="E998" s="169" t="s">
        <v>1</v>
      </c>
      <c r="F998" s="170" t="s">
        <v>1339</v>
      </c>
      <c r="H998" s="171">
        <v>38.58</v>
      </c>
      <c r="I998" s="172"/>
      <c r="L998" s="168"/>
      <c r="M998" s="173"/>
      <c r="T998" s="174"/>
      <c r="AT998" s="169" t="s">
        <v>379</v>
      </c>
      <c r="AU998" s="169" t="s">
        <v>88</v>
      </c>
      <c r="AV998" s="13" t="s">
        <v>88</v>
      </c>
      <c r="AW998" s="13" t="s">
        <v>31</v>
      </c>
      <c r="AX998" s="13" t="s">
        <v>75</v>
      </c>
      <c r="AY998" s="169" t="s">
        <v>371</v>
      </c>
    </row>
    <row r="999" spans="2:65" s="15" customFormat="1" ht="11.25" x14ac:dyDescent="0.2">
      <c r="B999" s="182"/>
      <c r="D999" s="162" t="s">
        <v>379</v>
      </c>
      <c r="E999" s="183" t="s">
        <v>1</v>
      </c>
      <c r="F999" s="184" t="s">
        <v>385</v>
      </c>
      <c r="H999" s="185">
        <v>38.58</v>
      </c>
      <c r="I999" s="186"/>
      <c r="L999" s="182"/>
      <c r="M999" s="187"/>
      <c r="T999" s="188"/>
      <c r="AT999" s="183" t="s">
        <v>379</v>
      </c>
      <c r="AU999" s="183" t="s">
        <v>88</v>
      </c>
      <c r="AV999" s="15" t="s">
        <v>377</v>
      </c>
      <c r="AW999" s="15" t="s">
        <v>31</v>
      </c>
      <c r="AX999" s="15" t="s">
        <v>82</v>
      </c>
      <c r="AY999" s="183" t="s">
        <v>371</v>
      </c>
    </row>
    <row r="1000" spans="2:65" s="1" customFormat="1" ht="24.2" customHeight="1" x14ac:dyDescent="0.2">
      <c r="B1000" s="147"/>
      <c r="C1000" s="148" t="s">
        <v>1340</v>
      </c>
      <c r="D1000" s="148" t="s">
        <v>373</v>
      </c>
      <c r="E1000" s="149" t="s">
        <v>1341</v>
      </c>
      <c r="F1000" s="150" t="s">
        <v>1342</v>
      </c>
      <c r="G1000" s="151" t="s">
        <v>513</v>
      </c>
      <c r="H1000" s="152">
        <v>391.238</v>
      </c>
      <c r="I1000" s="153"/>
      <c r="J1000" s="154">
        <f>ROUND(I1000*H1000,2)</f>
        <v>0</v>
      </c>
      <c r="K1000" s="150"/>
      <c r="L1000" s="32"/>
      <c r="M1000" s="155" t="s">
        <v>1</v>
      </c>
      <c r="N1000" s="156" t="s">
        <v>41</v>
      </c>
      <c r="P1000" s="157">
        <f>O1000*H1000</f>
        <v>0</v>
      </c>
      <c r="Q1000" s="157">
        <v>0</v>
      </c>
      <c r="R1000" s="157">
        <f>Q1000*H1000</f>
        <v>0</v>
      </c>
      <c r="S1000" s="157">
        <v>0</v>
      </c>
      <c r="T1000" s="158">
        <f>S1000*H1000</f>
        <v>0</v>
      </c>
      <c r="AR1000" s="159" t="s">
        <v>377</v>
      </c>
      <c r="AT1000" s="159" t="s">
        <v>373</v>
      </c>
      <c r="AU1000" s="159" t="s">
        <v>88</v>
      </c>
      <c r="AY1000" s="17" t="s">
        <v>371</v>
      </c>
      <c r="BE1000" s="160">
        <f>IF(N1000="základná",J1000,0)</f>
        <v>0</v>
      </c>
      <c r="BF1000" s="160">
        <f>IF(N1000="znížená",J1000,0)</f>
        <v>0</v>
      </c>
      <c r="BG1000" s="160">
        <f>IF(N1000="zákl. prenesená",J1000,0)</f>
        <v>0</v>
      </c>
      <c r="BH1000" s="160">
        <f>IF(N1000="zníž. prenesená",J1000,0)</f>
        <v>0</v>
      </c>
      <c r="BI1000" s="160">
        <f>IF(N1000="nulová",J1000,0)</f>
        <v>0</v>
      </c>
      <c r="BJ1000" s="17" t="s">
        <v>88</v>
      </c>
      <c r="BK1000" s="160">
        <f>ROUND(I1000*H1000,2)</f>
        <v>0</v>
      </c>
      <c r="BL1000" s="17" t="s">
        <v>377</v>
      </c>
      <c r="BM1000" s="159" t="s">
        <v>1343</v>
      </c>
    </row>
    <row r="1001" spans="2:65" s="13" customFormat="1" ht="11.25" x14ac:dyDescent="0.2">
      <c r="B1001" s="168"/>
      <c r="D1001" s="162" t="s">
        <v>379</v>
      </c>
      <c r="F1001" s="170" t="s">
        <v>1344</v>
      </c>
      <c r="H1001" s="171">
        <v>391.238</v>
      </c>
      <c r="I1001" s="172"/>
      <c r="L1001" s="168"/>
      <c r="M1001" s="173"/>
      <c r="T1001" s="174"/>
      <c r="AT1001" s="169" t="s">
        <v>379</v>
      </c>
      <c r="AU1001" s="169" t="s">
        <v>88</v>
      </c>
      <c r="AV1001" s="13" t="s">
        <v>88</v>
      </c>
      <c r="AW1001" s="13" t="s">
        <v>3</v>
      </c>
      <c r="AX1001" s="13" t="s">
        <v>82</v>
      </c>
      <c r="AY1001" s="169" t="s">
        <v>371</v>
      </c>
    </row>
    <row r="1002" spans="2:65" s="11" customFormat="1" ht="22.9" customHeight="1" x14ac:dyDescent="0.2">
      <c r="B1002" s="136"/>
      <c r="D1002" s="137" t="s">
        <v>74</v>
      </c>
      <c r="E1002" s="145" t="s">
        <v>978</v>
      </c>
      <c r="F1002" s="145" t="s">
        <v>1345</v>
      </c>
      <c r="I1002" s="139"/>
      <c r="J1002" s="146">
        <f>BK1002</f>
        <v>0</v>
      </c>
      <c r="L1002" s="136"/>
      <c r="M1002" s="140"/>
      <c r="P1002" s="141">
        <f>SUM(P1003:P1004)</f>
        <v>0</v>
      </c>
      <c r="R1002" s="141">
        <f>SUM(R1003:R1004)</f>
        <v>0</v>
      </c>
      <c r="T1002" s="142">
        <f>SUM(T1003:T1004)</f>
        <v>0</v>
      </c>
      <c r="AR1002" s="137" t="s">
        <v>82</v>
      </c>
      <c r="AT1002" s="143" t="s">
        <v>74</v>
      </c>
      <c r="AU1002" s="143" t="s">
        <v>82</v>
      </c>
      <c r="AY1002" s="137" t="s">
        <v>371</v>
      </c>
      <c r="BK1002" s="144">
        <f>SUM(BK1003:BK1004)</f>
        <v>0</v>
      </c>
    </row>
    <row r="1003" spans="2:65" s="1" customFormat="1" ht="24.2" customHeight="1" x14ac:dyDescent="0.2">
      <c r="B1003" s="147"/>
      <c r="C1003" s="148" t="s">
        <v>1346</v>
      </c>
      <c r="D1003" s="148" t="s">
        <v>373</v>
      </c>
      <c r="E1003" s="149" t="s">
        <v>1347</v>
      </c>
      <c r="F1003" s="150" t="s">
        <v>1348</v>
      </c>
      <c r="G1003" s="151" t="s">
        <v>444</v>
      </c>
      <c r="H1003" s="152">
        <v>1006.856</v>
      </c>
      <c r="I1003" s="153"/>
      <c r="J1003" s="154">
        <f>ROUND(I1003*H1003,2)</f>
        <v>0</v>
      </c>
      <c r="K1003" s="150"/>
      <c r="L1003" s="32"/>
      <c r="M1003" s="155" t="s">
        <v>1</v>
      </c>
      <c r="N1003" s="156" t="s">
        <v>41</v>
      </c>
      <c r="P1003" s="157">
        <f>O1003*H1003</f>
        <v>0</v>
      </c>
      <c r="Q1003" s="157">
        <v>0</v>
      </c>
      <c r="R1003" s="157">
        <f>Q1003*H1003</f>
        <v>0</v>
      </c>
      <c r="S1003" s="157">
        <v>0</v>
      </c>
      <c r="T1003" s="158">
        <f>S1003*H1003</f>
        <v>0</v>
      </c>
      <c r="AR1003" s="159" t="s">
        <v>377</v>
      </c>
      <c r="AT1003" s="159" t="s">
        <v>373</v>
      </c>
      <c r="AU1003" s="159" t="s">
        <v>88</v>
      </c>
      <c r="AY1003" s="17" t="s">
        <v>371</v>
      </c>
      <c r="BE1003" s="160">
        <f>IF(N1003="základná",J1003,0)</f>
        <v>0</v>
      </c>
      <c r="BF1003" s="160">
        <f>IF(N1003="znížená",J1003,0)</f>
        <v>0</v>
      </c>
      <c r="BG1003" s="160">
        <f>IF(N1003="zákl. prenesená",J1003,0)</f>
        <v>0</v>
      </c>
      <c r="BH1003" s="160">
        <f>IF(N1003="zníž. prenesená",J1003,0)</f>
        <v>0</v>
      </c>
      <c r="BI1003" s="160">
        <f>IF(N1003="nulová",J1003,0)</f>
        <v>0</v>
      </c>
      <c r="BJ1003" s="17" t="s">
        <v>88</v>
      </c>
      <c r="BK1003" s="160">
        <f>ROUND(I1003*H1003,2)</f>
        <v>0</v>
      </c>
      <c r="BL1003" s="17" t="s">
        <v>377</v>
      </c>
      <c r="BM1003" s="159" t="s">
        <v>1349</v>
      </c>
    </row>
    <row r="1004" spans="2:65" s="1" customFormat="1" ht="49.15" customHeight="1" x14ac:dyDescent="0.2">
      <c r="B1004" s="147"/>
      <c r="C1004" s="148" t="s">
        <v>1350</v>
      </c>
      <c r="D1004" s="148" t="s">
        <v>373</v>
      </c>
      <c r="E1004" s="149" t="s">
        <v>1351</v>
      </c>
      <c r="F1004" s="150" t="s">
        <v>1352</v>
      </c>
      <c r="G1004" s="151" t="s">
        <v>444</v>
      </c>
      <c r="H1004" s="152">
        <v>1006.856</v>
      </c>
      <c r="I1004" s="153"/>
      <c r="J1004" s="154">
        <f>ROUND(I1004*H1004,2)</f>
        <v>0</v>
      </c>
      <c r="K1004" s="150"/>
      <c r="L1004" s="32"/>
      <c r="M1004" s="155" t="s">
        <v>1</v>
      </c>
      <c r="N1004" s="156" t="s">
        <v>41</v>
      </c>
      <c r="P1004" s="157">
        <f>O1004*H1004</f>
        <v>0</v>
      </c>
      <c r="Q1004" s="157">
        <v>0</v>
      </c>
      <c r="R1004" s="157">
        <f>Q1004*H1004</f>
        <v>0</v>
      </c>
      <c r="S1004" s="157">
        <v>0</v>
      </c>
      <c r="T1004" s="158">
        <f>S1004*H1004</f>
        <v>0</v>
      </c>
      <c r="AR1004" s="159" t="s">
        <v>377</v>
      </c>
      <c r="AT1004" s="159" t="s">
        <v>373</v>
      </c>
      <c r="AU1004" s="159" t="s">
        <v>88</v>
      </c>
      <c r="AY1004" s="17" t="s">
        <v>371</v>
      </c>
      <c r="BE1004" s="160">
        <f>IF(N1004="základná",J1004,0)</f>
        <v>0</v>
      </c>
      <c r="BF1004" s="160">
        <f>IF(N1004="znížená",J1004,0)</f>
        <v>0</v>
      </c>
      <c r="BG1004" s="160">
        <f>IF(N1004="zákl. prenesená",J1004,0)</f>
        <v>0</v>
      </c>
      <c r="BH1004" s="160">
        <f>IF(N1004="zníž. prenesená",J1004,0)</f>
        <v>0</v>
      </c>
      <c r="BI1004" s="160">
        <f>IF(N1004="nulová",J1004,0)</f>
        <v>0</v>
      </c>
      <c r="BJ1004" s="17" t="s">
        <v>88</v>
      </c>
      <c r="BK1004" s="160">
        <f>ROUND(I1004*H1004,2)</f>
        <v>0</v>
      </c>
      <c r="BL1004" s="17" t="s">
        <v>377</v>
      </c>
      <c r="BM1004" s="159" t="s">
        <v>1353</v>
      </c>
    </row>
    <row r="1005" spans="2:65" s="11" customFormat="1" ht="25.9" customHeight="1" x14ac:dyDescent="0.2">
      <c r="B1005" s="136"/>
      <c r="D1005" s="137" t="s">
        <v>74</v>
      </c>
      <c r="E1005" s="138" t="s">
        <v>1354</v>
      </c>
      <c r="F1005" s="138" t="s">
        <v>1355</v>
      </c>
      <c r="I1005" s="139"/>
      <c r="J1005" s="127">
        <f>BK1005</f>
        <v>0</v>
      </c>
      <c r="L1005" s="136"/>
      <c r="M1005" s="140"/>
      <c r="P1005" s="141">
        <f>P1006+P1046+P1940+P1988+P1998+P2181+P2189+P2230+P2415+P2424+P2436+P2459</f>
        <v>0</v>
      </c>
      <c r="R1005" s="141">
        <f>R1006+R1046+R1940+R1988+R1998+R2181+R2189+R2230+R2415+R2424+R2436+R2459</f>
        <v>182.97115912285989</v>
      </c>
      <c r="T1005" s="142">
        <f>T1006+T1046+T1940+T1988+T1998+T2181+T2189+T2230+T2415+T2424+T2436+T2459</f>
        <v>186.94886824999998</v>
      </c>
      <c r="AR1005" s="137" t="s">
        <v>88</v>
      </c>
      <c r="AT1005" s="143" t="s">
        <v>74</v>
      </c>
      <c r="AU1005" s="143" t="s">
        <v>75</v>
      </c>
      <c r="AY1005" s="137" t="s">
        <v>371</v>
      </c>
      <c r="BK1005" s="144">
        <f>BK1006+BK1046+BK1940+BK1988+BK1998+BK2181+BK2189+BK2230+BK2415+BK2424+BK2436+BK2459</f>
        <v>0</v>
      </c>
    </row>
    <row r="1006" spans="2:65" s="11" customFormat="1" ht="22.9" customHeight="1" x14ac:dyDescent="0.2">
      <c r="B1006" s="136"/>
      <c r="D1006" s="137" t="s">
        <v>74</v>
      </c>
      <c r="E1006" s="145" t="s">
        <v>1356</v>
      </c>
      <c r="F1006" s="145" t="s">
        <v>1357</v>
      </c>
      <c r="I1006" s="139"/>
      <c r="J1006" s="146">
        <f>BK1006</f>
        <v>0</v>
      </c>
      <c r="L1006" s="136"/>
      <c r="M1006" s="140"/>
      <c r="P1006" s="141">
        <f>SUM(P1007:P1045)</f>
        <v>0</v>
      </c>
      <c r="R1006" s="141">
        <f>SUM(R1007:R1045)</f>
        <v>0.72462477820000004</v>
      </c>
      <c r="T1006" s="142">
        <f>SUM(T1007:T1045)</f>
        <v>0</v>
      </c>
      <c r="AR1006" s="137" t="s">
        <v>88</v>
      </c>
      <c r="AT1006" s="143" t="s">
        <v>74</v>
      </c>
      <c r="AU1006" s="143" t="s">
        <v>82</v>
      </c>
      <c r="AY1006" s="137" t="s">
        <v>371</v>
      </c>
      <c r="BK1006" s="144">
        <f>SUM(BK1007:BK1045)</f>
        <v>0</v>
      </c>
    </row>
    <row r="1007" spans="2:65" s="1" customFormat="1" ht="24.2" customHeight="1" x14ac:dyDescent="0.2">
      <c r="B1007" s="147"/>
      <c r="C1007" s="148" t="s">
        <v>1358</v>
      </c>
      <c r="D1007" s="148" t="s">
        <v>373</v>
      </c>
      <c r="E1007" s="149" t="s">
        <v>1359</v>
      </c>
      <c r="F1007" s="150" t="s">
        <v>1360</v>
      </c>
      <c r="G1007" s="151" t="s">
        <v>376</v>
      </c>
      <c r="H1007" s="152">
        <v>12.33</v>
      </c>
      <c r="I1007" s="153"/>
      <c r="J1007" s="154">
        <f>ROUND(I1007*H1007,2)</f>
        <v>0</v>
      </c>
      <c r="K1007" s="150"/>
      <c r="L1007" s="32"/>
      <c r="M1007" s="155" t="s">
        <v>1</v>
      </c>
      <c r="N1007" s="156" t="s">
        <v>41</v>
      </c>
      <c r="P1007" s="157">
        <f>O1007*H1007</f>
        <v>0</v>
      </c>
      <c r="Q1007" s="157">
        <v>0</v>
      </c>
      <c r="R1007" s="157">
        <f>Q1007*H1007</f>
        <v>0</v>
      </c>
      <c r="S1007" s="157">
        <v>0</v>
      </c>
      <c r="T1007" s="158">
        <f>S1007*H1007</f>
        <v>0</v>
      </c>
      <c r="AR1007" s="159" t="s">
        <v>461</v>
      </c>
      <c r="AT1007" s="159" t="s">
        <v>373</v>
      </c>
      <c r="AU1007" s="159" t="s">
        <v>88</v>
      </c>
      <c r="AY1007" s="17" t="s">
        <v>371</v>
      </c>
      <c r="BE1007" s="160">
        <f>IF(N1007="základná",J1007,0)</f>
        <v>0</v>
      </c>
      <c r="BF1007" s="160">
        <f>IF(N1007="znížená",J1007,0)</f>
        <v>0</v>
      </c>
      <c r="BG1007" s="160">
        <f>IF(N1007="zákl. prenesená",J1007,0)</f>
        <v>0</v>
      </c>
      <c r="BH1007" s="160">
        <f>IF(N1007="zníž. prenesená",J1007,0)</f>
        <v>0</v>
      </c>
      <c r="BI1007" s="160">
        <f>IF(N1007="nulová",J1007,0)</f>
        <v>0</v>
      </c>
      <c r="BJ1007" s="17" t="s">
        <v>88</v>
      </c>
      <c r="BK1007" s="160">
        <f>ROUND(I1007*H1007,2)</f>
        <v>0</v>
      </c>
      <c r="BL1007" s="17" t="s">
        <v>461</v>
      </c>
      <c r="BM1007" s="159" t="s">
        <v>1361</v>
      </c>
    </row>
    <row r="1008" spans="2:65" s="12" customFormat="1" ht="11.25" x14ac:dyDescent="0.2">
      <c r="B1008" s="161"/>
      <c r="D1008" s="162" t="s">
        <v>379</v>
      </c>
      <c r="E1008" s="163" t="s">
        <v>1</v>
      </c>
      <c r="F1008" s="164" t="s">
        <v>465</v>
      </c>
      <c r="H1008" s="163" t="s">
        <v>1</v>
      </c>
      <c r="I1008" s="165"/>
      <c r="L1008" s="161"/>
      <c r="M1008" s="166"/>
      <c r="T1008" s="167"/>
      <c r="AT1008" s="163" t="s">
        <v>379</v>
      </c>
      <c r="AU1008" s="163" t="s">
        <v>88</v>
      </c>
      <c r="AV1008" s="12" t="s">
        <v>82</v>
      </c>
      <c r="AW1008" s="12" t="s">
        <v>31</v>
      </c>
      <c r="AX1008" s="12" t="s">
        <v>75</v>
      </c>
      <c r="AY1008" s="163" t="s">
        <v>371</v>
      </c>
    </row>
    <row r="1009" spans="2:65" s="13" customFormat="1" ht="11.25" x14ac:dyDescent="0.2">
      <c r="B1009" s="168"/>
      <c r="D1009" s="162" t="s">
        <v>379</v>
      </c>
      <c r="E1009" s="169" t="s">
        <v>1</v>
      </c>
      <c r="F1009" s="170" t="s">
        <v>1362</v>
      </c>
      <c r="H1009" s="171">
        <v>0.36</v>
      </c>
      <c r="I1009" s="172"/>
      <c r="L1009" s="168"/>
      <c r="M1009" s="173"/>
      <c r="T1009" s="174"/>
      <c r="AT1009" s="169" t="s">
        <v>379</v>
      </c>
      <c r="AU1009" s="169" t="s">
        <v>88</v>
      </c>
      <c r="AV1009" s="13" t="s">
        <v>88</v>
      </c>
      <c r="AW1009" s="13" t="s">
        <v>31</v>
      </c>
      <c r="AX1009" s="13" t="s">
        <v>75</v>
      </c>
      <c r="AY1009" s="169" t="s">
        <v>371</v>
      </c>
    </row>
    <row r="1010" spans="2:65" s="13" customFormat="1" ht="11.25" x14ac:dyDescent="0.2">
      <c r="B1010" s="168"/>
      <c r="D1010" s="162" t="s">
        <v>379</v>
      </c>
      <c r="E1010" s="169" t="s">
        <v>1</v>
      </c>
      <c r="F1010" s="170" t="s">
        <v>1363</v>
      </c>
      <c r="H1010" s="171">
        <v>11.97</v>
      </c>
      <c r="I1010" s="172"/>
      <c r="L1010" s="168"/>
      <c r="M1010" s="173"/>
      <c r="T1010" s="174"/>
      <c r="AT1010" s="169" t="s">
        <v>379</v>
      </c>
      <c r="AU1010" s="169" t="s">
        <v>88</v>
      </c>
      <c r="AV1010" s="13" t="s">
        <v>88</v>
      </c>
      <c r="AW1010" s="13" t="s">
        <v>31</v>
      </c>
      <c r="AX1010" s="13" t="s">
        <v>75</v>
      </c>
      <c r="AY1010" s="169" t="s">
        <v>371</v>
      </c>
    </row>
    <row r="1011" spans="2:65" s="14" customFormat="1" ht="11.25" x14ac:dyDescent="0.2">
      <c r="B1011" s="175"/>
      <c r="D1011" s="162" t="s">
        <v>379</v>
      </c>
      <c r="E1011" s="176" t="s">
        <v>290</v>
      </c>
      <c r="F1011" s="177" t="s">
        <v>383</v>
      </c>
      <c r="H1011" s="178">
        <v>12.33</v>
      </c>
      <c r="I1011" s="179"/>
      <c r="L1011" s="175"/>
      <c r="M1011" s="180"/>
      <c r="T1011" s="181"/>
      <c r="AT1011" s="176" t="s">
        <v>379</v>
      </c>
      <c r="AU1011" s="176" t="s">
        <v>88</v>
      </c>
      <c r="AV1011" s="14" t="s">
        <v>384</v>
      </c>
      <c r="AW1011" s="14" t="s">
        <v>31</v>
      </c>
      <c r="AX1011" s="14" t="s">
        <v>75</v>
      </c>
      <c r="AY1011" s="176" t="s">
        <v>371</v>
      </c>
    </row>
    <row r="1012" spans="2:65" s="15" customFormat="1" ht="11.25" x14ac:dyDescent="0.2">
      <c r="B1012" s="182"/>
      <c r="D1012" s="162" t="s">
        <v>379</v>
      </c>
      <c r="E1012" s="183" t="s">
        <v>1</v>
      </c>
      <c r="F1012" s="184" t="s">
        <v>385</v>
      </c>
      <c r="H1012" s="185">
        <v>12.33</v>
      </c>
      <c r="I1012" s="186"/>
      <c r="L1012" s="182"/>
      <c r="M1012" s="187"/>
      <c r="T1012" s="188"/>
      <c r="AT1012" s="183" t="s">
        <v>379</v>
      </c>
      <c r="AU1012" s="183" t="s">
        <v>88</v>
      </c>
      <c r="AV1012" s="15" t="s">
        <v>377</v>
      </c>
      <c r="AW1012" s="15" t="s">
        <v>31</v>
      </c>
      <c r="AX1012" s="15" t="s">
        <v>82</v>
      </c>
      <c r="AY1012" s="183" t="s">
        <v>371</v>
      </c>
    </row>
    <row r="1013" spans="2:65" s="1" customFormat="1" ht="24.2" customHeight="1" x14ac:dyDescent="0.2">
      <c r="B1013" s="147"/>
      <c r="C1013" s="148" t="s">
        <v>1364</v>
      </c>
      <c r="D1013" s="148" t="s">
        <v>373</v>
      </c>
      <c r="E1013" s="149" t="s">
        <v>1365</v>
      </c>
      <c r="F1013" s="150" t="s">
        <v>1366</v>
      </c>
      <c r="G1013" s="151" t="s">
        <v>376</v>
      </c>
      <c r="H1013" s="152">
        <v>355.83600000000001</v>
      </c>
      <c r="I1013" s="153"/>
      <c r="J1013" s="154">
        <f>ROUND(I1013*H1013,2)</f>
        <v>0</v>
      </c>
      <c r="K1013" s="150"/>
      <c r="L1013" s="32"/>
      <c r="M1013" s="155" t="s">
        <v>1</v>
      </c>
      <c r="N1013" s="156" t="s">
        <v>41</v>
      </c>
      <c r="P1013" s="157">
        <f>O1013*H1013</f>
        <v>0</v>
      </c>
      <c r="Q1013" s="157">
        <v>0</v>
      </c>
      <c r="R1013" s="157">
        <f>Q1013*H1013</f>
        <v>0</v>
      </c>
      <c r="S1013" s="157">
        <v>0</v>
      </c>
      <c r="T1013" s="158">
        <f>S1013*H1013</f>
        <v>0</v>
      </c>
      <c r="AR1013" s="159" t="s">
        <v>461</v>
      </c>
      <c r="AT1013" s="159" t="s">
        <v>373</v>
      </c>
      <c r="AU1013" s="159" t="s">
        <v>88</v>
      </c>
      <c r="AY1013" s="17" t="s">
        <v>371</v>
      </c>
      <c r="BE1013" s="160">
        <f>IF(N1013="základná",J1013,0)</f>
        <v>0</v>
      </c>
      <c r="BF1013" s="160">
        <f>IF(N1013="znížená",J1013,0)</f>
        <v>0</v>
      </c>
      <c r="BG1013" s="160">
        <f>IF(N1013="zákl. prenesená",J1013,0)</f>
        <v>0</v>
      </c>
      <c r="BH1013" s="160">
        <f>IF(N1013="zníž. prenesená",J1013,0)</f>
        <v>0</v>
      </c>
      <c r="BI1013" s="160">
        <f>IF(N1013="nulová",J1013,0)</f>
        <v>0</v>
      </c>
      <c r="BJ1013" s="17" t="s">
        <v>88</v>
      </c>
      <c r="BK1013" s="160">
        <f>ROUND(I1013*H1013,2)</f>
        <v>0</v>
      </c>
      <c r="BL1013" s="17" t="s">
        <v>461</v>
      </c>
      <c r="BM1013" s="159" t="s">
        <v>1367</v>
      </c>
    </row>
    <row r="1014" spans="2:65" s="12" customFormat="1" ht="11.25" x14ac:dyDescent="0.2">
      <c r="B1014" s="161"/>
      <c r="D1014" s="162" t="s">
        <v>379</v>
      </c>
      <c r="E1014" s="163" t="s">
        <v>1</v>
      </c>
      <c r="F1014" s="164" t="s">
        <v>465</v>
      </c>
      <c r="H1014" s="163" t="s">
        <v>1</v>
      </c>
      <c r="I1014" s="165"/>
      <c r="L1014" s="161"/>
      <c r="M1014" s="166"/>
      <c r="T1014" s="167"/>
      <c r="AT1014" s="163" t="s">
        <v>379</v>
      </c>
      <c r="AU1014" s="163" t="s">
        <v>88</v>
      </c>
      <c r="AV1014" s="12" t="s">
        <v>82</v>
      </c>
      <c r="AW1014" s="12" t="s">
        <v>31</v>
      </c>
      <c r="AX1014" s="12" t="s">
        <v>75</v>
      </c>
      <c r="AY1014" s="163" t="s">
        <v>371</v>
      </c>
    </row>
    <row r="1015" spans="2:65" s="13" customFormat="1" ht="11.25" x14ac:dyDescent="0.2">
      <c r="B1015" s="168"/>
      <c r="D1015" s="162" t="s">
        <v>379</v>
      </c>
      <c r="E1015" s="169" t="s">
        <v>1</v>
      </c>
      <c r="F1015" s="170" t="s">
        <v>1368</v>
      </c>
      <c r="H1015" s="171">
        <v>1.2</v>
      </c>
      <c r="I1015" s="172"/>
      <c r="L1015" s="168"/>
      <c r="M1015" s="173"/>
      <c r="T1015" s="174"/>
      <c r="AT1015" s="169" t="s">
        <v>379</v>
      </c>
      <c r="AU1015" s="169" t="s">
        <v>88</v>
      </c>
      <c r="AV1015" s="13" t="s">
        <v>88</v>
      </c>
      <c r="AW1015" s="13" t="s">
        <v>31</v>
      </c>
      <c r="AX1015" s="13" t="s">
        <v>75</v>
      </c>
      <c r="AY1015" s="169" t="s">
        <v>371</v>
      </c>
    </row>
    <row r="1016" spans="2:65" s="13" customFormat="1" ht="11.25" x14ac:dyDescent="0.2">
      <c r="B1016" s="168"/>
      <c r="D1016" s="162" t="s">
        <v>379</v>
      </c>
      <c r="E1016" s="169" t="s">
        <v>1</v>
      </c>
      <c r="F1016" s="170" t="s">
        <v>1369</v>
      </c>
      <c r="H1016" s="171">
        <v>3.54</v>
      </c>
      <c r="I1016" s="172"/>
      <c r="L1016" s="168"/>
      <c r="M1016" s="173"/>
      <c r="T1016" s="174"/>
      <c r="AT1016" s="169" t="s">
        <v>379</v>
      </c>
      <c r="AU1016" s="169" t="s">
        <v>88</v>
      </c>
      <c r="AV1016" s="13" t="s">
        <v>88</v>
      </c>
      <c r="AW1016" s="13" t="s">
        <v>31</v>
      </c>
      <c r="AX1016" s="13" t="s">
        <v>75</v>
      </c>
      <c r="AY1016" s="169" t="s">
        <v>371</v>
      </c>
    </row>
    <row r="1017" spans="2:65" s="14" customFormat="1" ht="11.25" x14ac:dyDescent="0.2">
      <c r="B1017" s="175"/>
      <c r="D1017" s="162" t="s">
        <v>379</v>
      </c>
      <c r="E1017" s="176" t="s">
        <v>329</v>
      </c>
      <c r="F1017" s="177" t="s">
        <v>383</v>
      </c>
      <c r="H1017" s="178">
        <v>4.74</v>
      </c>
      <c r="I1017" s="179"/>
      <c r="L1017" s="175"/>
      <c r="M1017" s="180"/>
      <c r="T1017" s="181"/>
      <c r="AT1017" s="176" t="s">
        <v>379</v>
      </c>
      <c r="AU1017" s="176" t="s">
        <v>88</v>
      </c>
      <c r="AV1017" s="14" t="s">
        <v>384</v>
      </c>
      <c r="AW1017" s="14" t="s">
        <v>31</v>
      </c>
      <c r="AX1017" s="14" t="s">
        <v>75</v>
      </c>
      <c r="AY1017" s="176" t="s">
        <v>371</v>
      </c>
    </row>
    <row r="1018" spans="2:65" s="12" customFormat="1" ht="11.25" x14ac:dyDescent="0.2">
      <c r="B1018" s="161"/>
      <c r="D1018" s="162" t="s">
        <v>379</v>
      </c>
      <c r="E1018" s="163" t="s">
        <v>1</v>
      </c>
      <c r="F1018" s="164" t="s">
        <v>783</v>
      </c>
      <c r="H1018" s="163" t="s">
        <v>1</v>
      </c>
      <c r="I1018" s="165"/>
      <c r="L1018" s="161"/>
      <c r="M1018" s="166"/>
      <c r="T1018" s="167"/>
      <c r="AT1018" s="163" t="s">
        <v>379</v>
      </c>
      <c r="AU1018" s="163" t="s">
        <v>88</v>
      </c>
      <c r="AV1018" s="12" t="s">
        <v>82</v>
      </c>
      <c r="AW1018" s="12" t="s">
        <v>31</v>
      </c>
      <c r="AX1018" s="12" t="s">
        <v>75</v>
      </c>
      <c r="AY1018" s="163" t="s">
        <v>371</v>
      </c>
    </row>
    <row r="1019" spans="2:65" s="13" customFormat="1" ht="11.25" x14ac:dyDescent="0.2">
      <c r="B1019" s="168"/>
      <c r="D1019" s="162" t="s">
        <v>379</v>
      </c>
      <c r="E1019" s="169" t="s">
        <v>1</v>
      </c>
      <c r="F1019" s="170" t="s">
        <v>1370</v>
      </c>
      <c r="H1019" s="171">
        <v>351.096</v>
      </c>
      <c r="I1019" s="172"/>
      <c r="L1019" s="168"/>
      <c r="M1019" s="173"/>
      <c r="T1019" s="174"/>
      <c r="AT1019" s="169" t="s">
        <v>379</v>
      </c>
      <c r="AU1019" s="169" t="s">
        <v>88</v>
      </c>
      <c r="AV1019" s="13" t="s">
        <v>88</v>
      </c>
      <c r="AW1019" s="13" t="s">
        <v>31</v>
      </c>
      <c r="AX1019" s="13" t="s">
        <v>75</v>
      </c>
      <c r="AY1019" s="169" t="s">
        <v>371</v>
      </c>
    </row>
    <row r="1020" spans="2:65" s="14" customFormat="1" ht="11.25" x14ac:dyDescent="0.2">
      <c r="B1020" s="175"/>
      <c r="D1020" s="162" t="s">
        <v>379</v>
      </c>
      <c r="E1020" s="176" t="s">
        <v>1</v>
      </c>
      <c r="F1020" s="177" t="s">
        <v>383</v>
      </c>
      <c r="H1020" s="178">
        <v>351.096</v>
      </c>
      <c r="I1020" s="179"/>
      <c r="L1020" s="175"/>
      <c r="M1020" s="180"/>
      <c r="T1020" s="181"/>
      <c r="AT1020" s="176" t="s">
        <v>379</v>
      </c>
      <c r="AU1020" s="176" t="s">
        <v>88</v>
      </c>
      <c r="AV1020" s="14" t="s">
        <v>384</v>
      </c>
      <c r="AW1020" s="14" t="s">
        <v>31</v>
      </c>
      <c r="AX1020" s="14" t="s">
        <v>75</v>
      </c>
      <c r="AY1020" s="176" t="s">
        <v>371</v>
      </c>
    </row>
    <row r="1021" spans="2:65" s="15" customFormat="1" ht="11.25" x14ac:dyDescent="0.2">
      <c r="B1021" s="182"/>
      <c r="D1021" s="162" t="s">
        <v>379</v>
      </c>
      <c r="E1021" s="183" t="s">
        <v>1</v>
      </c>
      <c r="F1021" s="184" t="s">
        <v>385</v>
      </c>
      <c r="H1021" s="185">
        <v>355.83600000000001</v>
      </c>
      <c r="I1021" s="186"/>
      <c r="L1021" s="182"/>
      <c r="M1021" s="187"/>
      <c r="T1021" s="188"/>
      <c r="AT1021" s="183" t="s">
        <v>379</v>
      </c>
      <c r="AU1021" s="183" t="s">
        <v>88</v>
      </c>
      <c r="AV1021" s="15" t="s">
        <v>377</v>
      </c>
      <c r="AW1021" s="15" t="s">
        <v>31</v>
      </c>
      <c r="AX1021" s="15" t="s">
        <v>82</v>
      </c>
      <c r="AY1021" s="183" t="s">
        <v>371</v>
      </c>
    </row>
    <row r="1022" spans="2:65" s="1" customFormat="1" ht="24.2" customHeight="1" x14ac:dyDescent="0.2">
      <c r="B1022" s="147"/>
      <c r="C1022" s="189" t="s">
        <v>1371</v>
      </c>
      <c r="D1022" s="189" t="s">
        <v>891</v>
      </c>
      <c r="E1022" s="190" t="s">
        <v>1372</v>
      </c>
      <c r="F1022" s="191" t="s">
        <v>1373</v>
      </c>
      <c r="G1022" s="192" t="s">
        <v>444</v>
      </c>
      <c r="H1022" s="193">
        <v>0.128</v>
      </c>
      <c r="I1022" s="194"/>
      <c r="J1022" s="195">
        <f>ROUND(I1022*H1022,2)</f>
        <v>0</v>
      </c>
      <c r="K1022" s="191"/>
      <c r="L1022" s="196"/>
      <c r="M1022" s="197" t="s">
        <v>1</v>
      </c>
      <c r="N1022" s="198" t="s">
        <v>41</v>
      </c>
      <c r="P1022" s="157">
        <f>O1022*H1022</f>
        <v>0</v>
      </c>
      <c r="Q1022" s="157">
        <v>1</v>
      </c>
      <c r="R1022" s="157">
        <f>Q1022*H1022</f>
        <v>0.128</v>
      </c>
      <c r="S1022" s="157">
        <v>0</v>
      </c>
      <c r="T1022" s="158">
        <f>S1022*H1022</f>
        <v>0</v>
      </c>
      <c r="AR1022" s="159" t="s">
        <v>566</v>
      </c>
      <c r="AT1022" s="159" t="s">
        <v>891</v>
      </c>
      <c r="AU1022" s="159" t="s">
        <v>88</v>
      </c>
      <c r="AY1022" s="17" t="s">
        <v>371</v>
      </c>
      <c r="BE1022" s="160">
        <f>IF(N1022="základná",J1022,0)</f>
        <v>0</v>
      </c>
      <c r="BF1022" s="160">
        <f>IF(N1022="znížená",J1022,0)</f>
        <v>0</v>
      </c>
      <c r="BG1022" s="160">
        <f>IF(N1022="zákl. prenesená",J1022,0)</f>
        <v>0</v>
      </c>
      <c r="BH1022" s="160">
        <f>IF(N1022="zníž. prenesená",J1022,0)</f>
        <v>0</v>
      </c>
      <c r="BI1022" s="160">
        <f>IF(N1022="nulová",J1022,0)</f>
        <v>0</v>
      </c>
      <c r="BJ1022" s="17" t="s">
        <v>88</v>
      </c>
      <c r="BK1022" s="160">
        <f>ROUND(I1022*H1022,2)</f>
        <v>0</v>
      </c>
      <c r="BL1022" s="17" t="s">
        <v>461</v>
      </c>
      <c r="BM1022" s="159" t="s">
        <v>1374</v>
      </c>
    </row>
    <row r="1023" spans="2:65" s="13" customFormat="1" ht="11.25" x14ac:dyDescent="0.2">
      <c r="B1023" s="168"/>
      <c r="D1023" s="162" t="s">
        <v>379</v>
      </c>
      <c r="E1023" s="169" t="s">
        <v>1</v>
      </c>
      <c r="F1023" s="170" t="s">
        <v>1375</v>
      </c>
      <c r="H1023" s="171">
        <v>6.0000000000000001E-3</v>
      </c>
      <c r="I1023" s="172"/>
      <c r="L1023" s="168"/>
      <c r="M1023" s="173"/>
      <c r="T1023" s="174"/>
      <c r="AT1023" s="169" t="s">
        <v>379</v>
      </c>
      <c r="AU1023" s="169" t="s">
        <v>88</v>
      </c>
      <c r="AV1023" s="13" t="s">
        <v>88</v>
      </c>
      <c r="AW1023" s="13" t="s">
        <v>31</v>
      </c>
      <c r="AX1023" s="13" t="s">
        <v>75</v>
      </c>
      <c r="AY1023" s="169" t="s">
        <v>371</v>
      </c>
    </row>
    <row r="1024" spans="2:65" s="13" customFormat="1" ht="11.25" x14ac:dyDescent="0.2">
      <c r="B1024" s="168"/>
      <c r="D1024" s="162" t="s">
        <v>379</v>
      </c>
      <c r="E1024" s="169" t="s">
        <v>1</v>
      </c>
      <c r="F1024" s="170" t="s">
        <v>1376</v>
      </c>
      <c r="H1024" s="171">
        <v>6.0999999999999999E-2</v>
      </c>
      <c r="I1024" s="172"/>
      <c r="L1024" s="168"/>
      <c r="M1024" s="173"/>
      <c r="T1024" s="174"/>
      <c r="AT1024" s="169" t="s">
        <v>379</v>
      </c>
      <c r="AU1024" s="169" t="s">
        <v>88</v>
      </c>
      <c r="AV1024" s="13" t="s">
        <v>88</v>
      </c>
      <c r="AW1024" s="13" t="s">
        <v>31</v>
      </c>
      <c r="AX1024" s="13" t="s">
        <v>75</v>
      </c>
      <c r="AY1024" s="169" t="s">
        <v>371</v>
      </c>
    </row>
    <row r="1025" spans="2:65" s="13" customFormat="1" ht="11.25" x14ac:dyDescent="0.2">
      <c r="B1025" s="168"/>
      <c r="D1025" s="162" t="s">
        <v>379</v>
      </c>
      <c r="E1025" s="169" t="s">
        <v>1</v>
      </c>
      <c r="F1025" s="170" t="s">
        <v>1377</v>
      </c>
      <c r="H1025" s="171">
        <v>6.0999999999999999E-2</v>
      </c>
      <c r="I1025" s="172"/>
      <c r="L1025" s="168"/>
      <c r="M1025" s="173"/>
      <c r="T1025" s="174"/>
      <c r="AT1025" s="169" t="s">
        <v>379</v>
      </c>
      <c r="AU1025" s="169" t="s">
        <v>88</v>
      </c>
      <c r="AV1025" s="13" t="s">
        <v>88</v>
      </c>
      <c r="AW1025" s="13" t="s">
        <v>31</v>
      </c>
      <c r="AX1025" s="13" t="s">
        <v>75</v>
      </c>
      <c r="AY1025" s="169" t="s">
        <v>371</v>
      </c>
    </row>
    <row r="1026" spans="2:65" s="15" customFormat="1" ht="11.25" x14ac:dyDescent="0.2">
      <c r="B1026" s="182"/>
      <c r="D1026" s="162" t="s">
        <v>379</v>
      </c>
      <c r="E1026" s="183" t="s">
        <v>1</v>
      </c>
      <c r="F1026" s="184" t="s">
        <v>385</v>
      </c>
      <c r="H1026" s="185">
        <v>0.128</v>
      </c>
      <c r="I1026" s="186"/>
      <c r="L1026" s="182"/>
      <c r="M1026" s="187"/>
      <c r="T1026" s="188"/>
      <c r="AT1026" s="183" t="s">
        <v>379</v>
      </c>
      <c r="AU1026" s="183" t="s">
        <v>88</v>
      </c>
      <c r="AV1026" s="15" t="s">
        <v>377</v>
      </c>
      <c r="AW1026" s="15" t="s">
        <v>31</v>
      </c>
      <c r="AX1026" s="15" t="s">
        <v>82</v>
      </c>
      <c r="AY1026" s="183" t="s">
        <v>371</v>
      </c>
    </row>
    <row r="1027" spans="2:65" s="1" customFormat="1" ht="24.2" customHeight="1" x14ac:dyDescent="0.2">
      <c r="B1027" s="147"/>
      <c r="C1027" s="148" t="s">
        <v>1378</v>
      </c>
      <c r="D1027" s="148" t="s">
        <v>373</v>
      </c>
      <c r="E1027" s="149" t="s">
        <v>1379</v>
      </c>
      <c r="F1027" s="150" t="s">
        <v>1380</v>
      </c>
      <c r="G1027" s="151" t="s">
        <v>376</v>
      </c>
      <c r="H1027" s="152">
        <v>175.548</v>
      </c>
      <c r="I1027" s="153"/>
      <c r="J1027" s="154">
        <f>ROUND(I1027*H1027,2)</f>
        <v>0</v>
      </c>
      <c r="K1027" s="150"/>
      <c r="L1027" s="32"/>
      <c r="M1027" s="155" t="s">
        <v>1</v>
      </c>
      <c r="N1027" s="156" t="s">
        <v>41</v>
      </c>
      <c r="P1027" s="157">
        <f>O1027*H1027</f>
        <v>0</v>
      </c>
      <c r="Q1027" s="157">
        <v>7.4999999999999993E-5</v>
      </c>
      <c r="R1027" s="157">
        <f>Q1027*H1027</f>
        <v>1.3166099999999998E-2</v>
      </c>
      <c r="S1027" s="157">
        <v>0</v>
      </c>
      <c r="T1027" s="158">
        <f>S1027*H1027</f>
        <v>0</v>
      </c>
      <c r="AR1027" s="159" t="s">
        <v>461</v>
      </c>
      <c r="AT1027" s="159" t="s">
        <v>373</v>
      </c>
      <c r="AU1027" s="159" t="s">
        <v>88</v>
      </c>
      <c r="AY1027" s="17" t="s">
        <v>371</v>
      </c>
      <c r="BE1027" s="160">
        <f>IF(N1027="základná",J1027,0)</f>
        <v>0</v>
      </c>
      <c r="BF1027" s="160">
        <f>IF(N1027="znížená",J1027,0)</f>
        <v>0</v>
      </c>
      <c r="BG1027" s="160">
        <f>IF(N1027="zákl. prenesená",J1027,0)</f>
        <v>0</v>
      </c>
      <c r="BH1027" s="160">
        <f>IF(N1027="zníž. prenesená",J1027,0)</f>
        <v>0</v>
      </c>
      <c r="BI1027" s="160">
        <f>IF(N1027="nulová",J1027,0)</f>
        <v>0</v>
      </c>
      <c r="BJ1027" s="17" t="s">
        <v>88</v>
      </c>
      <c r="BK1027" s="160">
        <f>ROUND(I1027*H1027,2)</f>
        <v>0</v>
      </c>
      <c r="BL1027" s="17" t="s">
        <v>461</v>
      </c>
      <c r="BM1027" s="159" t="s">
        <v>1381</v>
      </c>
    </row>
    <row r="1028" spans="2:65" s="12" customFormat="1" ht="11.25" x14ac:dyDescent="0.2">
      <c r="B1028" s="161"/>
      <c r="D1028" s="162" t="s">
        <v>379</v>
      </c>
      <c r="E1028" s="163" t="s">
        <v>1</v>
      </c>
      <c r="F1028" s="164" t="s">
        <v>783</v>
      </c>
      <c r="H1028" s="163" t="s">
        <v>1</v>
      </c>
      <c r="I1028" s="165"/>
      <c r="L1028" s="161"/>
      <c r="M1028" s="166"/>
      <c r="T1028" s="167"/>
      <c r="AT1028" s="163" t="s">
        <v>379</v>
      </c>
      <c r="AU1028" s="163" t="s">
        <v>88</v>
      </c>
      <c r="AV1028" s="12" t="s">
        <v>82</v>
      </c>
      <c r="AW1028" s="12" t="s">
        <v>31</v>
      </c>
      <c r="AX1028" s="12" t="s">
        <v>75</v>
      </c>
      <c r="AY1028" s="163" t="s">
        <v>371</v>
      </c>
    </row>
    <row r="1029" spans="2:65" s="13" customFormat="1" ht="11.25" x14ac:dyDescent="0.2">
      <c r="B1029" s="168"/>
      <c r="D1029" s="162" t="s">
        <v>379</v>
      </c>
      <c r="E1029" s="169" t="s">
        <v>1</v>
      </c>
      <c r="F1029" s="170" t="s">
        <v>127</v>
      </c>
      <c r="H1029" s="171">
        <v>175.548</v>
      </c>
      <c r="I1029" s="172"/>
      <c r="L1029" s="168"/>
      <c r="M1029" s="173"/>
      <c r="T1029" s="174"/>
      <c r="AT1029" s="169" t="s">
        <v>379</v>
      </c>
      <c r="AU1029" s="169" t="s">
        <v>88</v>
      </c>
      <c r="AV1029" s="13" t="s">
        <v>88</v>
      </c>
      <c r="AW1029" s="13" t="s">
        <v>31</v>
      </c>
      <c r="AX1029" s="13" t="s">
        <v>75</v>
      </c>
      <c r="AY1029" s="169" t="s">
        <v>371</v>
      </c>
    </row>
    <row r="1030" spans="2:65" s="15" customFormat="1" ht="11.25" x14ac:dyDescent="0.2">
      <c r="B1030" s="182"/>
      <c r="D1030" s="162" t="s">
        <v>379</v>
      </c>
      <c r="E1030" s="183" t="s">
        <v>1</v>
      </c>
      <c r="F1030" s="184" t="s">
        <v>385</v>
      </c>
      <c r="H1030" s="185">
        <v>175.548</v>
      </c>
      <c r="I1030" s="186"/>
      <c r="L1030" s="182"/>
      <c r="M1030" s="187"/>
      <c r="T1030" s="188"/>
      <c r="AT1030" s="183" t="s">
        <v>379</v>
      </c>
      <c r="AU1030" s="183" t="s">
        <v>88</v>
      </c>
      <c r="AV1030" s="15" t="s">
        <v>377</v>
      </c>
      <c r="AW1030" s="15" t="s">
        <v>31</v>
      </c>
      <c r="AX1030" s="15" t="s">
        <v>82</v>
      </c>
      <c r="AY1030" s="183" t="s">
        <v>371</v>
      </c>
    </row>
    <row r="1031" spans="2:65" s="1" customFormat="1" ht="37.9" customHeight="1" x14ac:dyDescent="0.2">
      <c r="B1031" s="147"/>
      <c r="C1031" s="189" t="s">
        <v>1382</v>
      </c>
      <c r="D1031" s="189" t="s">
        <v>891</v>
      </c>
      <c r="E1031" s="190" t="s">
        <v>1383</v>
      </c>
      <c r="F1031" s="191" t="s">
        <v>1384</v>
      </c>
      <c r="G1031" s="192" t="s">
        <v>376</v>
      </c>
      <c r="H1031" s="193">
        <v>201.88</v>
      </c>
      <c r="I1031" s="194"/>
      <c r="J1031" s="195">
        <f>ROUND(I1031*H1031,2)</f>
        <v>0</v>
      </c>
      <c r="K1031" s="191"/>
      <c r="L1031" s="196"/>
      <c r="M1031" s="197" t="s">
        <v>1</v>
      </c>
      <c r="N1031" s="198" t="s">
        <v>41</v>
      </c>
      <c r="P1031" s="157">
        <f>O1031*H1031</f>
        <v>0</v>
      </c>
      <c r="Q1031" s="157">
        <v>2E-3</v>
      </c>
      <c r="R1031" s="157">
        <f>Q1031*H1031</f>
        <v>0.40376000000000001</v>
      </c>
      <c r="S1031" s="157">
        <v>0</v>
      </c>
      <c r="T1031" s="158">
        <f>S1031*H1031</f>
        <v>0</v>
      </c>
      <c r="AR1031" s="159" t="s">
        <v>566</v>
      </c>
      <c r="AT1031" s="159" t="s">
        <v>891</v>
      </c>
      <c r="AU1031" s="159" t="s">
        <v>88</v>
      </c>
      <c r="AY1031" s="17" t="s">
        <v>371</v>
      </c>
      <c r="BE1031" s="160">
        <f>IF(N1031="základná",J1031,0)</f>
        <v>0</v>
      </c>
      <c r="BF1031" s="160">
        <f>IF(N1031="znížená",J1031,0)</f>
        <v>0</v>
      </c>
      <c r="BG1031" s="160">
        <f>IF(N1031="zákl. prenesená",J1031,0)</f>
        <v>0</v>
      </c>
      <c r="BH1031" s="160">
        <f>IF(N1031="zníž. prenesená",J1031,0)</f>
        <v>0</v>
      </c>
      <c r="BI1031" s="160">
        <f>IF(N1031="nulová",J1031,0)</f>
        <v>0</v>
      </c>
      <c r="BJ1031" s="17" t="s">
        <v>88</v>
      </c>
      <c r="BK1031" s="160">
        <f>ROUND(I1031*H1031,2)</f>
        <v>0</v>
      </c>
      <c r="BL1031" s="17" t="s">
        <v>461</v>
      </c>
      <c r="BM1031" s="159" t="s">
        <v>1385</v>
      </c>
    </row>
    <row r="1032" spans="2:65" s="13" customFormat="1" ht="11.25" x14ac:dyDescent="0.2">
      <c r="B1032" s="168"/>
      <c r="D1032" s="162" t="s">
        <v>379</v>
      </c>
      <c r="E1032" s="169" t="s">
        <v>1</v>
      </c>
      <c r="F1032" s="170" t="s">
        <v>1386</v>
      </c>
      <c r="H1032" s="171">
        <v>201.88</v>
      </c>
      <c r="I1032" s="172"/>
      <c r="L1032" s="168"/>
      <c r="M1032" s="173"/>
      <c r="T1032" s="174"/>
      <c r="AT1032" s="169" t="s">
        <v>379</v>
      </c>
      <c r="AU1032" s="169" t="s">
        <v>88</v>
      </c>
      <c r="AV1032" s="13" t="s">
        <v>88</v>
      </c>
      <c r="AW1032" s="13" t="s">
        <v>31</v>
      </c>
      <c r="AX1032" s="13" t="s">
        <v>75</v>
      </c>
      <c r="AY1032" s="169" t="s">
        <v>371</v>
      </c>
    </row>
    <row r="1033" spans="2:65" s="15" customFormat="1" ht="11.25" x14ac:dyDescent="0.2">
      <c r="B1033" s="182"/>
      <c r="D1033" s="162" t="s">
        <v>379</v>
      </c>
      <c r="E1033" s="183" t="s">
        <v>1</v>
      </c>
      <c r="F1033" s="184" t="s">
        <v>385</v>
      </c>
      <c r="H1033" s="185">
        <v>201.88</v>
      </c>
      <c r="I1033" s="186"/>
      <c r="L1033" s="182"/>
      <c r="M1033" s="187"/>
      <c r="T1033" s="188"/>
      <c r="AT1033" s="183" t="s">
        <v>379</v>
      </c>
      <c r="AU1033" s="183" t="s">
        <v>88</v>
      </c>
      <c r="AV1033" s="15" t="s">
        <v>377</v>
      </c>
      <c r="AW1033" s="15" t="s">
        <v>31</v>
      </c>
      <c r="AX1033" s="15" t="s">
        <v>82</v>
      </c>
      <c r="AY1033" s="183" t="s">
        <v>371</v>
      </c>
    </row>
    <row r="1034" spans="2:65" s="1" customFormat="1" ht="24.2" customHeight="1" x14ac:dyDescent="0.2">
      <c r="B1034" s="147"/>
      <c r="C1034" s="148" t="s">
        <v>1387</v>
      </c>
      <c r="D1034" s="148" t="s">
        <v>373</v>
      </c>
      <c r="E1034" s="149" t="s">
        <v>1388</v>
      </c>
      <c r="F1034" s="150" t="s">
        <v>1389</v>
      </c>
      <c r="G1034" s="151" t="s">
        <v>376</v>
      </c>
      <c r="H1034" s="152">
        <v>12.33</v>
      </c>
      <c r="I1034" s="153"/>
      <c r="J1034" s="154">
        <f>ROUND(I1034*H1034,2)</f>
        <v>0</v>
      </c>
      <c r="K1034" s="150"/>
      <c r="L1034" s="32"/>
      <c r="M1034" s="155" t="s">
        <v>1</v>
      </c>
      <c r="N1034" s="156" t="s">
        <v>41</v>
      </c>
      <c r="P1034" s="157">
        <f>O1034*H1034</f>
        <v>0</v>
      </c>
      <c r="Q1034" s="157">
        <v>5.4226000000000003E-4</v>
      </c>
      <c r="R1034" s="157">
        <f>Q1034*H1034</f>
        <v>6.6860658E-3</v>
      </c>
      <c r="S1034" s="157">
        <v>0</v>
      </c>
      <c r="T1034" s="158">
        <f>S1034*H1034</f>
        <v>0</v>
      </c>
      <c r="AR1034" s="159" t="s">
        <v>461</v>
      </c>
      <c r="AT1034" s="159" t="s">
        <v>373</v>
      </c>
      <c r="AU1034" s="159" t="s">
        <v>88</v>
      </c>
      <c r="AY1034" s="17" t="s">
        <v>371</v>
      </c>
      <c r="BE1034" s="160">
        <f>IF(N1034="základná",J1034,0)</f>
        <v>0</v>
      </c>
      <c r="BF1034" s="160">
        <f>IF(N1034="znížená",J1034,0)</f>
        <v>0</v>
      </c>
      <c r="BG1034" s="160">
        <f>IF(N1034="zákl. prenesená",J1034,0)</f>
        <v>0</v>
      </c>
      <c r="BH1034" s="160">
        <f>IF(N1034="zníž. prenesená",J1034,0)</f>
        <v>0</v>
      </c>
      <c r="BI1034" s="160">
        <f>IF(N1034="nulová",J1034,0)</f>
        <v>0</v>
      </c>
      <c r="BJ1034" s="17" t="s">
        <v>88</v>
      </c>
      <c r="BK1034" s="160">
        <f>ROUND(I1034*H1034,2)</f>
        <v>0</v>
      </c>
      <c r="BL1034" s="17" t="s">
        <v>461</v>
      </c>
      <c r="BM1034" s="159" t="s">
        <v>1390</v>
      </c>
    </row>
    <row r="1035" spans="2:65" s="13" customFormat="1" ht="11.25" x14ac:dyDescent="0.2">
      <c r="B1035" s="168"/>
      <c r="D1035" s="162" t="s">
        <v>379</v>
      </c>
      <c r="E1035" s="169" t="s">
        <v>1</v>
      </c>
      <c r="F1035" s="170" t="s">
        <v>290</v>
      </c>
      <c r="H1035" s="171">
        <v>12.33</v>
      </c>
      <c r="I1035" s="172"/>
      <c r="L1035" s="168"/>
      <c r="M1035" s="173"/>
      <c r="T1035" s="174"/>
      <c r="AT1035" s="169" t="s">
        <v>379</v>
      </c>
      <c r="AU1035" s="169" t="s">
        <v>88</v>
      </c>
      <c r="AV1035" s="13" t="s">
        <v>88</v>
      </c>
      <c r="AW1035" s="13" t="s">
        <v>31</v>
      </c>
      <c r="AX1035" s="13" t="s">
        <v>82</v>
      </c>
      <c r="AY1035" s="169" t="s">
        <v>371</v>
      </c>
    </row>
    <row r="1036" spans="2:65" s="1" customFormat="1" ht="24.2" customHeight="1" x14ac:dyDescent="0.2">
      <c r="B1036" s="147"/>
      <c r="C1036" s="148" t="s">
        <v>1391</v>
      </c>
      <c r="D1036" s="148" t="s">
        <v>373</v>
      </c>
      <c r="E1036" s="149" t="s">
        <v>1392</v>
      </c>
      <c r="F1036" s="150" t="s">
        <v>1393</v>
      </c>
      <c r="G1036" s="151" t="s">
        <v>376</v>
      </c>
      <c r="H1036" s="152">
        <v>4.74</v>
      </c>
      <c r="I1036" s="153"/>
      <c r="J1036" s="154">
        <f>ROUND(I1036*H1036,2)</f>
        <v>0</v>
      </c>
      <c r="K1036" s="150"/>
      <c r="L1036" s="32"/>
      <c r="M1036" s="155" t="s">
        <v>1</v>
      </c>
      <c r="N1036" s="156" t="s">
        <v>41</v>
      </c>
      <c r="P1036" s="157">
        <f>O1036*H1036</f>
        <v>0</v>
      </c>
      <c r="Q1036" s="157">
        <v>5.4226000000000003E-4</v>
      </c>
      <c r="R1036" s="157">
        <f>Q1036*H1036</f>
        <v>2.5703124000000001E-3</v>
      </c>
      <c r="S1036" s="157">
        <v>0</v>
      </c>
      <c r="T1036" s="158">
        <f>S1036*H1036</f>
        <v>0</v>
      </c>
      <c r="AR1036" s="159" t="s">
        <v>461</v>
      </c>
      <c r="AT1036" s="159" t="s">
        <v>373</v>
      </c>
      <c r="AU1036" s="159" t="s">
        <v>88</v>
      </c>
      <c r="AY1036" s="17" t="s">
        <v>371</v>
      </c>
      <c r="BE1036" s="160">
        <f>IF(N1036="základná",J1036,0)</f>
        <v>0</v>
      </c>
      <c r="BF1036" s="160">
        <f>IF(N1036="znížená",J1036,0)</f>
        <v>0</v>
      </c>
      <c r="BG1036" s="160">
        <f>IF(N1036="zákl. prenesená",J1036,0)</f>
        <v>0</v>
      </c>
      <c r="BH1036" s="160">
        <f>IF(N1036="zníž. prenesená",J1036,0)</f>
        <v>0</v>
      </c>
      <c r="BI1036" s="160">
        <f>IF(N1036="nulová",J1036,0)</f>
        <v>0</v>
      </c>
      <c r="BJ1036" s="17" t="s">
        <v>88</v>
      </c>
      <c r="BK1036" s="160">
        <f>ROUND(I1036*H1036,2)</f>
        <v>0</v>
      </c>
      <c r="BL1036" s="17" t="s">
        <v>461</v>
      </c>
      <c r="BM1036" s="159" t="s">
        <v>1394</v>
      </c>
    </row>
    <row r="1037" spans="2:65" s="13" customFormat="1" ht="11.25" x14ac:dyDescent="0.2">
      <c r="B1037" s="168"/>
      <c r="D1037" s="162" t="s">
        <v>379</v>
      </c>
      <c r="E1037" s="169" t="s">
        <v>1</v>
      </c>
      <c r="F1037" s="170" t="s">
        <v>329</v>
      </c>
      <c r="H1037" s="171">
        <v>4.74</v>
      </c>
      <c r="I1037" s="172"/>
      <c r="L1037" s="168"/>
      <c r="M1037" s="173"/>
      <c r="T1037" s="174"/>
      <c r="AT1037" s="169" t="s">
        <v>379</v>
      </c>
      <c r="AU1037" s="169" t="s">
        <v>88</v>
      </c>
      <c r="AV1037" s="13" t="s">
        <v>88</v>
      </c>
      <c r="AW1037" s="13" t="s">
        <v>31</v>
      </c>
      <c r="AX1037" s="13" t="s">
        <v>82</v>
      </c>
      <c r="AY1037" s="169" t="s">
        <v>371</v>
      </c>
    </row>
    <row r="1038" spans="2:65" s="1" customFormat="1" ht="24.2" customHeight="1" x14ac:dyDescent="0.2">
      <c r="B1038" s="147"/>
      <c r="C1038" s="189" t="s">
        <v>1395</v>
      </c>
      <c r="D1038" s="189" t="s">
        <v>891</v>
      </c>
      <c r="E1038" s="190" t="s">
        <v>1396</v>
      </c>
      <c r="F1038" s="191" t="s">
        <v>1397</v>
      </c>
      <c r="G1038" s="192" t="s">
        <v>376</v>
      </c>
      <c r="H1038" s="193">
        <v>20.484000000000002</v>
      </c>
      <c r="I1038" s="194"/>
      <c r="J1038" s="195">
        <f>ROUND(I1038*H1038,2)</f>
        <v>0</v>
      </c>
      <c r="K1038" s="191"/>
      <c r="L1038" s="196"/>
      <c r="M1038" s="197" t="s">
        <v>1</v>
      </c>
      <c r="N1038" s="198" t="s">
        <v>41</v>
      </c>
      <c r="P1038" s="157">
        <f>O1038*H1038</f>
        <v>0</v>
      </c>
      <c r="Q1038" s="157">
        <v>4.2500000000000003E-3</v>
      </c>
      <c r="R1038" s="157">
        <f>Q1038*H1038</f>
        <v>8.7057000000000009E-2</v>
      </c>
      <c r="S1038" s="157">
        <v>0</v>
      </c>
      <c r="T1038" s="158">
        <f>S1038*H1038</f>
        <v>0</v>
      </c>
      <c r="AR1038" s="159" t="s">
        <v>566</v>
      </c>
      <c r="AT1038" s="159" t="s">
        <v>891</v>
      </c>
      <c r="AU1038" s="159" t="s">
        <v>88</v>
      </c>
      <c r="AY1038" s="17" t="s">
        <v>371</v>
      </c>
      <c r="BE1038" s="160">
        <f>IF(N1038="základná",J1038,0)</f>
        <v>0</v>
      </c>
      <c r="BF1038" s="160">
        <f>IF(N1038="znížená",J1038,0)</f>
        <v>0</v>
      </c>
      <c r="BG1038" s="160">
        <f>IF(N1038="zákl. prenesená",J1038,0)</f>
        <v>0</v>
      </c>
      <c r="BH1038" s="160">
        <f>IF(N1038="zníž. prenesená",J1038,0)</f>
        <v>0</v>
      </c>
      <c r="BI1038" s="160">
        <f>IF(N1038="nulová",J1038,0)</f>
        <v>0</v>
      </c>
      <c r="BJ1038" s="17" t="s">
        <v>88</v>
      </c>
      <c r="BK1038" s="160">
        <f>ROUND(I1038*H1038,2)</f>
        <v>0</v>
      </c>
      <c r="BL1038" s="17" t="s">
        <v>461</v>
      </c>
      <c r="BM1038" s="159" t="s">
        <v>1398</v>
      </c>
    </row>
    <row r="1039" spans="2:65" s="13" customFormat="1" ht="11.25" x14ac:dyDescent="0.2">
      <c r="B1039" s="168"/>
      <c r="D1039" s="162" t="s">
        <v>379</v>
      </c>
      <c r="E1039" s="169" t="s">
        <v>1</v>
      </c>
      <c r="F1039" s="170" t="s">
        <v>1399</v>
      </c>
      <c r="H1039" s="171">
        <v>20.484000000000002</v>
      </c>
      <c r="I1039" s="172"/>
      <c r="L1039" s="168"/>
      <c r="M1039" s="173"/>
      <c r="T1039" s="174"/>
      <c r="AT1039" s="169" t="s">
        <v>379</v>
      </c>
      <c r="AU1039" s="169" t="s">
        <v>88</v>
      </c>
      <c r="AV1039" s="13" t="s">
        <v>88</v>
      </c>
      <c r="AW1039" s="13" t="s">
        <v>31</v>
      </c>
      <c r="AX1039" s="13" t="s">
        <v>75</v>
      </c>
      <c r="AY1039" s="169" t="s">
        <v>371</v>
      </c>
    </row>
    <row r="1040" spans="2:65" s="15" customFormat="1" ht="11.25" x14ac:dyDescent="0.2">
      <c r="B1040" s="182"/>
      <c r="D1040" s="162" t="s">
        <v>379</v>
      </c>
      <c r="E1040" s="183" t="s">
        <v>1</v>
      </c>
      <c r="F1040" s="184" t="s">
        <v>385</v>
      </c>
      <c r="H1040" s="185">
        <v>20.484000000000002</v>
      </c>
      <c r="I1040" s="186"/>
      <c r="L1040" s="182"/>
      <c r="M1040" s="187"/>
      <c r="T1040" s="188"/>
      <c r="AT1040" s="183" t="s">
        <v>379</v>
      </c>
      <c r="AU1040" s="183" t="s">
        <v>88</v>
      </c>
      <c r="AV1040" s="15" t="s">
        <v>377</v>
      </c>
      <c r="AW1040" s="15" t="s">
        <v>31</v>
      </c>
      <c r="AX1040" s="15" t="s">
        <v>82</v>
      </c>
      <c r="AY1040" s="183" t="s">
        <v>371</v>
      </c>
    </row>
    <row r="1041" spans="2:65" s="1" customFormat="1" ht="24.2" customHeight="1" x14ac:dyDescent="0.2">
      <c r="B1041" s="147"/>
      <c r="C1041" s="148" t="s">
        <v>1400</v>
      </c>
      <c r="D1041" s="148" t="s">
        <v>373</v>
      </c>
      <c r="E1041" s="149" t="s">
        <v>1401</v>
      </c>
      <c r="F1041" s="150" t="s">
        <v>1402</v>
      </c>
      <c r="G1041" s="151" t="s">
        <v>489</v>
      </c>
      <c r="H1041" s="152">
        <v>292.58</v>
      </c>
      <c r="I1041" s="153"/>
      <c r="J1041" s="154">
        <f>ROUND(I1041*H1041,2)</f>
        <v>0</v>
      </c>
      <c r="K1041" s="150"/>
      <c r="L1041" s="32"/>
      <c r="M1041" s="155" t="s">
        <v>1</v>
      </c>
      <c r="N1041" s="156" t="s">
        <v>41</v>
      </c>
      <c r="P1041" s="157">
        <f>O1041*H1041</f>
        <v>0</v>
      </c>
      <c r="Q1041" s="157">
        <v>2.8499999999999999E-4</v>
      </c>
      <c r="R1041" s="157">
        <f>Q1041*H1041</f>
        <v>8.3385299999999996E-2</v>
      </c>
      <c r="S1041" s="157">
        <v>0</v>
      </c>
      <c r="T1041" s="158">
        <f>S1041*H1041</f>
        <v>0</v>
      </c>
      <c r="AR1041" s="159" t="s">
        <v>461</v>
      </c>
      <c r="AT1041" s="159" t="s">
        <v>373</v>
      </c>
      <c r="AU1041" s="159" t="s">
        <v>88</v>
      </c>
      <c r="AY1041" s="17" t="s">
        <v>371</v>
      </c>
      <c r="BE1041" s="160">
        <f>IF(N1041="základná",J1041,0)</f>
        <v>0</v>
      </c>
      <c r="BF1041" s="160">
        <f>IF(N1041="znížená",J1041,0)</f>
        <v>0</v>
      </c>
      <c r="BG1041" s="160">
        <f>IF(N1041="zákl. prenesená",J1041,0)</f>
        <v>0</v>
      </c>
      <c r="BH1041" s="160">
        <f>IF(N1041="zníž. prenesená",J1041,0)</f>
        <v>0</v>
      </c>
      <c r="BI1041" s="160">
        <f>IF(N1041="nulová",J1041,0)</f>
        <v>0</v>
      </c>
      <c r="BJ1041" s="17" t="s">
        <v>88</v>
      </c>
      <c r="BK1041" s="160">
        <f>ROUND(I1041*H1041,2)</f>
        <v>0</v>
      </c>
      <c r="BL1041" s="17" t="s">
        <v>461</v>
      </c>
      <c r="BM1041" s="159" t="s">
        <v>1403</v>
      </c>
    </row>
    <row r="1042" spans="2:65" s="12" customFormat="1" ht="11.25" x14ac:dyDescent="0.2">
      <c r="B1042" s="161"/>
      <c r="D1042" s="162" t="s">
        <v>379</v>
      </c>
      <c r="E1042" s="163" t="s">
        <v>1</v>
      </c>
      <c r="F1042" s="164" t="s">
        <v>906</v>
      </c>
      <c r="H1042" s="163" t="s">
        <v>1</v>
      </c>
      <c r="I1042" s="165"/>
      <c r="L1042" s="161"/>
      <c r="M1042" s="166"/>
      <c r="T1042" s="167"/>
      <c r="AT1042" s="163" t="s">
        <v>379</v>
      </c>
      <c r="AU1042" s="163" t="s">
        <v>88</v>
      </c>
      <c r="AV1042" s="12" t="s">
        <v>82</v>
      </c>
      <c r="AW1042" s="12" t="s">
        <v>31</v>
      </c>
      <c r="AX1042" s="12" t="s">
        <v>75</v>
      </c>
      <c r="AY1042" s="163" t="s">
        <v>371</v>
      </c>
    </row>
    <row r="1043" spans="2:65" s="13" customFormat="1" ht="11.25" x14ac:dyDescent="0.2">
      <c r="B1043" s="168"/>
      <c r="D1043" s="162" t="s">
        <v>379</v>
      </c>
      <c r="E1043" s="169" t="s">
        <v>1</v>
      </c>
      <c r="F1043" s="170" t="s">
        <v>1404</v>
      </c>
      <c r="H1043" s="171">
        <v>292.58</v>
      </c>
      <c r="I1043" s="172"/>
      <c r="L1043" s="168"/>
      <c r="M1043" s="173"/>
      <c r="T1043" s="174"/>
      <c r="AT1043" s="169" t="s">
        <v>379</v>
      </c>
      <c r="AU1043" s="169" t="s">
        <v>88</v>
      </c>
      <c r="AV1043" s="13" t="s">
        <v>88</v>
      </c>
      <c r="AW1043" s="13" t="s">
        <v>31</v>
      </c>
      <c r="AX1043" s="13" t="s">
        <v>75</v>
      </c>
      <c r="AY1043" s="169" t="s">
        <v>371</v>
      </c>
    </row>
    <row r="1044" spans="2:65" s="15" customFormat="1" ht="11.25" x14ac:dyDescent="0.2">
      <c r="B1044" s="182"/>
      <c r="D1044" s="162" t="s">
        <v>379</v>
      </c>
      <c r="E1044" s="183" t="s">
        <v>1</v>
      </c>
      <c r="F1044" s="184" t="s">
        <v>385</v>
      </c>
      <c r="H1044" s="185">
        <v>292.58</v>
      </c>
      <c r="I1044" s="186"/>
      <c r="L1044" s="182"/>
      <c r="M1044" s="187"/>
      <c r="T1044" s="188"/>
      <c r="AT1044" s="183" t="s">
        <v>379</v>
      </c>
      <c r="AU1044" s="183" t="s">
        <v>88</v>
      </c>
      <c r="AV1044" s="15" t="s">
        <v>377</v>
      </c>
      <c r="AW1044" s="15" t="s">
        <v>31</v>
      </c>
      <c r="AX1044" s="15" t="s">
        <v>82</v>
      </c>
      <c r="AY1044" s="183" t="s">
        <v>371</v>
      </c>
    </row>
    <row r="1045" spans="2:65" s="1" customFormat="1" ht="24.2" customHeight="1" x14ac:dyDescent="0.2">
      <c r="B1045" s="147"/>
      <c r="C1045" s="148" t="s">
        <v>1405</v>
      </c>
      <c r="D1045" s="148" t="s">
        <v>373</v>
      </c>
      <c r="E1045" s="149" t="s">
        <v>1406</v>
      </c>
      <c r="F1045" s="150" t="s">
        <v>1407</v>
      </c>
      <c r="G1045" s="151" t="s">
        <v>1408</v>
      </c>
      <c r="H1045" s="199"/>
      <c r="I1045" s="153"/>
      <c r="J1045" s="154">
        <f>ROUND(I1045*H1045,2)</f>
        <v>0</v>
      </c>
      <c r="K1045" s="150"/>
      <c r="L1045" s="32"/>
      <c r="M1045" s="155" t="s">
        <v>1</v>
      </c>
      <c r="N1045" s="156" t="s">
        <v>41</v>
      </c>
      <c r="P1045" s="157">
        <f>O1045*H1045</f>
        <v>0</v>
      </c>
      <c r="Q1045" s="157">
        <v>0</v>
      </c>
      <c r="R1045" s="157">
        <f>Q1045*H1045</f>
        <v>0</v>
      </c>
      <c r="S1045" s="157">
        <v>0</v>
      </c>
      <c r="T1045" s="158">
        <f>S1045*H1045</f>
        <v>0</v>
      </c>
      <c r="AR1045" s="159" t="s">
        <v>461</v>
      </c>
      <c r="AT1045" s="159" t="s">
        <v>373</v>
      </c>
      <c r="AU1045" s="159" t="s">
        <v>88</v>
      </c>
      <c r="AY1045" s="17" t="s">
        <v>371</v>
      </c>
      <c r="BE1045" s="160">
        <f>IF(N1045="základná",J1045,0)</f>
        <v>0</v>
      </c>
      <c r="BF1045" s="160">
        <f>IF(N1045="znížená",J1045,0)</f>
        <v>0</v>
      </c>
      <c r="BG1045" s="160">
        <f>IF(N1045="zákl. prenesená",J1045,0)</f>
        <v>0</v>
      </c>
      <c r="BH1045" s="160">
        <f>IF(N1045="zníž. prenesená",J1045,0)</f>
        <v>0</v>
      </c>
      <c r="BI1045" s="160">
        <f>IF(N1045="nulová",J1045,0)</f>
        <v>0</v>
      </c>
      <c r="BJ1045" s="17" t="s">
        <v>88</v>
      </c>
      <c r="BK1045" s="160">
        <f>ROUND(I1045*H1045,2)</f>
        <v>0</v>
      </c>
      <c r="BL1045" s="17" t="s">
        <v>461</v>
      </c>
      <c r="BM1045" s="159" t="s">
        <v>1409</v>
      </c>
    </row>
    <row r="1046" spans="2:65" s="11" customFormat="1" ht="22.9" customHeight="1" x14ac:dyDescent="0.2">
      <c r="B1046" s="136"/>
      <c r="D1046" s="137" t="s">
        <v>74</v>
      </c>
      <c r="E1046" s="145" t="s">
        <v>1410</v>
      </c>
      <c r="F1046" s="145" t="s">
        <v>1411</v>
      </c>
      <c r="I1046" s="139"/>
      <c r="J1046" s="146">
        <f>BK1046</f>
        <v>0</v>
      </c>
      <c r="L1046" s="136"/>
      <c r="M1046" s="140"/>
      <c r="P1046" s="141">
        <f>P1047+SUM(P1048:P1106)+P1188+P1315+P1416+P1457+P1582+P1718+P1810+P1882</f>
        <v>0</v>
      </c>
      <c r="R1046" s="141">
        <f>R1047+SUM(R1048:R1106)+R1188+R1315+R1416+R1457+R1582+R1718+R1810+R1882</f>
        <v>146.91064887282994</v>
      </c>
      <c r="T1046" s="142">
        <f>T1047+SUM(T1048:T1106)+T1188+T1315+T1416+T1457+T1582+T1718+T1810+T1882</f>
        <v>75.575956000000005</v>
      </c>
      <c r="AR1046" s="137" t="s">
        <v>88</v>
      </c>
      <c r="AT1046" s="143" t="s">
        <v>74</v>
      </c>
      <c r="AU1046" s="143" t="s">
        <v>82</v>
      </c>
      <c r="AY1046" s="137" t="s">
        <v>371</v>
      </c>
      <c r="BK1046" s="144">
        <f>BK1047+SUM(BK1048:BK1106)+BK1188+BK1315+BK1416+BK1457+BK1582+BK1718+BK1810+BK1882</f>
        <v>0</v>
      </c>
    </row>
    <row r="1047" spans="2:65" s="1" customFormat="1" ht="24.2" customHeight="1" x14ac:dyDescent="0.2">
      <c r="B1047" s="147"/>
      <c r="C1047" s="148" t="s">
        <v>1412</v>
      </c>
      <c r="D1047" s="148" t="s">
        <v>373</v>
      </c>
      <c r="E1047" s="149" t="s">
        <v>1413</v>
      </c>
      <c r="F1047" s="150" t="s">
        <v>1414</v>
      </c>
      <c r="G1047" s="151" t="s">
        <v>376</v>
      </c>
      <c r="H1047" s="152">
        <v>20.428000000000001</v>
      </c>
      <c r="I1047" s="153"/>
      <c r="J1047" s="154">
        <f>ROUND(I1047*H1047,2)</f>
        <v>0</v>
      </c>
      <c r="K1047" s="150"/>
      <c r="L1047" s="32"/>
      <c r="M1047" s="155" t="s">
        <v>1</v>
      </c>
      <c r="N1047" s="156" t="s">
        <v>41</v>
      </c>
      <c r="P1047" s="157">
        <f>O1047*H1047</f>
        <v>0</v>
      </c>
      <c r="Q1047" s="157">
        <v>0</v>
      </c>
      <c r="R1047" s="157">
        <f>Q1047*H1047</f>
        <v>0</v>
      </c>
      <c r="S1047" s="157">
        <v>6.0000000000000001E-3</v>
      </c>
      <c r="T1047" s="158">
        <f>S1047*H1047</f>
        <v>0.12256800000000001</v>
      </c>
      <c r="AR1047" s="159" t="s">
        <v>461</v>
      </c>
      <c r="AT1047" s="159" t="s">
        <v>373</v>
      </c>
      <c r="AU1047" s="159" t="s">
        <v>88</v>
      </c>
      <c r="AY1047" s="17" t="s">
        <v>371</v>
      </c>
      <c r="BE1047" s="160">
        <f>IF(N1047="základná",J1047,0)</f>
        <v>0</v>
      </c>
      <c r="BF1047" s="160">
        <f>IF(N1047="znížená",J1047,0)</f>
        <v>0</v>
      </c>
      <c r="BG1047" s="160">
        <f>IF(N1047="zákl. prenesená",J1047,0)</f>
        <v>0</v>
      </c>
      <c r="BH1047" s="160">
        <f>IF(N1047="zníž. prenesená",J1047,0)</f>
        <v>0</v>
      </c>
      <c r="BI1047" s="160">
        <f>IF(N1047="nulová",J1047,0)</f>
        <v>0</v>
      </c>
      <c r="BJ1047" s="17" t="s">
        <v>88</v>
      </c>
      <c r="BK1047" s="160">
        <f>ROUND(I1047*H1047,2)</f>
        <v>0</v>
      </c>
      <c r="BL1047" s="17" t="s">
        <v>461</v>
      </c>
      <c r="BM1047" s="159" t="s">
        <v>1415</v>
      </c>
    </row>
    <row r="1048" spans="2:65" s="13" customFormat="1" ht="11.25" x14ac:dyDescent="0.2">
      <c r="B1048" s="168"/>
      <c r="D1048" s="162" t="s">
        <v>379</v>
      </c>
      <c r="E1048" s="169" t="s">
        <v>1</v>
      </c>
      <c r="F1048" s="170" t="s">
        <v>283</v>
      </c>
      <c r="H1048" s="171">
        <v>20.428000000000001</v>
      </c>
      <c r="I1048" s="172"/>
      <c r="L1048" s="168"/>
      <c r="M1048" s="173"/>
      <c r="T1048" s="174"/>
      <c r="AT1048" s="169" t="s">
        <v>379</v>
      </c>
      <c r="AU1048" s="169" t="s">
        <v>88</v>
      </c>
      <c r="AV1048" s="13" t="s">
        <v>88</v>
      </c>
      <c r="AW1048" s="13" t="s">
        <v>31</v>
      </c>
      <c r="AX1048" s="13" t="s">
        <v>82</v>
      </c>
      <c r="AY1048" s="169" t="s">
        <v>371</v>
      </c>
    </row>
    <row r="1049" spans="2:65" s="1" customFormat="1" ht="24.2" customHeight="1" x14ac:dyDescent="0.2">
      <c r="B1049" s="147"/>
      <c r="C1049" s="148" t="s">
        <v>1416</v>
      </c>
      <c r="D1049" s="148" t="s">
        <v>373</v>
      </c>
      <c r="E1049" s="149" t="s">
        <v>1417</v>
      </c>
      <c r="F1049" s="150" t="s">
        <v>1418</v>
      </c>
      <c r="G1049" s="151" t="s">
        <v>376</v>
      </c>
      <c r="H1049" s="152">
        <v>1434.6859999999999</v>
      </c>
      <c r="I1049" s="153"/>
      <c r="J1049" s="154">
        <f>ROUND(I1049*H1049,2)</f>
        <v>0</v>
      </c>
      <c r="K1049" s="150"/>
      <c r="L1049" s="32"/>
      <c r="M1049" s="155" t="s">
        <v>1</v>
      </c>
      <c r="N1049" s="156" t="s">
        <v>41</v>
      </c>
      <c r="P1049" s="157">
        <f>O1049*H1049</f>
        <v>0</v>
      </c>
      <c r="Q1049" s="157">
        <v>0</v>
      </c>
      <c r="R1049" s="157">
        <f>Q1049*H1049</f>
        <v>0</v>
      </c>
      <c r="S1049" s="157">
        <v>0.01</v>
      </c>
      <c r="T1049" s="158">
        <f>S1049*H1049</f>
        <v>14.34686</v>
      </c>
      <c r="AR1049" s="159" t="s">
        <v>461</v>
      </c>
      <c r="AT1049" s="159" t="s">
        <v>373</v>
      </c>
      <c r="AU1049" s="159" t="s">
        <v>88</v>
      </c>
      <c r="AY1049" s="17" t="s">
        <v>371</v>
      </c>
      <c r="BE1049" s="160">
        <f>IF(N1049="základná",J1049,0)</f>
        <v>0</v>
      </c>
      <c r="BF1049" s="160">
        <f>IF(N1049="znížená",J1049,0)</f>
        <v>0</v>
      </c>
      <c r="BG1049" s="160">
        <f>IF(N1049="zákl. prenesená",J1049,0)</f>
        <v>0</v>
      </c>
      <c r="BH1049" s="160">
        <f>IF(N1049="zníž. prenesená",J1049,0)</f>
        <v>0</v>
      </c>
      <c r="BI1049" s="160">
        <f>IF(N1049="nulová",J1049,0)</f>
        <v>0</v>
      </c>
      <c r="BJ1049" s="17" t="s">
        <v>88</v>
      </c>
      <c r="BK1049" s="160">
        <f>ROUND(I1049*H1049,2)</f>
        <v>0</v>
      </c>
      <c r="BL1049" s="17" t="s">
        <v>461</v>
      </c>
      <c r="BM1049" s="159" t="s">
        <v>1419</v>
      </c>
    </row>
    <row r="1050" spans="2:65" s="13" customFormat="1" ht="11.25" x14ac:dyDescent="0.2">
      <c r="B1050" s="168"/>
      <c r="D1050" s="162" t="s">
        <v>379</v>
      </c>
      <c r="E1050" s="169" t="s">
        <v>1</v>
      </c>
      <c r="F1050" s="170" t="s">
        <v>270</v>
      </c>
      <c r="H1050" s="171">
        <v>737.58399999999995</v>
      </c>
      <c r="I1050" s="172"/>
      <c r="L1050" s="168"/>
      <c r="M1050" s="173"/>
      <c r="T1050" s="174"/>
      <c r="AT1050" s="169" t="s">
        <v>379</v>
      </c>
      <c r="AU1050" s="169" t="s">
        <v>88</v>
      </c>
      <c r="AV1050" s="13" t="s">
        <v>88</v>
      </c>
      <c r="AW1050" s="13" t="s">
        <v>31</v>
      </c>
      <c r="AX1050" s="13" t="s">
        <v>75</v>
      </c>
      <c r="AY1050" s="169" t="s">
        <v>371</v>
      </c>
    </row>
    <row r="1051" spans="2:65" s="13" customFormat="1" ht="11.25" x14ac:dyDescent="0.2">
      <c r="B1051" s="168"/>
      <c r="D1051" s="162" t="s">
        <v>379</v>
      </c>
      <c r="E1051" s="169" t="s">
        <v>1</v>
      </c>
      <c r="F1051" s="170" t="s">
        <v>271</v>
      </c>
      <c r="H1051" s="171">
        <v>92.599000000000004</v>
      </c>
      <c r="I1051" s="172"/>
      <c r="L1051" s="168"/>
      <c r="M1051" s="173"/>
      <c r="T1051" s="174"/>
      <c r="AT1051" s="169" t="s">
        <v>379</v>
      </c>
      <c r="AU1051" s="169" t="s">
        <v>88</v>
      </c>
      <c r="AV1051" s="13" t="s">
        <v>88</v>
      </c>
      <c r="AW1051" s="13" t="s">
        <v>31</v>
      </c>
      <c r="AX1051" s="13" t="s">
        <v>75</v>
      </c>
      <c r="AY1051" s="169" t="s">
        <v>371</v>
      </c>
    </row>
    <row r="1052" spans="2:65" s="13" customFormat="1" ht="11.25" x14ac:dyDescent="0.2">
      <c r="B1052" s="168"/>
      <c r="D1052" s="162" t="s">
        <v>379</v>
      </c>
      <c r="E1052" s="169" t="s">
        <v>1</v>
      </c>
      <c r="F1052" s="170" t="s">
        <v>273</v>
      </c>
      <c r="H1052" s="171">
        <v>479.16800000000001</v>
      </c>
      <c r="I1052" s="172"/>
      <c r="L1052" s="168"/>
      <c r="M1052" s="173"/>
      <c r="T1052" s="174"/>
      <c r="AT1052" s="169" t="s">
        <v>379</v>
      </c>
      <c r="AU1052" s="169" t="s">
        <v>88</v>
      </c>
      <c r="AV1052" s="13" t="s">
        <v>88</v>
      </c>
      <c r="AW1052" s="13" t="s">
        <v>31</v>
      </c>
      <c r="AX1052" s="13" t="s">
        <v>75</v>
      </c>
      <c r="AY1052" s="169" t="s">
        <v>371</v>
      </c>
    </row>
    <row r="1053" spans="2:65" s="13" customFormat="1" ht="11.25" x14ac:dyDescent="0.2">
      <c r="B1053" s="168"/>
      <c r="D1053" s="162" t="s">
        <v>379</v>
      </c>
      <c r="E1053" s="169" t="s">
        <v>1</v>
      </c>
      <c r="F1053" s="170" t="s">
        <v>275</v>
      </c>
      <c r="H1053" s="171">
        <v>51.433999999999997</v>
      </c>
      <c r="I1053" s="172"/>
      <c r="L1053" s="168"/>
      <c r="M1053" s="173"/>
      <c r="T1053" s="174"/>
      <c r="AT1053" s="169" t="s">
        <v>379</v>
      </c>
      <c r="AU1053" s="169" t="s">
        <v>88</v>
      </c>
      <c r="AV1053" s="13" t="s">
        <v>88</v>
      </c>
      <c r="AW1053" s="13" t="s">
        <v>31</v>
      </c>
      <c r="AX1053" s="13" t="s">
        <v>75</v>
      </c>
      <c r="AY1053" s="169" t="s">
        <v>371</v>
      </c>
    </row>
    <row r="1054" spans="2:65" s="13" customFormat="1" ht="11.25" x14ac:dyDescent="0.2">
      <c r="B1054" s="168"/>
      <c r="D1054" s="162" t="s">
        <v>379</v>
      </c>
      <c r="E1054" s="169" t="s">
        <v>1</v>
      </c>
      <c r="F1054" s="170" t="s">
        <v>1420</v>
      </c>
      <c r="H1054" s="171">
        <v>73.900999999999996</v>
      </c>
      <c r="I1054" s="172"/>
      <c r="L1054" s="168"/>
      <c r="M1054" s="173"/>
      <c r="T1054" s="174"/>
      <c r="AT1054" s="169" t="s">
        <v>379</v>
      </c>
      <c r="AU1054" s="169" t="s">
        <v>88</v>
      </c>
      <c r="AV1054" s="13" t="s">
        <v>88</v>
      </c>
      <c r="AW1054" s="13" t="s">
        <v>31</v>
      </c>
      <c r="AX1054" s="13" t="s">
        <v>75</v>
      </c>
      <c r="AY1054" s="169" t="s">
        <v>371</v>
      </c>
    </row>
    <row r="1055" spans="2:65" s="15" customFormat="1" ht="11.25" x14ac:dyDescent="0.2">
      <c r="B1055" s="182"/>
      <c r="D1055" s="162" t="s">
        <v>379</v>
      </c>
      <c r="E1055" s="183" t="s">
        <v>1</v>
      </c>
      <c r="F1055" s="184" t="s">
        <v>385</v>
      </c>
      <c r="H1055" s="185">
        <v>1434.6859999999999</v>
      </c>
      <c r="I1055" s="186"/>
      <c r="L1055" s="182"/>
      <c r="M1055" s="187"/>
      <c r="T1055" s="188"/>
      <c r="AT1055" s="183" t="s">
        <v>379</v>
      </c>
      <c r="AU1055" s="183" t="s">
        <v>88</v>
      </c>
      <c r="AV1055" s="15" t="s">
        <v>377</v>
      </c>
      <c r="AW1055" s="15" t="s">
        <v>31</v>
      </c>
      <c r="AX1055" s="15" t="s">
        <v>82</v>
      </c>
      <c r="AY1055" s="183" t="s">
        <v>371</v>
      </c>
    </row>
    <row r="1056" spans="2:65" s="1" customFormat="1" ht="24.2" customHeight="1" x14ac:dyDescent="0.2">
      <c r="B1056" s="147"/>
      <c r="C1056" s="148" t="s">
        <v>1421</v>
      </c>
      <c r="D1056" s="148" t="s">
        <v>373</v>
      </c>
      <c r="E1056" s="149" t="s">
        <v>1422</v>
      </c>
      <c r="F1056" s="150" t="s">
        <v>1423</v>
      </c>
      <c r="G1056" s="151" t="s">
        <v>376</v>
      </c>
      <c r="H1056" s="152">
        <v>4364.7520000000004</v>
      </c>
      <c r="I1056" s="153"/>
      <c r="J1056" s="154">
        <f>ROUND(I1056*H1056,2)</f>
        <v>0</v>
      </c>
      <c r="K1056" s="150"/>
      <c r="L1056" s="32"/>
      <c r="M1056" s="155" t="s">
        <v>1</v>
      </c>
      <c r="N1056" s="156" t="s">
        <v>41</v>
      </c>
      <c r="P1056" s="157">
        <f>O1056*H1056</f>
        <v>0</v>
      </c>
      <c r="Q1056" s="157">
        <v>0</v>
      </c>
      <c r="R1056" s="157">
        <f>Q1056*H1056</f>
        <v>0</v>
      </c>
      <c r="S1056" s="157">
        <v>1.4E-2</v>
      </c>
      <c r="T1056" s="158">
        <f>S1056*H1056</f>
        <v>61.106528000000004</v>
      </c>
      <c r="AR1056" s="159" t="s">
        <v>461</v>
      </c>
      <c r="AT1056" s="159" t="s">
        <v>373</v>
      </c>
      <c r="AU1056" s="159" t="s">
        <v>88</v>
      </c>
      <c r="AY1056" s="17" t="s">
        <v>371</v>
      </c>
      <c r="BE1056" s="160">
        <f>IF(N1056="základná",J1056,0)</f>
        <v>0</v>
      </c>
      <c r="BF1056" s="160">
        <f>IF(N1056="znížená",J1056,0)</f>
        <v>0</v>
      </c>
      <c r="BG1056" s="160">
        <f>IF(N1056="zákl. prenesená",J1056,0)</f>
        <v>0</v>
      </c>
      <c r="BH1056" s="160">
        <f>IF(N1056="zníž. prenesená",J1056,0)</f>
        <v>0</v>
      </c>
      <c r="BI1056" s="160">
        <f>IF(N1056="nulová",J1056,0)</f>
        <v>0</v>
      </c>
      <c r="BJ1056" s="17" t="s">
        <v>88</v>
      </c>
      <c r="BK1056" s="160">
        <f>ROUND(I1056*H1056,2)</f>
        <v>0</v>
      </c>
      <c r="BL1056" s="17" t="s">
        <v>461</v>
      </c>
      <c r="BM1056" s="159" t="s">
        <v>1424</v>
      </c>
    </row>
    <row r="1057" spans="2:51" s="12" customFormat="1" ht="11.25" x14ac:dyDescent="0.2">
      <c r="B1057" s="161"/>
      <c r="D1057" s="162" t="s">
        <v>379</v>
      </c>
      <c r="E1057" s="163" t="s">
        <v>1</v>
      </c>
      <c r="F1057" s="164" t="s">
        <v>1031</v>
      </c>
      <c r="H1057" s="163" t="s">
        <v>1</v>
      </c>
      <c r="I1057" s="165"/>
      <c r="L1057" s="161"/>
      <c r="M1057" s="166"/>
      <c r="T1057" s="167"/>
      <c r="AT1057" s="163" t="s">
        <v>379</v>
      </c>
      <c r="AU1057" s="163" t="s">
        <v>88</v>
      </c>
      <c r="AV1057" s="12" t="s">
        <v>82</v>
      </c>
      <c r="AW1057" s="12" t="s">
        <v>31</v>
      </c>
      <c r="AX1057" s="12" t="s">
        <v>75</v>
      </c>
      <c r="AY1057" s="163" t="s">
        <v>371</v>
      </c>
    </row>
    <row r="1058" spans="2:51" s="13" customFormat="1" ht="11.25" x14ac:dyDescent="0.2">
      <c r="B1058" s="168"/>
      <c r="D1058" s="162" t="s">
        <v>379</v>
      </c>
      <c r="E1058" s="169" t="s">
        <v>1</v>
      </c>
      <c r="F1058" s="170" t="s">
        <v>1425</v>
      </c>
      <c r="H1058" s="171">
        <v>378.226</v>
      </c>
      <c r="I1058" s="172"/>
      <c r="L1058" s="168"/>
      <c r="M1058" s="173"/>
      <c r="T1058" s="174"/>
      <c r="AT1058" s="169" t="s">
        <v>379</v>
      </c>
      <c r="AU1058" s="169" t="s">
        <v>88</v>
      </c>
      <c r="AV1058" s="13" t="s">
        <v>88</v>
      </c>
      <c r="AW1058" s="13" t="s">
        <v>31</v>
      </c>
      <c r="AX1058" s="13" t="s">
        <v>75</v>
      </c>
      <c r="AY1058" s="169" t="s">
        <v>371</v>
      </c>
    </row>
    <row r="1059" spans="2:51" s="14" customFormat="1" ht="11.25" x14ac:dyDescent="0.2">
      <c r="B1059" s="175"/>
      <c r="D1059" s="162" t="s">
        <v>379</v>
      </c>
      <c r="E1059" s="176" t="s">
        <v>269</v>
      </c>
      <c r="F1059" s="177" t="s">
        <v>383</v>
      </c>
      <c r="H1059" s="178">
        <v>378.226</v>
      </c>
      <c r="I1059" s="179"/>
      <c r="L1059" s="175"/>
      <c r="M1059" s="180"/>
      <c r="T1059" s="181"/>
      <c r="AT1059" s="176" t="s">
        <v>379</v>
      </c>
      <c r="AU1059" s="176" t="s">
        <v>88</v>
      </c>
      <c r="AV1059" s="14" t="s">
        <v>384</v>
      </c>
      <c r="AW1059" s="14" t="s">
        <v>31</v>
      </c>
      <c r="AX1059" s="14" t="s">
        <v>75</v>
      </c>
      <c r="AY1059" s="176" t="s">
        <v>371</v>
      </c>
    </row>
    <row r="1060" spans="2:51" s="12" customFormat="1" ht="11.25" x14ac:dyDescent="0.2">
      <c r="B1060" s="161"/>
      <c r="D1060" s="162" t="s">
        <v>379</v>
      </c>
      <c r="E1060" s="163" t="s">
        <v>1</v>
      </c>
      <c r="F1060" s="164" t="s">
        <v>1426</v>
      </c>
      <c r="H1060" s="163" t="s">
        <v>1</v>
      </c>
      <c r="I1060" s="165"/>
      <c r="L1060" s="161"/>
      <c r="M1060" s="166"/>
      <c r="T1060" s="167"/>
      <c r="AT1060" s="163" t="s">
        <v>379</v>
      </c>
      <c r="AU1060" s="163" t="s">
        <v>88</v>
      </c>
      <c r="AV1060" s="12" t="s">
        <v>82</v>
      </c>
      <c r="AW1060" s="12" t="s">
        <v>31</v>
      </c>
      <c r="AX1060" s="12" t="s">
        <v>75</v>
      </c>
      <c r="AY1060" s="163" t="s">
        <v>371</v>
      </c>
    </row>
    <row r="1061" spans="2:51" s="13" customFormat="1" ht="11.25" x14ac:dyDescent="0.2">
      <c r="B1061" s="168"/>
      <c r="D1061" s="162" t="s">
        <v>379</v>
      </c>
      <c r="E1061" s="169" t="s">
        <v>1</v>
      </c>
      <c r="F1061" s="170" t="s">
        <v>1427</v>
      </c>
      <c r="H1061" s="171">
        <v>22.04</v>
      </c>
      <c r="I1061" s="172"/>
      <c r="L1061" s="168"/>
      <c r="M1061" s="173"/>
      <c r="T1061" s="174"/>
      <c r="AT1061" s="169" t="s">
        <v>379</v>
      </c>
      <c r="AU1061" s="169" t="s">
        <v>88</v>
      </c>
      <c r="AV1061" s="13" t="s">
        <v>88</v>
      </c>
      <c r="AW1061" s="13" t="s">
        <v>31</v>
      </c>
      <c r="AX1061" s="13" t="s">
        <v>75</v>
      </c>
      <c r="AY1061" s="169" t="s">
        <v>371</v>
      </c>
    </row>
    <row r="1062" spans="2:51" s="13" customFormat="1" ht="11.25" x14ac:dyDescent="0.2">
      <c r="B1062" s="168"/>
      <c r="D1062" s="162" t="s">
        <v>379</v>
      </c>
      <c r="E1062" s="169" t="s">
        <v>1</v>
      </c>
      <c r="F1062" s="170" t="s">
        <v>1428</v>
      </c>
      <c r="H1062" s="171">
        <v>20.309999999999999</v>
      </c>
      <c r="I1062" s="172"/>
      <c r="L1062" s="168"/>
      <c r="M1062" s="173"/>
      <c r="T1062" s="174"/>
      <c r="AT1062" s="169" t="s">
        <v>379</v>
      </c>
      <c r="AU1062" s="169" t="s">
        <v>88</v>
      </c>
      <c r="AV1062" s="13" t="s">
        <v>88</v>
      </c>
      <c r="AW1062" s="13" t="s">
        <v>31</v>
      </c>
      <c r="AX1062" s="13" t="s">
        <v>75</v>
      </c>
      <c r="AY1062" s="169" t="s">
        <v>371</v>
      </c>
    </row>
    <row r="1063" spans="2:51" s="13" customFormat="1" ht="11.25" x14ac:dyDescent="0.2">
      <c r="B1063" s="168"/>
      <c r="D1063" s="162" t="s">
        <v>379</v>
      </c>
      <c r="E1063" s="169" t="s">
        <v>1</v>
      </c>
      <c r="F1063" s="170" t="s">
        <v>1429</v>
      </c>
      <c r="H1063" s="171">
        <v>201.27099999999999</v>
      </c>
      <c r="I1063" s="172"/>
      <c r="L1063" s="168"/>
      <c r="M1063" s="173"/>
      <c r="T1063" s="174"/>
      <c r="AT1063" s="169" t="s">
        <v>379</v>
      </c>
      <c r="AU1063" s="169" t="s">
        <v>88</v>
      </c>
      <c r="AV1063" s="13" t="s">
        <v>88</v>
      </c>
      <c r="AW1063" s="13" t="s">
        <v>31</v>
      </c>
      <c r="AX1063" s="13" t="s">
        <v>75</v>
      </c>
      <c r="AY1063" s="169" t="s">
        <v>371</v>
      </c>
    </row>
    <row r="1064" spans="2:51" s="13" customFormat="1" ht="11.25" x14ac:dyDescent="0.2">
      <c r="B1064" s="168"/>
      <c r="D1064" s="162" t="s">
        <v>379</v>
      </c>
      <c r="E1064" s="169" t="s">
        <v>1</v>
      </c>
      <c r="F1064" s="170" t="s">
        <v>1430</v>
      </c>
      <c r="H1064" s="171">
        <v>244.483</v>
      </c>
      <c r="I1064" s="172"/>
      <c r="L1064" s="168"/>
      <c r="M1064" s="173"/>
      <c r="T1064" s="174"/>
      <c r="AT1064" s="169" t="s">
        <v>379</v>
      </c>
      <c r="AU1064" s="169" t="s">
        <v>88</v>
      </c>
      <c r="AV1064" s="13" t="s">
        <v>88</v>
      </c>
      <c r="AW1064" s="13" t="s">
        <v>31</v>
      </c>
      <c r="AX1064" s="13" t="s">
        <v>75</v>
      </c>
      <c r="AY1064" s="169" t="s">
        <v>371</v>
      </c>
    </row>
    <row r="1065" spans="2:51" s="13" customFormat="1" ht="11.25" x14ac:dyDescent="0.2">
      <c r="B1065" s="168"/>
      <c r="D1065" s="162" t="s">
        <v>379</v>
      </c>
      <c r="E1065" s="169" t="s">
        <v>1</v>
      </c>
      <c r="F1065" s="170" t="s">
        <v>1431</v>
      </c>
      <c r="H1065" s="171">
        <v>249.48</v>
      </c>
      <c r="I1065" s="172"/>
      <c r="L1065" s="168"/>
      <c r="M1065" s="173"/>
      <c r="T1065" s="174"/>
      <c r="AT1065" s="169" t="s">
        <v>379</v>
      </c>
      <c r="AU1065" s="169" t="s">
        <v>88</v>
      </c>
      <c r="AV1065" s="13" t="s">
        <v>88</v>
      </c>
      <c r="AW1065" s="13" t="s">
        <v>31</v>
      </c>
      <c r="AX1065" s="13" t="s">
        <v>75</v>
      </c>
      <c r="AY1065" s="169" t="s">
        <v>371</v>
      </c>
    </row>
    <row r="1066" spans="2:51" s="14" customFormat="1" ht="11.25" x14ac:dyDescent="0.2">
      <c r="B1066" s="175"/>
      <c r="D1066" s="162" t="s">
        <v>379</v>
      </c>
      <c r="E1066" s="176" t="s">
        <v>270</v>
      </c>
      <c r="F1066" s="177" t="s">
        <v>383</v>
      </c>
      <c r="H1066" s="178">
        <v>737.58399999999995</v>
      </c>
      <c r="I1066" s="179"/>
      <c r="L1066" s="175"/>
      <c r="M1066" s="180"/>
      <c r="T1066" s="181"/>
      <c r="AT1066" s="176" t="s">
        <v>379</v>
      </c>
      <c r="AU1066" s="176" t="s">
        <v>88</v>
      </c>
      <c r="AV1066" s="14" t="s">
        <v>384</v>
      </c>
      <c r="AW1066" s="14" t="s">
        <v>31</v>
      </c>
      <c r="AX1066" s="14" t="s">
        <v>75</v>
      </c>
      <c r="AY1066" s="176" t="s">
        <v>371</v>
      </c>
    </row>
    <row r="1067" spans="2:51" s="12" customFormat="1" ht="11.25" x14ac:dyDescent="0.2">
      <c r="B1067" s="161"/>
      <c r="D1067" s="162" t="s">
        <v>379</v>
      </c>
      <c r="E1067" s="163" t="s">
        <v>1</v>
      </c>
      <c r="F1067" s="164" t="s">
        <v>1432</v>
      </c>
      <c r="H1067" s="163" t="s">
        <v>1</v>
      </c>
      <c r="I1067" s="165"/>
      <c r="L1067" s="161"/>
      <c r="M1067" s="166"/>
      <c r="T1067" s="167"/>
      <c r="AT1067" s="163" t="s">
        <v>379</v>
      </c>
      <c r="AU1067" s="163" t="s">
        <v>88</v>
      </c>
      <c r="AV1067" s="12" t="s">
        <v>82</v>
      </c>
      <c r="AW1067" s="12" t="s">
        <v>31</v>
      </c>
      <c r="AX1067" s="12" t="s">
        <v>75</v>
      </c>
      <c r="AY1067" s="163" t="s">
        <v>371</v>
      </c>
    </row>
    <row r="1068" spans="2:51" s="13" customFormat="1" ht="11.25" x14ac:dyDescent="0.2">
      <c r="B1068" s="168"/>
      <c r="D1068" s="162" t="s">
        <v>379</v>
      </c>
      <c r="E1068" s="169" t="s">
        <v>1</v>
      </c>
      <c r="F1068" s="170" t="s">
        <v>1433</v>
      </c>
      <c r="H1068" s="171">
        <v>92.599000000000004</v>
      </c>
      <c r="I1068" s="172"/>
      <c r="L1068" s="168"/>
      <c r="M1068" s="173"/>
      <c r="T1068" s="174"/>
      <c r="AT1068" s="169" t="s">
        <v>379</v>
      </c>
      <c r="AU1068" s="169" t="s">
        <v>88</v>
      </c>
      <c r="AV1068" s="13" t="s">
        <v>88</v>
      </c>
      <c r="AW1068" s="13" t="s">
        <v>31</v>
      </c>
      <c r="AX1068" s="13" t="s">
        <v>75</v>
      </c>
      <c r="AY1068" s="169" t="s">
        <v>371</v>
      </c>
    </row>
    <row r="1069" spans="2:51" s="14" customFormat="1" ht="11.25" x14ac:dyDescent="0.2">
      <c r="B1069" s="175"/>
      <c r="D1069" s="162" t="s">
        <v>379</v>
      </c>
      <c r="E1069" s="176" t="s">
        <v>271</v>
      </c>
      <c r="F1069" s="177" t="s">
        <v>383</v>
      </c>
      <c r="H1069" s="178">
        <v>92.599000000000004</v>
      </c>
      <c r="I1069" s="179"/>
      <c r="L1069" s="175"/>
      <c r="M1069" s="180"/>
      <c r="T1069" s="181"/>
      <c r="AT1069" s="176" t="s">
        <v>379</v>
      </c>
      <c r="AU1069" s="176" t="s">
        <v>88</v>
      </c>
      <c r="AV1069" s="14" t="s">
        <v>384</v>
      </c>
      <c r="AW1069" s="14" t="s">
        <v>31</v>
      </c>
      <c r="AX1069" s="14" t="s">
        <v>75</v>
      </c>
      <c r="AY1069" s="176" t="s">
        <v>371</v>
      </c>
    </row>
    <row r="1070" spans="2:51" s="12" customFormat="1" ht="11.25" x14ac:dyDescent="0.2">
      <c r="B1070" s="161"/>
      <c r="D1070" s="162" t="s">
        <v>379</v>
      </c>
      <c r="E1070" s="163" t="s">
        <v>1</v>
      </c>
      <c r="F1070" s="164" t="s">
        <v>1434</v>
      </c>
      <c r="H1070" s="163" t="s">
        <v>1</v>
      </c>
      <c r="I1070" s="165"/>
      <c r="L1070" s="161"/>
      <c r="M1070" s="166"/>
      <c r="T1070" s="167"/>
      <c r="AT1070" s="163" t="s">
        <v>379</v>
      </c>
      <c r="AU1070" s="163" t="s">
        <v>88</v>
      </c>
      <c r="AV1070" s="12" t="s">
        <v>82</v>
      </c>
      <c r="AW1070" s="12" t="s">
        <v>31</v>
      </c>
      <c r="AX1070" s="12" t="s">
        <v>75</v>
      </c>
      <c r="AY1070" s="163" t="s">
        <v>371</v>
      </c>
    </row>
    <row r="1071" spans="2:51" s="13" customFormat="1" ht="11.25" x14ac:dyDescent="0.2">
      <c r="B1071" s="168"/>
      <c r="D1071" s="162" t="s">
        <v>379</v>
      </c>
      <c r="E1071" s="169" t="s">
        <v>1</v>
      </c>
      <c r="F1071" s="170" t="s">
        <v>1435</v>
      </c>
      <c r="H1071" s="171">
        <v>479.16800000000001</v>
      </c>
      <c r="I1071" s="172"/>
      <c r="L1071" s="168"/>
      <c r="M1071" s="173"/>
      <c r="T1071" s="174"/>
      <c r="AT1071" s="169" t="s">
        <v>379</v>
      </c>
      <c r="AU1071" s="169" t="s">
        <v>88</v>
      </c>
      <c r="AV1071" s="13" t="s">
        <v>88</v>
      </c>
      <c r="AW1071" s="13" t="s">
        <v>31</v>
      </c>
      <c r="AX1071" s="13" t="s">
        <v>75</v>
      </c>
      <c r="AY1071" s="169" t="s">
        <v>371</v>
      </c>
    </row>
    <row r="1072" spans="2:51" s="14" customFormat="1" ht="11.25" x14ac:dyDescent="0.2">
      <c r="B1072" s="175"/>
      <c r="D1072" s="162" t="s">
        <v>379</v>
      </c>
      <c r="E1072" s="176" t="s">
        <v>273</v>
      </c>
      <c r="F1072" s="177" t="s">
        <v>383</v>
      </c>
      <c r="H1072" s="178">
        <v>479.16800000000001</v>
      </c>
      <c r="I1072" s="179"/>
      <c r="L1072" s="175"/>
      <c r="M1072" s="180"/>
      <c r="T1072" s="181"/>
      <c r="AT1072" s="176" t="s">
        <v>379</v>
      </c>
      <c r="AU1072" s="176" t="s">
        <v>88</v>
      </c>
      <c r="AV1072" s="14" t="s">
        <v>384</v>
      </c>
      <c r="AW1072" s="14" t="s">
        <v>31</v>
      </c>
      <c r="AX1072" s="14" t="s">
        <v>75</v>
      </c>
      <c r="AY1072" s="176" t="s">
        <v>371</v>
      </c>
    </row>
    <row r="1073" spans="2:51" s="12" customFormat="1" ht="11.25" x14ac:dyDescent="0.2">
      <c r="B1073" s="161"/>
      <c r="D1073" s="162" t="s">
        <v>379</v>
      </c>
      <c r="E1073" s="163" t="s">
        <v>1</v>
      </c>
      <c r="F1073" s="164" t="s">
        <v>1436</v>
      </c>
      <c r="H1073" s="163" t="s">
        <v>1</v>
      </c>
      <c r="I1073" s="165"/>
      <c r="L1073" s="161"/>
      <c r="M1073" s="166"/>
      <c r="T1073" s="167"/>
      <c r="AT1073" s="163" t="s">
        <v>379</v>
      </c>
      <c r="AU1073" s="163" t="s">
        <v>88</v>
      </c>
      <c r="AV1073" s="12" t="s">
        <v>82</v>
      </c>
      <c r="AW1073" s="12" t="s">
        <v>31</v>
      </c>
      <c r="AX1073" s="12" t="s">
        <v>75</v>
      </c>
      <c r="AY1073" s="163" t="s">
        <v>371</v>
      </c>
    </row>
    <row r="1074" spans="2:51" s="13" customFormat="1" ht="11.25" x14ac:dyDescent="0.2">
      <c r="B1074" s="168"/>
      <c r="D1074" s="162" t="s">
        <v>379</v>
      </c>
      <c r="E1074" s="169" t="s">
        <v>1</v>
      </c>
      <c r="F1074" s="170" t="s">
        <v>1437</v>
      </c>
      <c r="H1074" s="171">
        <v>51.433999999999997</v>
      </c>
      <c r="I1074" s="172"/>
      <c r="L1074" s="168"/>
      <c r="M1074" s="173"/>
      <c r="T1074" s="174"/>
      <c r="AT1074" s="169" t="s">
        <v>379</v>
      </c>
      <c r="AU1074" s="169" t="s">
        <v>88</v>
      </c>
      <c r="AV1074" s="13" t="s">
        <v>88</v>
      </c>
      <c r="AW1074" s="13" t="s">
        <v>31</v>
      </c>
      <c r="AX1074" s="13" t="s">
        <v>75</v>
      </c>
      <c r="AY1074" s="169" t="s">
        <v>371</v>
      </c>
    </row>
    <row r="1075" spans="2:51" s="14" customFormat="1" ht="11.25" x14ac:dyDescent="0.2">
      <c r="B1075" s="175"/>
      <c r="D1075" s="162" t="s">
        <v>379</v>
      </c>
      <c r="E1075" s="176" t="s">
        <v>275</v>
      </c>
      <c r="F1075" s="177" t="s">
        <v>383</v>
      </c>
      <c r="H1075" s="178">
        <v>51.433999999999997</v>
      </c>
      <c r="I1075" s="179"/>
      <c r="L1075" s="175"/>
      <c r="M1075" s="180"/>
      <c r="T1075" s="181"/>
      <c r="AT1075" s="176" t="s">
        <v>379</v>
      </c>
      <c r="AU1075" s="176" t="s">
        <v>88</v>
      </c>
      <c r="AV1075" s="14" t="s">
        <v>384</v>
      </c>
      <c r="AW1075" s="14" t="s">
        <v>31</v>
      </c>
      <c r="AX1075" s="14" t="s">
        <v>75</v>
      </c>
      <c r="AY1075" s="176" t="s">
        <v>371</v>
      </c>
    </row>
    <row r="1076" spans="2:51" s="12" customFormat="1" ht="11.25" x14ac:dyDescent="0.2">
      <c r="B1076" s="161"/>
      <c r="D1076" s="162" t="s">
        <v>379</v>
      </c>
      <c r="E1076" s="163" t="s">
        <v>1</v>
      </c>
      <c r="F1076" s="164" t="s">
        <v>1033</v>
      </c>
      <c r="H1076" s="163" t="s">
        <v>1</v>
      </c>
      <c r="I1076" s="165"/>
      <c r="L1076" s="161"/>
      <c r="M1076" s="166"/>
      <c r="T1076" s="167"/>
      <c r="AT1076" s="163" t="s">
        <v>379</v>
      </c>
      <c r="AU1076" s="163" t="s">
        <v>88</v>
      </c>
      <c r="AV1076" s="12" t="s">
        <v>82</v>
      </c>
      <c r="AW1076" s="12" t="s">
        <v>31</v>
      </c>
      <c r="AX1076" s="12" t="s">
        <v>75</v>
      </c>
      <c r="AY1076" s="163" t="s">
        <v>371</v>
      </c>
    </row>
    <row r="1077" spans="2:51" s="13" customFormat="1" ht="11.25" x14ac:dyDescent="0.2">
      <c r="B1077" s="168"/>
      <c r="D1077" s="162" t="s">
        <v>379</v>
      </c>
      <c r="E1077" s="169" t="s">
        <v>1</v>
      </c>
      <c r="F1077" s="170" t="s">
        <v>276</v>
      </c>
      <c r="H1077" s="171">
        <v>1753.634</v>
      </c>
      <c r="I1077" s="172"/>
      <c r="L1077" s="168"/>
      <c r="M1077" s="173"/>
      <c r="T1077" s="174"/>
      <c r="AT1077" s="169" t="s">
        <v>379</v>
      </c>
      <c r="AU1077" s="169" t="s">
        <v>88</v>
      </c>
      <c r="AV1077" s="13" t="s">
        <v>88</v>
      </c>
      <c r="AW1077" s="13" t="s">
        <v>31</v>
      </c>
      <c r="AX1077" s="13" t="s">
        <v>75</v>
      </c>
      <c r="AY1077" s="169" t="s">
        <v>371</v>
      </c>
    </row>
    <row r="1078" spans="2:51" s="14" customFormat="1" ht="11.25" x14ac:dyDescent="0.2">
      <c r="B1078" s="175"/>
      <c r="D1078" s="162" t="s">
        <v>379</v>
      </c>
      <c r="E1078" s="176" t="s">
        <v>1</v>
      </c>
      <c r="F1078" s="177" t="s">
        <v>383</v>
      </c>
      <c r="H1078" s="178">
        <v>1753.634</v>
      </c>
      <c r="I1078" s="179"/>
      <c r="L1078" s="175"/>
      <c r="M1078" s="180"/>
      <c r="T1078" s="181"/>
      <c r="AT1078" s="176" t="s">
        <v>379</v>
      </c>
      <c r="AU1078" s="176" t="s">
        <v>88</v>
      </c>
      <c r="AV1078" s="14" t="s">
        <v>384</v>
      </c>
      <c r="AW1078" s="14" t="s">
        <v>31</v>
      </c>
      <c r="AX1078" s="14" t="s">
        <v>75</v>
      </c>
      <c r="AY1078" s="176" t="s">
        <v>371</v>
      </c>
    </row>
    <row r="1079" spans="2:51" s="12" customFormat="1" ht="11.25" x14ac:dyDescent="0.2">
      <c r="B1079" s="161"/>
      <c r="D1079" s="162" t="s">
        <v>379</v>
      </c>
      <c r="E1079" s="163" t="s">
        <v>1</v>
      </c>
      <c r="F1079" s="164" t="s">
        <v>1438</v>
      </c>
      <c r="H1079" s="163" t="s">
        <v>1</v>
      </c>
      <c r="I1079" s="165"/>
      <c r="L1079" s="161"/>
      <c r="M1079" s="166"/>
      <c r="T1079" s="167"/>
      <c r="AT1079" s="163" t="s">
        <v>379</v>
      </c>
      <c r="AU1079" s="163" t="s">
        <v>88</v>
      </c>
      <c r="AV1079" s="12" t="s">
        <v>82</v>
      </c>
      <c r="AW1079" s="12" t="s">
        <v>31</v>
      </c>
      <c r="AX1079" s="12" t="s">
        <v>75</v>
      </c>
      <c r="AY1079" s="163" t="s">
        <v>371</v>
      </c>
    </row>
    <row r="1080" spans="2:51" s="13" customFormat="1" ht="11.25" x14ac:dyDescent="0.2">
      <c r="B1080" s="168"/>
      <c r="D1080" s="162" t="s">
        <v>379</v>
      </c>
      <c r="E1080" s="169" t="s">
        <v>1</v>
      </c>
      <c r="F1080" s="170" t="s">
        <v>1439</v>
      </c>
      <c r="H1080" s="171">
        <v>23.472000000000001</v>
      </c>
      <c r="I1080" s="172"/>
      <c r="L1080" s="168"/>
      <c r="M1080" s="173"/>
      <c r="T1080" s="174"/>
      <c r="AT1080" s="169" t="s">
        <v>379</v>
      </c>
      <c r="AU1080" s="169" t="s">
        <v>88</v>
      </c>
      <c r="AV1080" s="13" t="s">
        <v>88</v>
      </c>
      <c r="AW1080" s="13" t="s">
        <v>31</v>
      </c>
      <c r="AX1080" s="13" t="s">
        <v>75</v>
      </c>
      <c r="AY1080" s="169" t="s">
        <v>371</v>
      </c>
    </row>
    <row r="1081" spans="2:51" s="13" customFormat="1" ht="11.25" x14ac:dyDescent="0.2">
      <c r="B1081" s="168"/>
      <c r="D1081" s="162" t="s">
        <v>379</v>
      </c>
      <c r="E1081" s="169" t="s">
        <v>1</v>
      </c>
      <c r="F1081" s="170" t="s">
        <v>1440</v>
      </c>
      <c r="H1081" s="171">
        <v>23.64</v>
      </c>
      <c r="I1081" s="172"/>
      <c r="L1081" s="168"/>
      <c r="M1081" s="173"/>
      <c r="T1081" s="174"/>
      <c r="AT1081" s="169" t="s">
        <v>379</v>
      </c>
      <c r="AU1081" s="169" t="s">
        <v>88</v>
      </c>
      <c r="AV1081" s="13" t="s">
        <v>88</v>
      </c>
      <c r="AW1081" s="13" t="s">
        <v>31</v>
      </c>
      <c r="AX1081" s="13" t="s">
        <v>75</v>
      </c>
      <c r="AY1081" s="169" t="s">
        <v>371</v>
      </c>
    </row>
    <row r="1082" spans="2:51" s="13" customFormat="1" ht="11.25" x14ac:dyDescent="0.2">
      <c r="B1082" s="168"/>
      <c r="D1082" s="162" t="s">
        <v>379</v>
      </c>
      <c r="E1082" s="169" t="s">
        <v>1</v>
      </c>
      <c r="F1082" s="170" t="s">
        <v>1441</v>
      </c>
      <c r="H1082" s="171">
        <v>28.8</v>
      </c>
      <c r="I1082" s="172"/>
      <c r="L1082" s="168"/>
      <c r="M1082" s="173"/>
      <c r="T1082" s="174"/>
      <c r="AT1082" s="169" t="s">
        <v>379</v>
      </c>
      <c r="AU1082" s="169" t="s">
        <v>88</v>
      </c>
      <c r="AV1082" s="13" t="s">
        <v>88</v>
      </c>
      <c r="AW1082" s="13" t="s">
        <v>31</v>
      </c>
      <c r="AX1082" s="13" t="s">
        <v>75</v>
      </c>
      <c r="AY1082" s="169" t="s">
        <v>371</v>
      </c>
    </row>
    <row r="1083" spans="2:51" s="14" customFormat="1" ht="11.25" x14ac:dyDescent="0.2">
      <c r="B1083" s="175"/>
      <c r="D1083" s="162" t="s">
        <v>379</v>
      </c>
      <c r="E1083" s="176" t="s">
        <v>1442</v>
      </c>
      <c r="F1083" s="177" t="s">
        <v>383</v>
      </c>
      <c r="H1083" s="178">
        <v>75.912000000000006</v>
      </c>
      <c r="I1083" s="179"/>
      <c r="L1083" s="175"/>
      <c r="M1083" s="180"/>
      <c r="T1083" s="181"/>
      <c r="AT1083" s="176" t="s">
        <v>379</v>
      </c>
      <c r="AU1083" s="176" t="s">
        <v>88</v>
      </c>
      <c r="AV1083" s="14" t="s">
        <v>384</v>
      </c>
      <c r="AW1083" s="14" t="s">
        <v>31</v>
      </c>
      <c r="AX1083" s="14" t="s">
        <v>75</v>
      </c>
      <c r="AY1083" s="176" t="s">
        <v>371</v>
      </c>
    </row>
    <row r="1084" spans="2:51" s="12" customFormat="1" ht="11.25" x14ac:dyDescent="0.2">
      <c r="B1084" s="161"/>
      <c r="D1084" s="162" t="s">
        <v>379</v>
      </c>
      <c r="E1084" s="163" t="s">
        <v>1</v>
      </c>
      <c r="F1084" s="164" t="s">
        <v>1055</v>
      </c>
      <c r="H1084" s="163" t="s">
        <v>1</v>
      </c>
      <c r="I1084" s="165"/>
      <c r="L1084" s="161"/>
      <c r="M1084" s="166"/>
      <c r="T1084" s="167"/>
      <c r="AT1084" s="163" t="s">
        <v>379</v>
      </c>
      <c r="AU1084" s="163" t="s">
        <v>88</v>
      </c>
      <c r="AV1084" s="12" t="s">
        <v>82</v>
      </c>
      <c r="AW1084" s="12" t="s">
        <v>31</v>
      </c>
      <c r="AX1084" s="12" t="s">
        <v>75</v>
      </c>
      <c r="AY1084" s="163" t="s">
        <v>371</v>
      </c>
    </row>
    <row r="1085" spans="2:51" s="13" customFormat="1" ht="11.25" x14ac:dyDescent="0.2">
      <c r="B1085" s="168"/>
      <c r="D1085" s="162" t="s">
        <v>379</v>
      </c>
      <c r="E1085" s="169" t="s">
        <v>1</v>
      </c>
      <c r="F1085" s="170" t="s">
        <v>1443</v>
      </c>
      <c r="H1085" s="171">
        <v>579.524</v>
      </c>
      <c r="I1085" s="172"/>
      <c r="L1085" s="168"/>
      <c r="M1085" s="173"/>
      <c r="T1085" s="174"/>
      <c r="AT1085" s="169" t="s">
        <v>379</v>
      </c>
      <c r="AU1085" s="169" t="s">
        <v>88</v>
      </c>
      <c r="AV1085" s="13" t="s">
        <v>88</v>
      </c>
      <c r="AW1085" s="13" t="s">
        <v>31</v>
      </c>
      <c r="AX1085" s="13" t="s">
        <v>75</v>
      </c>
      <c r="AY1085" s="169" t="s">
        <v>371</v>
      </c>
    </row>
    <row r="1086" spans="2:51" s="14" customFormat="1" ht="11.25" x14ac:dyDescent="0.2">
      <c r="B1086" s="175"/>
      <c r="D1086" s="162" t="s">
        <v>379</v>
      </c>
      <c r="E1086" s="176" t="s">
        <v>278</v>
      </c>
      <c r="F1086" s="177" t="s">
        <v>383</v>
      </c>
      <c r="H1086" s="178">
        <v>579.524</v>
      </c>
      <c r="I1086" s="179"/>
      <c r="L1086" s="175"/>
      <c r="M1086" s="180"/>
      <c r="T1086" s="181"/>
      <c r="AT1086" s="176" t="s">
        <v>379</v>
      </c>
      <c r="AU1086" s="176" t="s">
        <v>88</v>
      </c>
      <c r="AV1086" s="14" t="s">
        <v>384</v>
      </c>
      <c r="AW1086" s="14" t="s">
        <v>31</v>
      </c>
      <c r="AX1086" s="14" t="s">
        <v>75</v>
      </c>
      <c r="AY1086" s="176" t="s">
        <v>371</v>
      </c>
    </row>
    <row r="1087" spans="2:51" s="12" customFormat="1" ht="11.25" x14ac:dyDescent="0.2">
      <c r="B1087" s="161"/>
      <c r="D1087" s="162" t="s">
        <v>379</v>
      </c>
      <c r="E1087" s="163" t="s">
        <v>1</v>
      </c>
      <c r="F1087" s="164" t="s">
        <v>1444</v>
      </c>
      <c r="H1087" s="163" t="s">
        <v>1</v>
      </c>
      <c r="I1087" s="165"/>
      <c r="L1087" s="161"/>
      <c r="M1087" s="166"/>
      <c r="T1087" s="167"/>
      <c r="AT1087" s="163" t="s">
        <v>379</v>
      </c>
      <c r="AU1087" s="163" t="s">
        <v>88</v>
      </c>
      <c r="AV1087" s="12" t="s">
        <v>82</v>
      </c>
      <c r="AW1087" s="12" t="s">
        <v>31</v>
      </c>
      <c r="AX1087" s="12" t="s">
        <v>75</v>
      </c>
      <c r="AY1087" s="163" t="s">
        <v>371</v>
      </c>
    </row>
    <row r="1088" spans="2:51" s="13" customFormat="1" ht="11.25" x14ac:dyDescent="0.2">
      <c r="B1088" s="168"/>
      <c r="D1088" s="162" t="s">
        <v>379</v>
      </c>
      <c r="E1088" s="169" t="s">
        <v>1</v>
      </c>
      <c r="F1088" s="170" t="s">
        <v>1445</v>
      </c>
      <c r="H1088" s="171">
        <v>73.557000000000002</v>
      </c>
      <c r="I1088" s="172"/>
      <c r="L1088" s="168"/>
      <c r="M1088" s="173"/>
      <c r="T1088" s="174"/>
      <c r="AT1088" s="169" t="s">
        <v>379</v>
      </c>
      <c r="AU1088" s="169" t="s">
        <v>88</v>
      </c>
      <c r="AV1088" s="13" t="s">
        <v>88</v>
      </c>
      <c r="AW1088" s="13" t="s">
        <v>31</v>
      </c>
      <c r="AX1088" s="13" t="s">
        <v>75</v>
      </c>
      <c r="AY1088" s="169" t="s">
        <v>371</v>
      </c>
    </row>
    <row r="1089" spans="2:51" s="14" customFormat="1" ht="11.25" x14ac:dyDescent="0.2">
      <c r="B1089" s="175"/>
      <c r="D1089" s="162" t="s">
        <v>379</v>
      </c>
      <c r="E1089" s="176" t="s">
        <v>279</v>
      </c>
      <c r="F1089" s="177" t="s">
        <v>383</v>
      </c>
      <c r="H1089" s="178">
        <v>73.557000000000002</v>
      </c>
      <c r="I1089" s="179"/>
      <c r="L1089" s="175"/>
      <c r="M1089" s="180"/>
      <c r="T1089" s="181"/>
      <c r="AT1089" s="176" t="s">
        <v>379</v>
      </c>
      <c r="AU1089" s="176" t="s">
        <v>88</v>
      </c>
      <c r="AV1089" s="14" t="s">
        <v>384</v>
      </c>
      <c r="AW1089" s="14" t="s">
        <v>31</v>
      </c>
      <c r="AX1089" s="14" t="s">
        <v>75</v>
      </c>
      <c r="AY1089" s="176" t="s">
        <v>371</v>
      </c>
    </row>
    <row r="1090" spans="2:51" s="12" customFormat="1" ht="11.25" x14ac:dyDescent="0.2">
      <c r="B1090" s="161"/>
      <c r="D1090" s="162" t="s">
        <v>379</v>
      </c>
      <c r="E1090" s="163" t="s">
        <v>1</v>
      </c>
      <c r="F1090" s="164" t="s">
        <v>1446</v>
      </c>
      <c r="H1090" s="163" t="s">
        <v>1</v>
      </c>
      <c r="I1090" s="165"/>
      <c r="L1090" s="161"/>
      <c r="M1090" s="166"/>
      <c r="T1090" s="167"/>
      <c r="AT1090" s="163" t="s">
        <v>379</v>
      </c>
      <c r="AU1090" s="163" t="s">
        <v>88</v>
      </c>
      <c r="AV1090" s="12" t="s">
        <v>82</v>
      </c>
      <c r="AW1090" s="12" t="s">
        <v>31</v>
      </c>
      <c r="AX1090" s="12" t="s">
        <v>75</v>
      </c>
      <c r="AY1090" s="163" t="s">
        <v>371</v>
      </c>
    </row>
    <row r="1091" spans="2:51" s="13" customFormat="1" ht="11.25" x14ac:dyDescent="0.2">
      <c r="B1091" s="168"/>
      <c r="D1091" s="162" t="s">
        <v>379</v>
      </c>
      <c r="E1091" s="169" t="s">
        <v>1</v>
      </c>
      <c r="F1091" s="170" t="s">
        <v>1447</v>
      </c>
      <c r="H1091" s="171">
        <v>26.681000000000001</v>
      </c>
      <c r="I1091" s="172"/>
      <c r="L1091" s="168"/>
      <c r="M1091" s="173"/>
      <c r="T1091" s="174"/>
      <c r="AT1091" s="169" t="s">
        <v>379</v>
      </c>
      <c r="AU1091" s="169" t="s">
        <v>88</v>
      </c>
      <c r="AV1091" s="13" t="s">
        <v>88</v>
      </c>
      <c r="AW1091" s="13" t="s">
        <v>31</v>
      </c>
      <c r="AX1091" s="13" t="s">
        <v>75</v>
      </c>
      <c r="AY1091" s="169" t="s">
        <v>371</v>
      </c>
    </row>
    <row r="1092" spans="2:51" s="13" customFormat="1" ht="11.25" x14ac:dyDescent="0.2">
      <c r="B1092" s="168"/>
      <c r="D1092" s="162" t="s">
        <v>379</v>
      </c>
      <c r="E1092" s="169" t="s">
        <v>1</v>
      </c>
      <c r="F1092" s="170" t="s">
        <v>1448</v>
      </c>
      <c r="H1092" s="171">
        <v>28.344999999999999</v>
      </c>
      <c r="I1092" s="172"/>
      <c r="L1092" s="168"/>
      <c r="M1092" s="173"/>
      <c r="T1092" s="174"/>
      <c r="AT1092" s="169" t="s">
        <v>379</v>
      </c>
      <c r="AU1092" s="169" t="s">
        <v>88</v>
      </c>
      <c r="AV1092" s="13" t="s">
        <v>88</v>
      </c>
      <c r="AW1092" s="13" t="s">
        <v>31</v>
      </c>
      <c r="AX1092" s="13" t="s">
        <v>75</v>
      </c>
      <c r="AY1092" s="169" t="s">
        <v>371</v>
      </c>
    </row>
    <row r="1093" spans="2:51" s="14" customFormat="1" ht="11.25" x14ac:dyDescent="0.2">
      <c r="B1093" s="175"/>
      <c r="D1093" s="162" t="s">
        <v>379</v>
      </c>
      <c r="E1093" s="176" t="s">
        <v>280</v>
      </c>
      <c r="F1093" s="177" t="s">
        <v>383</v>
      </c>
      <c r="H1093" s="178">
        <v>55.026000000000003</v>
      </c>
      <c r="I1093" s="179"/>
      <c r="L1093" s="175"/>
      <c r="M1093" s="180"/>
      <c r="T1093" s="181"/>
      <c r="AT1093" s="176" t="s">
        <v>379</v>
      </c>
      <c r="AU1093" s="176" t="s">
        <v>88</v>
      </c>
      <c r="AV1093" s="14" t="s">
        <v>384</v>
      </c>
      <c r="AW1093" s="14" t="s">
        <v>31</v>
      </c>
      <c r="AX1093" s="14" t="s">
        <v>75</v>
      </c>
      <c r="AY1093" s="176" t="s">
        <v>371</v>
      </c>
    </row>
    <row r="1094" spans="2:51" s="12" customFormat="1" ht="11.25" x14ac:dyDescent="0.2">
      <c r="B1094" s="161"/>
      <c r="D1094" s="162" t="s">
        <v>379</v>
      </c>
      <c r="E1094" s="163" t="s">
        <v>1</v>
      </c>
      <c r="F1094" s="164" t="s">
        <v>1449</v>
      </c>
      <c r="H1094" s="163" t="s">
        <v>1</v>
      </c>
      <c r="I1094" s="165"/>
      <c r="L1094" s="161"/>
      <c r="M1094" s="166"/>
      <c r="T1094" s="167"/>
      <c r="AT1094" s="163" t="s">
        <v>379</v>
      </c>
      <c r="AU1094" s="163" t="s">
        <v>88</v>
      </c>
      <c r="AV1094" s="12" t="s">
        <v>82</v>
      </c>
      <c r="AW1094" s="12" t="s">
        <v>31</v>
      </c>
      <c r="AX1094" s="12" t="s">
        <v>75</v>
      </c>
      <c r="AY1094" s="163" t="s">
        <v>371</v>
      </c>
    </row>
    <row r="1095" spans="2:51" s="13" customFormat="1" ht="11.25" x14ac:dyDescent="0.2">
      <c r="B1095" s="168"/>
      <c r="D1095" s="162" t="s">
        <v>379</v>
      </c>
      <c r="E1095" s="169" t="s">
        <v>1</v>
      </c>
      <c r="F1095" s="170" t="s">
        <v>1450</v>
      </c>
      <c r="H1095" s="171">
        <v>9.2959999999999994</v>
      </c>
      <c r="I1095" s="172"/>
      <c r="L1095" s="168"/>
      <c r="M1095" s="173"/>
      <c r="T1095" s="174"/>
      <c r="AT1095" s="169" t="s">
        <v>379</v>
      </c>
      <c r="AU1095" s="169" t="s">
        <v>88</v>
      </c>
      <c r="AV1095" s="13" t="s">
        <v>88</v>
      </c>
      <c r="AW1095" s="13" t="s">
        <v>31</v>
      </c>
      <c r="AX1095" s="13" t="s">
        <v>75</v>
      </c>
      <c r="AY1095" s="169" t="s">
        <v>371</v>
      </c>
    </row>
    <row r="1096" spans="2:51" s="13" customFormat="1" ht="11.25" x14ac:dyDescent="0.2">
      <c r="B1096" s="168"/>
      <c r="D1096" s="162" t="s">
        <v>379</v>
      </c>
      <c r="E1096" s="169" t="s">
        <v>1</v>
      </c>
      <c r="F1096" s="170" t="s">
        <v>1451</v>
      </c>
      <c r="H1096" s="171">
        <v>4.891</v>
      </c>
      <c r="I1096" s="172"/>
      <c r="L1096" s="168"/>
      <c r="M1096" s="173"/>
      <c r="T1096" s="174"/>
      <c r="AT1096" s="169" t="s">
        <v>379</v>
      </c>
      <c r="AU1096" s="169" t="s">
        <v>88</v>
      </c>
      <c r="AV1096" s="13" t="s">
        <v>88</v>
      </c>
      <c r="AW1096" s="13" t="s">
        <v>31</v>
      </c>
      <c r="AX1096" s="13" t="s">
        <v>75</v>
      </c>
      <c r="AY1096" s="169" t="s">
        <v>371</v>
      </c>
    </row>
    <row r="1097" spans="2:51" s="14" customFormat="1" ht="11.25" x14ac:dyDescent="0.2">
      <c r="B1097" s="175"/>
      <c r="D1097" s="162" t="s">
        <v>379</v>
      </c>
      <c r="E1097" s="176" t="s">
        <v>282</v>
      </c>
      <c r="F1097" s="177" t="s">
        <v>383</v>
      </c>
      <c r="H1097" s="178">
        <v>14.186999999999999</v>
      </c>
      <c r="I1097" s="179"/>
      <c r="L1097" s="175"/>
      <c r="M1097" s="180"/>
      <c r="T1097" s="181"/>
      <c r="AT1097" s="176" t="s">
        <v>379</v>
      </c>
      <c r="AU1097" s="176" t="s">
        <v>88</v>
      </c>
      <c r="AV1097" s="14" t="s">
        <v>384</v>
      </c>
      <c r="AW1097" s="14" t="s">
        <v>31</v>
      </c>
      <c r="AX1097" s="14" t="s">
        <v>75</v>
      </c>
      <c r="AY1097" s="176" t="s">
        <v>371</v>
      </c>
    </row>
    <row r="1098" spans="2:51" s="12" customFormat="1" ht="11.25" x14ac:dyDescent="0.2">
      <c r="B1098" s="161"/>
      <c r="D1098" s="162" t="s">
        <v>379</v>
      </c>
      <c r="E1098" s="163" t="s">
        <v>1</v>
      </c>
      <c r="F1098" s="164" t="s">
        <v>1452</v>
      </c>
      <c r="H1098" s="163" t="s">
        <v>1</v>
      </c>
      <c r="I1098" s="165"/>
      <c r="L1098" s="161"/>
      <c r="M1098" s="166"/>
      <c r="T1098" s="167"/>
      <c r="AT1098" s="163" t="s">
        <v>379</v>
      </c>
      <c r="AU1098" s="163" t="s">
        <v>88</v>
      </c>
      <c r="AV1098" s="12" t="s">
        <v>82</v>
      </c>
      <c r="AW1098" s="12" t="s">
        <v>31</v>
      </c>
      <c r="AX1098" s="12" t="s">
        <v>75</v>
      </c>
      <c r="AY1098" s="163" t="s">
        <v>371</v>
      </c>
    </row>
    <row r="1099" spans="2:51" s="13" customFormat="1" ht="11.25" x14ac:dyDescent="0.2">
      <c r="B1099" s="168"/>
      <c r="D1099" s="162" t="s">
        <v>379</v>
      </c>
      <c r="E1099" s="169" t="s">
        <v>1</v>
      </c>
      <c r="F1099" s="170" t="s">
        <v>1453</v>
      </c>
      <c r="H1099" s="171">
        <v>64.935000000000002</v>
      </c>
      <c r="I1099" s="172"/>
      <c r="L1099" s="168"/>
      <c r="M1099" s="173"/>
      <c r="T1099" s="174"/>
      <c r="AT1099" s="169" t="s">
        <v>379</v>
      </c>
      <c r="AU1099" s="169" t="s">
        <v>88</v>
      </c>
      <c r="AV1099" s="13" t="s">
        <v>88</v>
      </c>
      <c r="AW1099" s="13" t="s">
        <v>31</v>
      </c>
      <c r="AX1099" s="13" t="s">
        <v>75</v>
      </c>
      <c r="AY1099" s="169" t="s">
        <v>371</v>
      </c>
    </row>
    <row r="1100" spans="2:51" s="13" customFormat="1" ht="11.25" x14ac:dyDescent="0.2">
      <c r="B1100" s="168"/>
      <c r="D1100" s="162" t="s">
        <v>379</v>
      </c>
      <c r="E1100" s="169" t="s">
        <v>1</v>
      </c>
      <c r="F1100" s="170" t="s">
        <v>1454</v>
      </c>
      <c r="H1100" s="171">
        <v>1.8480000000000001</v>
      </c>
      <c r="I1100" s="172"/>
      <c r="L1100" s="168"/>
      <c r="M1100" s="173"/>
      <c r="T1100" s="174"/>
      <c r="AT1100" s="169" t="s">
        <v>379</v>
      </c>
      <c r="AU1100" s="169" t="s">
        <v>88</v>
      </c>
      <c r="AV1100" s="13" t="s">
        <v>88</v>
      </c>
      <c r="AW1100" s="13" t="s">
        <v>31</v>
      </c>
      <c r="AX1100" s="13" t="s">
        <v>75</v>
      </c>
      <c r="AY1100" s="169" t="s">
        <v>371</v>
      </c>
    </row>
    <row r="1101" spans="2:51" s="14" customFormat="1" ht="11.25" x14ac:dyDescent="0.2">
      <c r="B1101" s="175"/>
      <c r="D1101" s="162" t="s">
        <v>379</v>
      </c>
      <c r="E1101" s="176" t="s">
        <v>285</v>
      </c>
      <c r="F1101" s="177" t="s">
        <v>383</v>
      </c>
      <c r="H1101" s="178">
        <v>66.783000000000001</v>
      </c>
      <c r="I1101" s="179"/>
      <c r="L1101" s="175"/>
      <c r="M1101" s="180"/>
      <c r="T1101" s="181"/>
      <c r="AT1101" s="176" t="s">
        <v>379</v>
      </c>
      <c r="AU1101" s="176" t="s">
        <v>88</v>
      </c>
      <c r="AV1101" s="14" t="s">
        <v>384</v>
      </c>
      <c r="AW1101" s="14" t="s">
        <v>31</v>
      </c>
      <c r="AX1101" s="14" t="s">
        <v>75</v>
      </c>
      <c r="AY1101" s="176" t="s">
        <v>371</v>
      </c>
    </row>
    <row r="1102" spans="2:51" s="13" customFormat="1" ht="11.25" x14ac:dyDescent="0.2">
      <c r="B1102" s="168"/>
      <c r="D1102" s="162" t="s">
        <v>379</v>
      </c>
      <c r="E1102" s="169" t="s">
        <v>1</v>
      </c>
      <c r="F1102" s="170" t="s">
        <v>1455</v>
      </c>
      <c r="H1102" s="171">
        <v>7.1180000000000003</v>
      </c>
      <c r="I1102" s="172"/>
      <c r="L1102" s="168"/>
      <c r="M1102" s="173"/>
      <c r="T1102" s="174"/>
      <c r="AT1102" s="169" t="s">
        <v>379</v>
      </c>
      <c r="AU1102" s="169" t="s">
        <v>88</v>
      </c>
      <c r="AV1102" s="13" t="s">
        <v>88</v>
      </c>
      <c r="AW1102" s="13" t="s">
        <v>31</v>
      </c>
      <c r="AX1102" s="13" t="s">
        <v>75</v>
      </c>
      <c r="AY1102" s="169" t="s">
        <v>371</v>
      </c>
    </row>
    <row r="1103" spans="2:51" s="14" customFormat="1" ht="11.25" x14ac:dyDescent="0.2">
      <c r="B1103" s="175"/>
      <c r="D1103" s="162" t="s">
        <v>379</v>
      </c>
      <c r="E1103" s="176" t="s">
        <v>286</v>
      </c>
      <c r="F1103" s="177" t="s">
        <v>383</v>
      </c>
      <c r="H1103" s="178">
        <v>7.1180000000000003</v>
      </c>
      <c r="I1103" s="179"/>
      <c r="L1103" s="175"/>
      <c r="M1103" s="180"/>
      <c r="T1103" s="181"/>
      <c r="AT1103" s="176" t="s">
        <v>379</v>
      </c>
      <c r="AU1103" s="176" t="s">
        <v>88</v>
      </c>
      <c r="AV1103" s="14" t="s">
        <v>384</v>
      </c>
      <c r="AW1103" s="14" t="s">
        <v>31</v>
      </c>
      <c r="AX1103" s="14" t="s">
        <v>75</v>
      </c>
      <c r="AY1103" s="176" t="s">
        <v>371</v>
      </c>
    </row>
    <row r="1104" spans="2:51" s="15" customFormat="1" ht="11.25" x14ac:dyDescent="0.2">
      <c r="B1104" s="182"/>
      <c r="D1104" s="162" t="s">
        <v>379</v>
      </c>
      <c r="E1104" s="183" t="s">
        <v>1</v>
      </c>
      <c r="F1104" s="184" t="s">
        <v>385</v>
      </c>
      <c r="H1104" s="185">
        <v>4364.7520000000004</v>
      </c>
      <c r="I1104" s="186"/>
      <c r="L1104" s="182"/>
      <c r="M1104" s="187"/>
      <c r="T1104" s="188"/>
      <c r="AT1104" s="183" t="s">
        <v>379</v>
      </c>
      <c r="AU1104" s="183" t="s">
        <v>88</v>
      </c>
      <c r="AV1104" s="15" t="s">
        <v>377</v>
      </c>
      <c r="AW1104" s="15" t="s">
        <v>31</v>
      </c>
      <c r="AX1104" s="15" t="s">
        <v>82</v>
      </c>
      <c r="AY1104" s="183" t="s">
        <v>371</v>
      </c>
    </row>
    <row r="1105" spans="2:65" s="1" customFormat="1" ht="24.2" customHeight="1" x14ac:dyDescent="0.2">
      <c r="B1105" s="147"/>
      <c r="C1105" s="148" t="s">
        <v>1456</v>
      </c>
      <c r="D1105" s="148" t="s">
        <v>373</v>
      </c>
      <c r="E1105" s="149" t="s">
        <v>1457</v>
      </c>
      <c r="F1105" s="150" t="s">
        <v>1458</v>
      </c>
      <c r="G1105" s="151" t="s">
        <v>1408</v>
      </c>
      <c r="H1105" s="199"/>
      <c r="I1105" s="153"/>
      <c r="J1105" s="154">
        <f>ROUND(I1105*H1105,2)</f>
        <v>0</v>
      </c>
      <c r="K1105" s="150"/>
      <c r="L1105" s="32"/>
      <c r="M1105" s="155" t="s">
        <v>1</v>
      </c>
      <c r="N1105" s="156" t="s">
        <v>41</v>
      </c>
      <c r="P1105" s="157">
        <f>O1105*H1105</f>
        <v>0</v>
      </c>
      <c r="Q1105" s="157">
        <v>0</v>
      </c>
      <c r="R1105" s="157">
        <f>Q1105*H1105</f>
        <v>0</v>
      </c>
      <c r="S1105" s="157">
        <v>0</v>
      </c>
      <c r="T1105" s="158">
        <f>S1105*H1105</f>
        <v>0</v>
      </c>
      <c r="AR1105" s="159" t="s">
        <v>461</v>
      </c>
      <c r="AT1105" s="159" t="s">
        <v>373</v>
      </c>
      <c r="AU1105" s="159" t="s">
        <v>88</v>
      </c>
      <c r="AY1105" s="17" t="s">
        <v>371</v>
      </c>
      <c r="BE1105" s="160">
        <f>IF(N1105="základná",J1105,0)</f>
        <v>0</v>
      </c>
      <c r="BF1105" s="160">
        <f>IF(N1105="znížená",J1105,0)</f>
        <v>0</v>
      </c>
      <c r="BG1105" s="160">
        <f>IF(N1105="zákl. prenesená",J1105,0)</f>
        <v>0</v>
      </c>
      <c r="BH1105" s="160">
        <f>IF(N1105="zníž. prenesená",J1105,0)</f>
        <v>0</v>
      </c>
      <c r="BI1105" s="160">
        <f>IF(N1105="nulová",J1105,0)</f>
        <v>0</v>
      </c>
      <c r="BJ1105" s="17" t="s">
        <v>88</v>
      </c>
      <c r="BK1105" s="160">
        <f>ROUND(I1105*H1105,2)</f>
        <v>0</v>
      </c>
      <c r="BL1105" s="17" t="s">
        <v>461</v>
      </c>
      <c r="BM1105" s="159" t="s">
        <v>1459</v>
      </c>
    </row>
    <row r="1106" spans="2:65" s="11" customFormat="1" ht="20.85" customHeight="1" x14ac:dyDescent="0.2">
      <c r="B1106" s="136"/>
      <c r="D1106" s="137" t="s">
        <v>74</v>
      </c>
      <c r="E1106" s="145" t="s">
        <v>1460</v>
      </c>
      <c r="F1106" s="145" t="s">
        <v>1461</v>
      </c>
      <c r="I1106" s="139"/>
      <c r="J1106" s="146">
        <f>BK1106</f>
        <v>0</v>
      </c>
      <c r="L1106" s="136"/>
      <c r="M1106" s="140"/>
      <c r="P1106" s="141">
        <f>SUM(P1107:P1187)</f>
        <v>0</v>
      </c>
      <c r="R1106" s="141">
        <f>SUM(R1107:R1187)</f>
        <v>17.580123804099998</v>
      </c>
      <c r="T1106" s="142">
        <f>SUM(T1107:T1187)</f>
        <v>0</v>
      </c>
      <c r="AR1106" s="137" t="s">
        <v>88</v>
      </c>
      <c r="AT1106" s="143" t="s">
        <v>74</v>
      </c>
      <c r="AU1106" s="143" t="s">
        <v>88</v>
      </c>
      <c r="AY1106" s="137" t="s">
        <v>371</v>
      </c>
      <c r="BK1106" s="144">
        <f>SUM(BK1107:BK1187)</f>
        <v>0</v>
      </c>
    </row>
    <row r="1107" spans="2:65" s="1" customFormat="1" ht="24.2" customHeight="1" x14ac:dyDescent="0.2">
      <c r="B1107" s="147"/>
      <c r="C1107" s="148" t="s">
        <v>1462</v>
      </c>
      <c r="D1107" s="148" t="s">
        <v>373</v>
      </c>
      <c r="E1107" s="149" t="s">
        <v>1463</v>
      </c>
      <c r="F1107" s="150" t="s">
        <v>1464</v>
      </c>
      <c r="G1107" s="151" t="s">
        <v>376</v>
      </c>
      <c r="H1107" s="152">
        <v>378.226</v>
      </c>
      <c r="I1107" s="153"/>
      <c r="J1107" s="154">
        <f>ROUND(I1107*H1107,2)</f>
        <v>0</v>
      </c>
      <c r="K1107" s="150"/>
      <c r="L1107" s="32"/>
      <c r="M1107" s="155" t="s">
        <v>1</v>
      </c>
      <c r="N1107" s="156" t="s">
        <v>41</v>
      </c>
      <c r="P1107" s="157">
        <f>O1107*H1107</f>
        <v>0</v>
      </c>
      <c r="Q1107" s="157">
        <v>1.4305500000000001E-3</v>
      </c>
      <c r="R1107" s="157">
        <f>Q1107*H1107</f>
        <v>0.5410712043</v>
      </c>
      <c r="S1107" s="157">
        <v>0</v>
      </c>
      <c r="T1107" s="158">
        <f>S1107*H1107</f>
        <v>0</v>
      </c>
      <c r="AR1107" s="159" t="s">
        <v>461</v>
      </c>
      <c r="AT1107" s="159" t="s">
        <v>373</v>
      </c>
      <c r="AU1107" s="159" t="s">
        <v>384</v>
      </c>
      <c r="AY1107" s="17" t="s">
        <v>371</v>
      </c>
      <c r="BE1107" s="160">
        <f>IF(N1107="základná",J1107,0)</f>
        <v>0</v>
      </c>
      <c r="BF1107" s="160">
        <f>IF(N1107="znížená",J1107,0)</f>
        <v>0</v>
      </c>
      <c r="BG1107" s="160">
        <f>IF(N1107="zákl. prenesená",J1107,0)</f>
        <v>0</v>
      </c>
      <c r="BH1107" s="160">
        <f>IF(N1107="zníž. prenesená",J1107,0)</f>
        <v>0</v>
      </c>
      <c r="BI1107" s="160">
        <f>IF(N1107="nulová",J1107,0)</f>
        <v>0</v>
      </c>
      <c r="BJ1107" s="17" t="s">
        <v>88</v>
      </c>
      <c r="BK1107" s="160">
        <f>ROUND(I1107*H1107,2)</f>
        <v>0</v>
      </c>
      <c r="BL1107" s="17" t="s">
        <v>461</v>
      </c>
      <c r="BM1107" s="159" t="s">
        <v>1465</v>
      </c>
    </row>
    <row r="1108" spans="2:65" s="13" customFormat="1" ht="11.25" x14ac:dyDescent="0.2">
      <c r="B1108" s="168"/>
      <c r="D1108" s="162" t="s">
        <v>379</v>
      </c>
      <c r="E1108" s="169" t="s">
        <v>1</v>
      </c>
      <c r="F1108" s="170" t="s">
        <v>233</v>
      </c>
      <c r="H1108" s="171">
        <v>378.226</v>
      </c>
      <c r="I1108" s="172"/>
      <c r="L1108" s="168"/>
      <c r="M1108" s="173"/>
      <c r="T1108" s="174"/>
      <c r="AT1108" s="169" t="s">
        <v>379</v>
      </c>
      <c r="AU1108" s="169" t="s">
        <v>384</v>
      </c>
      <c r="AV1108" s="13" t="s">
        <v>88</v>
      </c>
      <c r="AW1108" s="13" t="s">
        <v>31</v>
      </c>
      <c r="AX1108" s="13" t="s">
        <v>75</v>
      </c>
      <c r="AY1108" s="169" t="s">
        <v>371</v>
      </c>
    </row>
    <row r="1109" spans="2:65" s="15" customFormat="1" ht="11.25" x14ac:dyDescent="0.2">
      <c r="B1109" s="182"/>
      <c r="D1109" s="162" t="s">
        <v>379</v>
      </c>
      <c r="E1109" s="183" t="s">
        <v>1</v>
      </c>
      <c r="F1109" s="184" t="s">
        <v>385</v>
      </c>
      <c r="H1109" s="185">
        <v>378.226</v>
      </c>
      <c r="I1109" s="186"/>
      <c r="L1109" s="182"/>
      <c r="M1109" s="187"/>
      <c r="T1109" s="188"/>
      <c r="AT1109" s="183" t="s">
        <v>379</v>
      </c>
      <c r="AU1109" s="183" t="s">
        <v>384</v>
      </c>
      <c r="AV1109" s="15" t="s">
        <v>377</v>
      </c>
      <c r="AW1109" s="15" t="s">
        <v>31</v>
      </c>
      <c r="AX1109" s="15" t="s">
        <v>82</v>
      </c>
      <c r="AY1109" s="183" t="s">
        <v>371</v>
      </c>
    </row>
    <row r="1110" spans="2:65" s="1" customFormat="1" ht="21.75" customHeight="1" x14ac:dyDescent="0.2">
      <c r="B1110" s="147"/>
      <c r="C1110" s="189" t="s">
        <v>1466</v>
      </c>
      <c r="D1110" s="189" t="s">
        <v>891</v>
      </c>
      <c r="E1110" s="190" t="s">
        <v>1467</v>
      </c>
      <c r="F1110" s="191" t="s">
        <v>1468</v>
      </c>
      <c r="G1110" s="192" t="s">
        <v>376</v>
      </c>
      <c r="H1110" s="193">
        <v>397.137</v>
      </c>
      <c r="I1110" s="194"/>
      <c r="J1110" s="195">
        <f>ROUND(I1110*H1110,2)</f>
        <v>0</v>
      </c>
      <c r="K1110" s="191"/>
      <c r="L1110" s="196"/>
      <c r="M1110" s="197" t="s">
        <v>1</v>
      </c>
      <c r="N1110" s="198" t="s">
        <v>41</v>
      </c>
      <c r="P1110" s="157">
        <f>O1110*H1110</f>
        <v>0</v>
      </c>
      <c r="Q1110" s="157">
        <v>9.7000000000000003E-3</v>
      </c>
      <c r="R1110" s="157">
        <f>Q1110*H1110</f>
        <v>3.8522289000000001</v>
      </c>
      <c r="S1110" s="157">
        <v>0</v>
      </c>
      <c r="T1110" s="158">
        <f>S1110*H1110</f>
        <v>0</v>
      </c>
      <c r="AR1110" s="159" t="s">
        <v>566</v>
      </c>
      <c r="AT1110" s="159" t="s">
        <v>891</v>
      </c>
      <c r="AU1110" s="159" t="s">
        <v>384</v>
      </c>
      <c r="AY1110" s="17" t="s">
        <v>371</v>
      </c>
      <c r="BE1110" s="160">
        <f>IF(N1110="základná",J1110,0)</f>
        <v>0</v>
      </c>
      <c r="BF1110" s="160">
        <f>IF(N1110="znížená",J1110,0)</f>
        <v>0</v>
      </c>
      <c r="BG1110" s="160">
        <f>IF(N1110="zákl. prenesená",J1110,0)</f>
        <v>0</v>
      </c>
      <c r="BH1110" s="160">
        <f>IF(N1110="zníž. prenesená",J1110,0)</f>
        <v>0</v>
      </c>
      <c r="BI1110" s="160">
        <f>IF(N1110="nulová",J1110,0)</f>
        <v>0</v>
      </c>
      <c r="BJ1110" s="17" t="s">
        <v>88</v>
      </c>
      <c r="BK1110" s="160">
        <f>ROUND(I1110*H1110,2)</f>
        <v>0</v>
      </c>
      <c r="BL1110" s="17" t="s">
        <v>461</v>
      </c>
      <c r="BM1110" s="159" t="s">
        <v>1469</v>
      </c>
    </row>
    <row r="1111" spans="2:65" s="13" customFormat="1" ht="11.25" x14ac:dyDescent="0.2">
      <c r="B1111" s="168"/>
      <c r="D1111" s="162" t="s">
        <v>379</v>
      </c>
      <c r="E1111" s="169" t="s">
        <v>1</v>
      </c>
      <c r="F1111" s="170" t="s">
        <v>1470</v>
      </c>
      <c r="H1111" s="171">
        <v>397.137</v>
      </c>
      <c r="I1111" s="172"/>
      <c r="L1111" s="168"/>
      <c r="M1111" s="173"/>
      <c r="T1111" s="174"/>
      <c r="AT1111" s="169" t="s">
        <v>379</v>
      </c>
      <c r="AU1111" s="169" t="s">
        <v>384</v>
      </c>
      <c r="AV1111" s="13" t="s">
        <v>88</v>
      </c>
      <c r="AW1111" s="13" t="s">
        <v>31</v>
      </c>
      <c r="AX1111" s="13" t="s">
        <v>75</v>
      </c>
      <c r="AY1111" s="169" t="s">
        <v>371</v>
      </c>
    </row>
    <row r="1112" spans="2:65" s="15" customFormat="1" ht="11.25" x14ac:dyDescent="0.2">
      <c r="B1112" s="182"/>
      <c r="D1112" s="162" t="s">
        <v>379</v>
      </c>
      <c r="E1112" s="183" t="s">
        <v>1</v>
      </c>
      <c r="F1112" s="184" t="s">
        <v>385</v>
      </c>
      <c r="H1112" s="185">
        <v>397.137</v>
      </c>
      <c r="I1112" s="186"/>
      <c r="L1112" s="182"/>
      <c r="M1112" s="187"/>
      <c r="T1112" s="188"/>
      <c r="AT1112" s="183" t="s">
        <v>379</v>
      </c>
      <c r="AU1112" s="183" t="s">
        <v>384</v>
      </c>
      <c r="AV1112" s="15" t="s">
        <v>377</v>
      </c>
      <c r="AW1112" s="15" t="s">
        <v>31</v>
      </c>
      <c r="AX1112" s="15" t="s">
        <v>82</v>
      </c>
      <c r="AY1112" s="183" t="s">
        <v>371</v>
      </c>
    </row>
    <row r="1113" spans="2:65" s="1" customFormat="1" ht="24.2" customHeight="1" x14ac:dyDescent="0.2">
      <c r="B1113" s="147"/>
      <c r="C1113" s="148" t="s">
        <v>1471</v>
      </c>
      <c r="D1113" s="148" t="s">
        <v>373</v>
      </c>
      <c r="E1113" s="149" t="s">
        <v>1472</v>
      </c>
      <c r="F1113" s="150" t="s">
        <v>1473</v>
      </c>
      <c r="G1113" s="151" t="s">
        <v>376</v>
      </c>
      <c r="H1113" s="152">
        <v>378.226</v>
      </c>
      <c r="I1113" s="153"/>
      <c r="J1113" s="154">
        <f>ROUND(I1113*H1113,2)</f>
        <v>0</v>
      </c>
      <c r="K1113" s="150"/>
      <c r="L1113" s="32"/>
      <c r="M1113" s="155" t="s">
        <v>1</v>
      </c>
      <c r="N1113" s="156" t="s">
        <v>41</v>
      </c>
      <c r="P1113" s="157">
        <f>O1113*H1113</f>
        <v>0</v>
      </c>
      <c r="Q1113" s="157">
        <v>2.307E-4</v>
      </c>
      <c r="R1113" s="157">
        <f>Q1113*H1113</f>
        <v>8.7256738200000003E-2</v>
      </c>
      <c r="S1113" s="157">
        <v>0</v>
      </c>
      <c r="T1113" s="158">
        <f>S1113*H1113</f>
        <v>0</v>
      </c>
      <c r="AR1113" s="159" t="s">
        <v>461</v>
      </c>
      <c r="AT1113" s="159" t="s">
        <v>373</v>
      </c>
      <c r="AU1113" s="159" t="s">
        <v>384</v>
      </c>
      <c r="AY1113" s="17" t="s">
        <v>371</v>
      </c>
      <c r="BE1113" s="160">
        <f>IF(N1113="základná",J1113,0)</f>
        <v>0</v>
      </c>
      <c r="BF1113" s="160">
        <f>IF(N1113="znížená",J1113,0)</f>
        <v>0</v>
      </c>
      <c r="BG1113" s="160">
        <f>IF(N1113="zákl. prenesená",J1113,0)</f>
        <v>0</v>
      </c>
      <c r="BH1113" s="160">
        <f>IF(N1113="zníž. prenesená",J1113,0)</f>
        <v>0</v>
      </c>
      <c r="BI1113" s="160">
        <f>IF(N1113="nulová",J1113,0)</f>
        <v>0</v>
      </c>
      <c r="BJ1113" s="17" t="s">
        <v>88</v>
      </c>
      <c r="BK1113" s="160">
        <f>ROUND(I1113*H1113,2)</f>
        <v>0</v>
      </c>
      <c r="BL1113" s="17" t="s">
        <v>461</v>
      </c>
      <c r="BM1113" s="159" t="s">
        <v>1474</v>
      </c>
    </row>
    <row r="1114" spans="2:65" s="13" customFormat="1" ht="11.25" x14ac:dyDescent="0.2">
      <c r="B1114" s="168"/>
      <c r="D1114" s="162" t="s">
        <v>379</v>
      </c>
      <c r="E1114" s="169" t="s">
        <v>1</v>
      </c>
      <c r="F1114" s="170" t="s">
        <v>233</v>
      </c>
      <c r="H1114" s="171">
        <v>378.226</v>
      </c>
      <c r="I1114" s="172"/>
      <c r="L1114" s="168"/>
      <c r="M1114" s="173"/>
      <c r="T1114" s="174"/>
      <c r="AT1114" s="169" t="s">
        <v>379</v>
      </c>
      <c r="AU1114" s="169" t="s">
        <v>384</v>
      </c>
      <c r="AV1114" s="13" t="s">
        <v>88</v>
      </c>
      <c r="AW1114" s="13" t="s">
        <v>31</v>
      </c>
      <c r="AX1114" s="13" t="s">
        <v>75</v>
      </c>
      <c r="AY1114" s="169" t="s">
        <v>371</v>
      </c>
    </row>
    <row r="1115" spans="2:65" s="15" customFormat="1" ht="11.25" x14ac:dyDescent="0.2">
      <c r="B1115" s="182"/>
      <c r="D1115" s="162" t="s">
        <v>379</v>
      </c>
      <c r="E1115" s="183" t="s">
        <v>1</v>
      </c>
      <c r="F1115" s="184" t="s">
        <v>385</v>
      </c>
      <c r="H1115" s="185">
        <v>378.226</v>
      </c>
      <c r="I1115" s="186"/>
      <c r="L1115" s="182"/>
      <c r="M1115" s="187"/>
      <c r="T1115" s="188"/>
      <c r="AT1115" s="183" t="s">
        <v>379</v>
      </c>
      <c r="AU1115" s="183" t="s">
        <v>384</v>
      </c>
      <c r="AV1115" s="15" t="s">
        <v>377</v>
      </c>
      <c r="AW1115" s="15" t="s">
        <v>31</v>
      </c>
      <c r="AX1115" s="15" t="s">
        <v>82</v>
      </c>
      <c r="AY1115" s="183" t="s">
        <v>371</v>
      </c>
    </row>
    <row r="1116" spans="2:65" s="1" customFormat="1" ht="24.2" customHeight="1" x14ac:dyDescent="0.2">
      <c r="B1116" s="147"/>
      <c r="C1116" s="189" t="s">
        <v>1475</v>
      </c>
      <c r="D1116" s="189" t="s">
        <v>891</v>
      </c>
      <c r="E1116" s="190" t="s">
        <v>1476</v>
      </c>
      <c r="F1116" s="191" t="s">
        <v>1477</v>
      </c>
      <c r="G1116" s="192" t="s">
        <v>444</v>
      </c>
      <c r="H1116" s="193">
        <v>1.891</v>
      </c>
      <c r="I1116" s="194"/>
      <c r="J1116" s="195">
        <f>ROUND(I1116*H1116,2)</f>
        <v>0</v>
      </c>
      <c r="K1116" s="191"/>
      <c r="L1116" s="196"/>
      <c r="M1116" s="197" t="s">
        <v>1</v>
      </c>
      <c r="N1116" s="198" t="s">
        <v>41</v>
      </c>
      <c r="P1116" s="157">
        <f>O1116*H1116</f>
        <v>0</v>
      </c>
      <c r="Q1116" s="157">
        <v>1</v>
      </c>
      <c r="R1116" s="157">
        <f>Q1116*H1116</f>
        <v>1.891</v>
      </c>
      <c r="S1116" s="157">
        <v>0</v>
      </c>
      <c r="T1116" s="158">
        <f>S1116*H1116</f>
        <v>0</v>
      </c>
      <c r="AR1116" s="159" t="s">
        <v>566</v>
      </c>
      <c r="AT1116" s="159" t="s">
        <v>891</v>
      </c>
      <c r="AU1116" s="159" t="s">
        <v>384</v>
      </c>
      <c r="AY1116" s="17" t="s">
        <v>371</v>
      </c>
      <c r="BE1116" s="160">
        <f>IF(N1116="základná",J1116,0)</f>
        <v>0</v>
      </c>
      <c r="BF1116" s="160">
        <f>IF(N1116="znížená",J1116,0)</f>
        <v>0</v>
      </c>
      <c r="BG1116" s="160">
        <f>IF(N1116="zákl. prenesená",J1116,0)</f>
        <v>0</v>
      </c>
      <c r="BH1116" s="160">
        <f>IF(N1116="zníž. prenesená",J1116,0)</f>
        <v>0</v>
      </c>
      <c r="BI1116" s="160">
        <f>IF(N1116="nulová",J1116,0)</f>
        <v>0</v>
      </c>
      <c r="BJ1116" s="17" t="s">
        <v>88</v>
      </c>
      <c r="BK1116" s="160">
        <f>ROUND(I1116*H1116,2)</f>
        <v>0</v>
      </c>
      <c r="BL1116" s="17" t="s">
        <v>461</v>
      </c>
      <c r="BM1116" s="159" t="s">
        <v>1478</v>
      </c>
    </row>
    <row r="1117" spans="2:65" s="13" customFormat="1" ht="11.25" x14ac:dyDescent="0.2">
      <c r="B1117" s="168"/>
      <c r="D1117" s="162" t="s">
        <v>379</v>
      </c>
      <c r="E1117" s="169" t="s">
        <v>1</v>
      </c>
      <c r="F1117" s="170" t="s">
        <v>1479</v>
      </c>
      <c r="H1117" s="171">
        <v>1.891</v>
      </c>
      <c r="I1117" s="172"/>
      <c r="L1117" s="168"/>
      <c r="M1117" s="173"/>
      <c r="T1117" s="174"/>
      <c r="AT1117" s="169" t="s">
        <v>379</v>
      </c>
      <c r="AU1117" s="169" t="s">
        <v>384</v>
      </c>
      <c r="AV1117" s="13" t="s">
        <v>88</v>
      </c>
      <c r="AW1117" s="13" t="s">
        <v>31</v>
      </c>
      <c r="AX1117" s="13" t="s">
        <v>75</v>
      </c>
      <c r="AY1117" s="169" t="s">
        <v>371</v>
      </c>
    </row>
    <row r="1118" spans="2:65" s="15" customFormat="1" ht="11.25" x14ac:dyDescent="0.2">
      <c r="B1118" s="182"/>
      <c r="D1118" s="162" t="s">
        <v>379</v>
      </c>
      <c r="E1118" s="183" t="s">
        <v>1</v>
      </c>
      <c r="F1118" s="184" t="s">
        <v>385</v>
      </c>
      <c r="H1118" s="185">
        <v>1.891</v>
      </c>
      <c r="I1118" s="186"/>
      <c r="L1118" s="182"/>
      <c r="M1118" s="187"/>
      <c r="T1118" s="188"/>
      <c r="AT1118" s="183" t="s">
        <v>379</v>
      </c>
      <c r="AU1118" s="183" t="s">
        <v>384</v>
      </c>
      <c r="AV1118" s="15" t="s">
        <v>377</v>
      </c>
      <c r="AW1118" s="15" t="s">
        <v>31</v>
      </c>
      <c r="AX1118" s="15" t="s">
        <v>82</v>
      </c>
      <c r="AY1118" s="183" t="s">
        <v>371</v>
      </c>
    </row>
    <row r="1119" spans="2:65" s="1" customFormat="1" ht="24.2" customHeight="1" x14ac:dyDescent="0.2">
      <c r="B1119" s="147"/>
      <c r="C1119" s="148" t="s">
        <v>1480</v>
      </c>
      <c r="D1119" s="148" t="s">
        <v>373</v>
      </c>
      <c r="E1119" s="149" t="s">
        <v>1481</v>
      </c>
      <c r="F1119" s="150" t="s">
        <v>1482</v>
      </c>
      <c r="G1119" s="151" t="s">
        <v>376</v>
      </c>
      <c r="H1119" s="152">
        <v>378.226</v>
      </c>
      <c r="I1119" s="153"/>
      <c r="J1119" s="154">
        <f>ROUND(I1119*H1119,2)</f>
        <v>0</v>
      </c>
      <c r="K1119" s="150"/>
      <c r="L1119" s="32"/>
      <c r="M1119" s="155" t="s">
        <v>1</v>
      </c>
      <c r="N1119" s="156" t="s">
        <v>41</v>
      </c>
      <c r="P1119" s="157">
        <f>O1119*H1119</f>
        <v>0</v>
      </c>
      <c r="Q1119" s="157">
        <v>0</v>
      </c>
      <c r="R1119" s="157">
        <f>Q1119*H1119</f>
        <v>0</v>
      </c>
      <c r="S1119" s="157">
        <v>0</v>
      </c>
      <c r="T1119" s="158">
        <f>S1119*H1119</f>
        <v>0</v>
      </c>
      <c r="AR1119" s="159" t="s">
        <v>461</v>
      </c>
      <c r="AT1119" s="159" t="s">
        <v>373</v>
      </c>
      <c r="AU1119" s="159" t="s">
        <v>384</v>
      </c>
      <c r="AY1119" s="17" t="s">
        <v>371</v>
      </c>
      <c r="BE1119" s="160">
        <f>IF(N1119="základná",J1119,0)</f>
        <v>0</v>
      </c>
      <c r="BF1119" s="160">
        <f>IF(N1119="znížená",J1119,0)</f>
        <v>0</v>
      </c>
      <c r="BG1119" s="160">
        <f>IF(N1119="zákl. prenesená",J1119,0)</f>
        <v>0</v>
      </c>
      <c r="BH1119" s="160">
        <f>IF(N1119="zníž. prenesená",J1119,0)</f>
        <v>0</v>
      </c>
      <c r="BI1119" s="160">
        <f>IF(N1119="nulová",J1119,0)</f>
        <v>0</v>
      </c>
      <c r="BJ1119" s="17" t="s">
        <v>88</v>
      </c>
      <c r="BK1119" s="160">
        <f>ROUND(I1119*H1119,2)</f>
        <v>0</v>
      </c>
      <c r="BL1119" s="17" t="s">
        <v>461</v>
      </c>
      <c r="BM1119" s="159" t="s">
        <v>1483</v>
      </c>
    </row>
    <row r="1120" spans="2:65" s="13" customFormat="1" ht="11.25" x14ac:dyDescent="0.2">
      <c r="B1120" s="168"/>
      <c r="D1120" s="162" t="s">
        <v>379</v>
      </c>
      <c r="E1120" s="169" t="s">
        <v>1</v>
      </c>
      <c r="F1120" s="170" t="s">
        <v>233</v>
      </c>
      <c r="H1120" s="171">
        <v>378.226</v>
      </c>
      <c r="I1120" s="172"/>
      <c r="L1120" s="168"/>
      <c r="M1120" s="173"/>
      <c r="T1120" s="174"/>
      <c r="AT1120" s="169" t="s">
        <v>379</v>
      </c>
      <c r="AU1120" s="169" t="s">
        <v>384</v>
      </c>
      <c r="AV1120" s="13" t="s">
        <v>88</v>
      </c>
      <c r="AW1120" s="13" t="s">
        <v>31</v>
      </c>
      <c r="AX1120" s="13" t="s">
        <v>75</v>
      </c>
      <c r="AY1120" s="169" t="s">
        <v>371</v>
      </c>
    </row>
    <row r="1121" spans="2:65" s="15" customFormat="1" ht="11.25" x14ac:dyDescent="0.2">
      <c r="B1121" s="182"/>
      <c r="D1121" s="162" t="s">
        <v>379</v>
      </c>
      <c r="E1121" s="183" t="s">
        <v>1</v>
      </c>
      <c r="F1121" s="184" t="s">
        <v>385</v>
      </c>
      <c r="H1121" s="185">
        <v>378.226</v>
      </c>
      <c r="I1121" s="186"/>
      <c r="L1121" s="182"/>
      <c r="M1121" s="187"/>
      <c r="T1121" s="188"/>
      <c r="AT1121" s="183" t="s">
        <v>379</v>
      </c>
      <c r="AU1121" s="183" t="s">
        <v>384</v>
      </c>
      <c r="AV1121" s="15" t="s">
        <v>377</v>
      </c>
      <c r="AW1121" s="15" t="s">
        <v>31</v>
      </c>
      <c r="AX1121" s="15" t="s">
        <v>82</v>
      </c>
      <c r="AY1121" s="183" t="s">
        <v>371</v>
      </c>
    </row>
    <row r="1122" spans="2:65" s="1" customFormat="1" ht="33" customHeight="1" x14ac:dyDescent="0.2">
      <c r="B1122" s="147"/>
      <c r="C1122" s="189" t="s">
        <v>1484</v>
      </c>
      <c r="D1122" s="189" t="s">
        <v>891</v>
      </c>
      <c r="E1122" s="190" t="s">
        <v>1485</v>
      </c>
      <c r="F1122" s="191" t="s">
        <v>1486</v>
      </c>
      <c r="G1122" s="192" t="s">
        <v>376</v>
      </c>
      <c r="H1122" s="193">
        <v>453.87099999999998</v>
      </c>
      <c r="I1122" s="194"/>
      <c r="J1122" s="195">
        <f>ROUND(I1122*H1122,2)</f>
        <v>0</v>
      </c>
      <c r="K1122" s="191"/>
      <c r="L1122" s="196"/>
      <c r="M1122" s="197" t="s">
        <v>1</v>
      </c>
      <c r="N1122" s="198" t="s">
        <v>41</v>
      </c>
      <c r="P1122" s="157">
        <f>O1122*H1122</f>
        <v>0</v>
      </c>
      <c r="Q1122" s="157">
        <v>2E-3</v>
      </c>
      <c r="R1122" s="157">
        <f>Q1122*H1122</f>
        <v>0.90774199999999994</v>
      </c>
      <c r="S1122" s="157">
        <v>0</v>
      </c>
      <c r="T1122" s="158">
        <f>S1122*H1122</f>
        <v>0</v>
      </c>
      <c r="AR1122" s="159" t="s">
        <v>566</v>
      </c>
      <c r="AT1122" s="159" t="s">
        <v>891</v>
      </c>
      <c r="AU1122" s="159" t="s">
        <v>384</v>
      </c>
      <c r="AY1122" s="17" t="s">
        <v>371</v>
      </c>
      <c r="BE1122" s="160">
        <f>IF(N1122="základná",J1122,0)</f>
        <v>0</v>
      </c>
      <c r="BF1122" s="160">
        <f>IF(N1122="znížená",J1122,0)</f>
        <v>0</v>
      </c>
      <c r="BG1122" s="160">
        <f>IF(N1122="zákl. prenesená",J1122,0)</f>
        <v>0</v>
      </c>
      <c r="BH1122" s="160">
        <f>IF(N1122="zníž. prenesená",J1122,0)</f>
        <v>0</v>
      </c>
      <c r="BI1122" s="160">
        <f>IF(N1122="nulová",J1122,0)</f>
        <v>0</v>
      </c>
      <c r="BJ1122" s="17" t="s">
        <v>88</v>
      </c>
      <c r="BK1122" s="160">
        <f>ROUND(I1122*H1122,2)</f>
        <v>0</v>
      </c>
      <c r="BL1122" s="17" t="s">
        <v>461</v>
      </c>
      <c r="BM1122" s="159" t="s">
        <v>1487</v>
      </c>
    </row>
    <row r="1123" spans="2:65" s="13" customFormat="1" ht="11.25" x14ac:dyDescent="0.2">
      <c r="B1123" s="168"/>
      <c r="D1123" s="162" t="s">
        <v>379</v>
      </c>
      <c r="E1123" s="169" t="s">
        <v>1</v>
      </c>
      <c r="F1123" s="170" t="s">
        <v>1488</v>
      </c>
      <c r="H1123" s="171">
        <v>453.87099999999998</v>
      </c>
      <c r="I1123" s="172"/>
      <c r="L1123" s="168"/>
      <c r="M1123" s="173"/>
      <c r="T1123" s="174"/>
      <c r="AT1123" s="169" t="s">
        <v>379</v>
      </c>
      <c r="AU1123" s="169" t="s">
        <v>384</v>
      </c>
      <c r="AV1123" s="13" t="s">
        <v>88</v>
      </c>
      <c r="AW1123" s="13" t="s">
        <v>31</v>
      </c>
      <c r="AX1123" s="13" t="s">
        <v>75</v>
      </c>
      <c r="AY1123" s="169" t="s">
        <v>371</v>
      </c>
    </row>
    <row r="1124" spans="2:65" s="15" customFormat="1" ht="11.25" x14ac:dyDescent="0.2">
      <c r="B1124" s="182"/>
      <c r="D1124" s="162" t="s">
        <v>379</v>
      </c>
      <c r="E1124" s="183" t="s">
        <v>1</v>
      </c>
      <c r="F1124" s="184" t="s">
        <v>385</v>
      </c>
      <c r="H1124" s="185">
        <v>453.87099999999998</v>
      </c>
      <c r="I1124" s="186"/>
      <c r="L1124" s="182"/>
      <c r="M1124" s="187"/>
      <c r="T1124" s="188"/>
      <c r="AT1124" s="183" t="s">
        <v>379</v>
      </c>
      <c r="AU1124" s="183" t="s">
        <v>384</v>
      </c>
      <c r="AV1124" s="15" t="s">
        <v>377</v>
      </c>
      <c r="AW1124" s="15" t="s">
        <v>31</v>
      </c>
      <c r="AX1124" s="15" t="s">
        <v>82</v>
      </c>
      <c r="AY1124" s="183" t="s">
        <v>371</v>
      </c>
    </row>
    <row r="1125" spans="2:65" s="1" customFormat="1" ht="24.2" customHeight="1" x14ac:dyDescent="0.2">
      <c r="B1125" s="147"/>
      <c r="C1125" s="148" t="s">
        <v>1489</v>
      </c>
      <c r="D1125" s="148" t="s">
        <v>373</v>
      </c>
      <c r="E1125" s="149" t="s">
        <v>1490</v>
      </c>
      <c r="F1125" s="150" t="s">
        <v>1491</v>
      </c>
      <c r="G1125" s="151" t="s">
        <v>376</v>
      </c>
      <c r="H1125" s="152">
        <v>378.226</v>
      </c>
      <c r="I1125" s="153"/>
      <c r="J1125" s="154">
        <f>ROUND(I1125*H1125,2)</f>
        <v>0</v>
      </c>
      <c r="K1125" s="150"/>
      <c r="L1125" s="32"/>
      <c r="M1125" s="155" t="s">
        <v>1</v>
      </c>
      <c r="N1125" s="156" t="s">
        <v>41</v>
      </c>
      <c r="P1125" s="157">
        <f>O1125*H1125</f>
        <v>0</v>
      </c>
      <c r="Q1125" s="157">
        <v>7.6000000000000004E-5</v>
      </c>
      <c r="R1125" s="157">
        <f>Q1125*H1125</f>
        <v>2.8745176000000001E-2</v>
      </c>
      <c r="S1125" s="157">
        <v>0</v>
      </c>
      <c r="T1125" s="158">
        <f>S1125*H1125</f>
        <v>0</v>
      </c>
      <c r="AR1125" s="159" t="s">
        <v>461</v>
      </c>
      <c r="AT1125" s="159" t="s">
        <v>373</v>
      </c>
      <c r="AU1125" s="159" t="s">
        <v>384</v>
      </c>
      <c r="AY1125" s="17" t="s">
        <v>371</v>
      </c>
      <c r="BE1125" s="160">
        <f>IF(N1125="základná",J1125,0)</f>
        <v>0</v>
      </c>
      <c r="BF1125" s="160">
        <f>IF(N1125="znížená",J1125,0)</f>
        <v>0</v>
      </c>
      <c r="BG1125" s="160">
        <f>IF(N1125="zákl. prenesená",J1125,0)</f>
        <v>0</v>
      </c>
      <c r="BH1125" s="160">
        <f>IF(N1125="zníž. prenesená",J1125,0)</f>
        <v>0</v>
      </c>
      <c r="BI1125" s="160">
        <f>IF(N1125="nulová",J1125,0)</f>
        <v>0</v>
      </c>
      <c r="BJ1125" s="17" t="s">
        <v>88</v>
      </c>
      <c r="BK1125" s="160">
        <f>ROUND(I1125*H1125,2)</f>
        <v>0</v>
      </c>
      <c r="BL1125" s="17" t="s">
        <v>461</v>
      </c>
      <c r="BM1125" s="159" t="s">
        <v>1492</v>
      </c>
    </row>
    <row r="1126" spans="2:65" s="12" customFormat="1" ht="11.25" x14ac:dyDescent="0.2">
      <c r="B1126" s="161"/>
      <c r="D1126" s="162" t="s">
        <v>379</v>
      </c>
      <c r="E1126" s="163" t="s">
        <v>1</v>
      </c>
      <c r="F1126" s="164" t="s">
        <v>1493</v>
      </c>
      <c r="H1126" s="163" t="s">
        <v>1</v>
      </c>
      <c r="I1126" s="165"/>
      <c r="L1126" s="161"/>
      <c r="M1126" s="166"/>
      <c r="T1126" s="167"/>
      <c r="AT1126" s="163" t="s">
        <v>379</v>
      </c>
      <c r="AU1126" s="163" t="s">
        <v>384</v>
      </c>
      <c r="AV1126" s="12" t="s">
        <v>82</v>
      </c>
      <c r="AW1126" s="12" t="s">
        <v>31</v>
      </c>
      <c r="AX1126" s="12" t="s">
        <v>75</v>
      </c>
      <c r="AY1126" s="163" t="s">
        <v>371</v>
      </c>
    </row>
    <row r="1127" spans="2:65" s="13" customFormat="1" ht="11.25" x14ac:dyDescent="0.2">
      <c r="B1127" s="168"/>
      <c r="D1127" s="162" t="s">
        <v>379</v>
      </c>
      <c r="E1127" s="169" t="s">
        <v>1</v>
      </c>
      <c r="F1127" s="170" t="s">
        <v>269</v>
      </c>
      <c r="H1127" s="171">
        <v>378.226</v>
      </c>
      <c r="I1127" s="172"/>
      <c r="L1127" s="168"/>
      <c r="M1127" s="173"/>
      <c r="T1127" s="174"/>
      <c r="AT1127" s="169" t="s">
        <v>379</v>
      </c>
      <c r="AU1127" s="169" t="s">
        <v>384</v>
      </c>
      <c r="AV1127" s="13" t="s">
        <v>88</v>
      </c>
      <c r="AW1127" s="13" t="s">
        <v>31</v>
      </c>
      <c r="AX1127" s="13" t="s">
        <v>75</v>
      </c>
      <c r="AY1127" s="169" t="s">
        <v>371</v>
      </c>
    </row>
    <row r="1128" spans="2:65" s="14" customFormat="1" ht="11.25" x14ac:dyDescent="0.2">
      <c r="B1128" s="175"/>
      <c r="D1128" s="162" t="s">
        <v>379</v>
      </c>
      <c r="E1128" s="176" t="s">
        <v>233</v>
      </c>
      <c r="F1128" s="177" t="s">
        <v>383</v>
      </c>
      <c r="H1128" s="178">
        <v>378.226</v>
      </c>
      <c r="I1128" s="179"/>
      <c r="L1128" s="175"/>
      <c r="M1128" s="180"/>
      <c r="T1128" s="181"/>
      <c r="AT1128" s="176" t="s">
        <v>379</v>
      </c>
      <c r="AU1128" s="176" t="s">
        <v>384</v>
      </c>
      <c r="AV1128" s="14" t="s">
        <v>384</v>
      </c>
      <c r="AW1128" s="14" t="s">
        <v>31</v>
      </c>
      <c r="AX1128" s="14" t="s">
        <v>75</v>
      </c>
      <c r="AY1128" s="176" t="s">
        <v>371</v>
      </c>
    </row>
    <row r="1129" spans="2:65" s="15" customFormat="1" ht="11.25" x14ac:dyDescent="0.2">
      <c r="B1129" s="182"/>
      <c r="D1129" s="162" t="s">
        <v>379</v>
      </c>
      <c r="E1129" s="183" t="s">
        <v>1</v>
      </c>
      <c r="F1129" s="184" t="s">
        <v>385</v>
      </c>
      <c r="H1129" s="185">
        <v>378.226</v>
      </c>
      <c r="I1129" s="186"/>
      <c r="L1129" s="182"/>
      <c r="M1129" s="187"/>
      <c r="T1129" s="188"/>
      <c r="AT1129" s="183" t="s">
        <v>379</v>
      </c>
      <c r="AU1129" s="183" t="s">
        <v>384</v>
      </c>
      <c r="AV1129" s="15" t="s">
        <v>377</v>
      </c>
      <c r="AW1129" s="15" t="s">
        <v>31</v>
      </c>
      <c r="AX1129" s="15" t="s">
        <v>82</v>
      </c>
      <c r="AY1129" s="183" t="s">
        <v>371</v>
      </c>
    </row>
    <row r="1130" spans="2:65" s="1" customFormat="1" ht="24.2" customHeight="1" x14ac:dyDescent="0.2">
      <c r="B1130" s="147"/>
      <c r="C1130" s="189" t="s">
        <v>1494</v>
      </c>
      <c r="D1130" s="189" t="s">
        <v>891</v>
      </c>
      <c r="E1130" s="190" t="s">
        <v>1495</v>
      </c>
      <c r="F1130" s="191" t="s">
        <v>1496</v>
      </c>
      <c r="G1130" s="192" t="s">
        <v>376</v>
      </c>
      <c r="H1130" s="193">
        <v>434.96</v>
      </c>
      <c r="I1130" s="194"/>
      <c r="J1130" s="195">
        <f>ROUND(I1130*H1130,2)</f>
        <v>0</v>
      </c>
      <c r="K1130" s="191"/>
      <c r="L1130" s="196"/>
      <c r="M1130" s="197" t="s">
        <v>1</v>
      </c>
      <c r="N1130" s="198" t="s">
        <v>41</v>
      </c>
      <c r="P1130" s="157">
        <f>O1130*H1130</f>
        <v>0</v>
      </c>
      <c r="Q1130" s="157">
        <v>2.3E-3</v>
      </c>
      <c r="R1130" s="157">
        <f>Q1130*H1130</f>
        <v>1.000408</v>
      </c>
      <c r="S1130" s="157">
        <v>0</v>
      </c>
      <c r="T1130" s="158">
        <f>S1130*H1130</f>
        <v>0</v>
      </c>
      <c r="AR1130" s="159" t="s">
        <v>566</v>
      </c>
      <c r="AT1130" s="159" t="s">
        <v>891</v>
      </c>
      <c r="AU1130" s="159" t="s">
        <v>384</v>
      </c>
      <c r="AY1130" s="17" t="s">
        <v>371</v>
      </c>
      <c r="BE1130" s="160">
        <f>IF(N1130="základná",J1130,0)</f>
        <v>0</v>
      </c>
      <c r="BF1130" s="160">
        <f>IF(N1130="znížená",J1130,0)</f>
        <v>0</v>
      </c>
      <c r="BG1130" s="160">
        <f>IF(N1130="zákl. prenesená",J1130,0)</f>
        <v>0</v>
      </c>
      <c r="BH1130" s="160">
        <f>IF(N1130="zníž. prenesená",J1130,0)</f>
        <v>0</v>
      </c>
      <c r="BI1130" s="160">
        <f>IF(N1130="nulová",J1130,0)</f>
        <v>0</v>
      </c>
      <c r="BJ1130" s="17" t="s">
        <v>88</v>
      </c>
      <c r="BK1130" s="160">
        <f>ROUND(I1130*H1130,2)</f>
        <v>0</v>
      </c>
      <c r="BL1130" s="17" t="s">
        <v>461</v>
      </c>
      <c r="BM1130" s="159" t="s">
        <v>1497</v>
      </c>
    </row>
    <row r="1131" spans="2:65" s="13" customFormat="1" ht="11.25" x14ac:dyDescent="0.2">
      <c r="B1131" s="168"/>
      <c r="D1131" s="162" t="s">
        <v>379</v>
      </c>
      <c r="E1131" s="169" t="s">
        <v>1</v>
      </c>
      <c r="F1131" s="170" t="s">
        <v>1498</v>
      </c>
      <c r="H1131" s="171">
        <v>434.96</v>
      </c>
      <c r="I1131" s="172"/>
      <c r="L1131" s="168"/>
      <c r="M1131" s="173"/>
      <c r="T1131" s="174"/>
      <c r="AT1131" s="169" t="s">
        <v>379</v>
      </c>
      <c r="AU1131" s="169" t="s">
        <v>384</v>
      </c>
      <c r="AV1131" s="13" t="s">
        <v>88</v>
      </c>
      <c r="AW1131" s="13" t="s">
        <v>31</v>
      </c>
      <c r="AX1131" s="13" t="s">
        <v>75</v>
      </c>
      <c r="AY1131" s="169" t="s">
        <v>371</v>
      </c>
    </row>
    <row r="1132" spans="2:65" s="15" customFormat="1" ht="11.25" x14ac:dyDescent="0.2">
      <c r="B1132" s="182"/>
      <c r="D1132" s="162" t="s">
        <v>379</v>
      </c>
      <c r="E1132" s="183" t="s">
        <v>1</v>
      </c>
      <c r="F1132" s="184" t="s">
        <v>385</v>
      </c>
      <c r="H1132" s="185">
        <v>434.96</v>
      </c>
      <c r="I1132" s="186"/>
      <c r="L1132" s="182"/>
      <c r="M1132" s="187"/>
      <c r="T1132" s="188"/>
      <c r="AT1132" s="183" t="s">
        <v>379</v>
      </c>
      <c r="AU1132" s="183" t="s">
        <v>384</v>
      </c>
      <c r="AV1132" s="15" t="s">
        <v>377</v>
      </c>
      <c r="AW1132" s="15" t="s">
        <v>31</v>
      </c>
      <c r="AX1132" s="15" t="s">
        <v>82</v>
      </c>
      <c r="AY1132" s="183" t="s">
        <v>371</v>
      </c>
    </row>
    <row r="1133" spans="2:65" s="1" customFormat="1" ht="24.2" customHeight="1" x14ac:dyDescent="0.2">
      <c r="B1133" s="147"/>
      <c r="C1133" s="148" t="s">
        <v>1499</v>
      </c>
      <c r="D1133" s="148" t="s">
        <v>373</v>
      </c>
      <c r="E1133" s="149" t="s">
        <v>1500</v>
      </c>
      <c r="F1133" s="150" t="s">
        <v>1501</v>
      </c>
      <c r="G1133" s="151" t="s">
        <v>376</v>
      </c>
      <c r="H1133" s="152">
        <v>378.226</v>
      </c>
      <c r="I1133" s="153"/>
      <c r="J1133" s="154">
        <f>ROUND(I1133*H1133,2)</f>
        <v>0</v>
      </c>
      <c r="K1133" s="150"/>
      <c r="L1133" s="32"/>
      <c r="M1133" s="155" t="s">
        <v>1</v>
      </c>
      <c r="N1133" s="156" t="s">
        <v>41</v>
      </c>
      <c r="P1133" s="157">
        <f>O1133*H1133</f>
        <v>0</v>
      </c>
      <c r="Q1133" s="157">
        <v>0</v>
      </c>
      <c r="R1133" s="157">
        <f>Q1133*H1133</f>
        <v>0</v>
      </c>
      <c r="S1133" s="157">
        <v>0</v>
      </c>
      <c r="T1133" s="158">
        <f>S1133*H1133</f>
        <v>0</v>
      </c>
      <c r="AR1133" s="159" t="s">
        <v>461</v>
      </c>
      <c r="AT1133" s="159" t="s">
        <v>373</v>
      </c>
      <c r="AU1133" s="159" t="s">
        <v>384</v>
      </c>
      <c r="AY1133" s="17" t="s">
        <v>371</v>
      </c>
      <c r="BE1133" s="160">
        <f>IF(N1133="základná",J1133,0)</f>
        <v>0</v>
      </c>
      <c r="BF1133" s="160">
        <f>IF(N1133="znížená",J1133,0)</f>
        <v>0</v>
      </c>
      <c r="BG1133" s="160">
        <f>IF(N1133="zákl. prenesená",J1133,0)</f>
        <v>0</v>
      </c>
      <c r="BH1133" s="160">
        <f>IF(N1133="zníž. prenesená",J1133,0)</f>
        <v>0</v>
      </c>
      <c r="BI1133" s="160">
        <f>IF(N1133="nulová",J1133,0)</f>
        <v>0</v>
      </c>
      <c r="BJ1133" s="17" t="s">
        <v>88</v>
      </c>
      <c r="BK1133" s="160">
        <f>ROUND(I1133*H1133,2)</f>
        <v>0</v>
      </c>
      <c r="BL1133" s="17" t="s">
        <v>461</v>
      </c>
      <c r="BM1133" s="159" t="s">
        <v>1502</v>
      </c>
    </row>
    <row r="1134" spans="2:65" s="13" customFormat="1" ht="11.25" x14ac:dyDescent="0.2">
      <c r="B1134" s="168"/>
      <c r="D1134" s="162" t="s">
        <v>379</v>
      </c>
      <c r="E1134" s="169" t="s">
        <v>1</v>
      </c>
      <c r="F1134" s="170" t="s">
        <v>233</v>
      </c>
      <c r="H1134" s="171">
        <v>378.226</v>
      </c>
      <c r="I1134" s="172"/>
      <c r="L1134" s="168"/>
      <c r="M1134" s="173"/>
      <c r="T1134" s="174"/>
      <c r="AT1134" s="169" t="s">
        <v>379</v>
      </c>
      <c r="AU1134" s="169" t="s">
        <v>384</v>
      </c>
      <c r="AV1134" s="13" t="s">
        <v>88</v>
      </c>
      <c r="AW1134" s="13" t="s">
        <v>31</v>
      </c>
      <c r="AX1134" s="13" t="s">
        <v>75</v>
      </c>
      <c r="AY1134" s="169" t="s">
        <v>371</v>
      </c>
    </row>
    <row r="1135" spans="2:65" s="15" customFormat="1" ht="11.25" x14ac:dyDescent="0.2">
      <c r="B1135" s="182"/>
      <c r="D1135" s="162" t="s">
        <v>379</v>
      </c>
      <c r="E1135" s="183" t="s">
        <v>1</v>
      </c>
      <c r="F1135" s="184" t="s">
        <v>385</v>
      </c>
      <c r="H1135" s="185">
        <v>378.226</v>
      </c>
      <c r="I1135" s="186"/>
      <c r="L1135" s="182"/>
      <c r="M1135" s="187"/>
      <c r="T1135" s="188"/>
      <c r="AT1135" s="183" t="s">
        <v>379</v>
      </c>
      <c r="AU1135" s="183" t="s">
        <v>384</v>
      </c>
      <c r="AV1135" s="15" t="s">
        <v>377</v>
      </c>
      <c r="AW1135" s="15" t="s">
        <v>31</v>
      </c>
      <c r="AX1135" s="15" t="s">
        <v>82</v>
      </c>
      <c r="AY1135" s="183" t="s">
        <v>371</v>
      </c>
    </row>
    <row r="1136" spans="2:65" s="1" customFormat="1" ht="24.2" customHeight="1" x14ac:dyDescent="0.2">
      <c r="B1136" s="147"/>
      <c r="C1136" s="189" t="s">
        <v>1503</v>
      </c>
      <c r="D1136" s="189" t="s">
        <v>891</v>
      </c>
      <c r="E1136" s="190" t="s">
        <v>1504</v>
      </c>
      <c r="F1136" s="191" t="s">
        <v>1505</v>
      </c>
      <c r="G1136" s="192" t="s">
        <v>376</v>
      </c>
      <c r="H1136" s="193">
        <v>453.87099999999998</v>
      </c>
      <c r="I1136" s="194"/>
      <c r="J1136" s="195">
        <f>ROUND(I1136*H1136,2)</f>
        <v>0</v>
      </c>
      <c r="K1136" s="191"/>
      <c r="L1136" s="196"/>
      <c r="M1136" s="197" t="s">
        <v>1</v>
      </c>
      <c r="N1136" s="198" t="s">
        <v>41</v>
      </c>
      <c r="P1136" s="157">
        <f>O1136*H1136</f>
        <v>0</v>
      </c>
      <c r="Q1136" s="157">
        <v>2.9999999999999997E-4</v>
      </c>
      <c r="R1136" s="157">
        <f>Q1136*H1136</f>
        <v>0.13616129999999999</v>
      </c>
      <c r="S1136" s="157">
        <v>0</v>
      </c>
      <c r="T1136" s="158">
        <f>S1136*H1136</f>
        <v>0</v>
      </c>
      <c r="AR1136" s="159" t="s">
        <v>566</v>
      </c>
      <c r="AT1136" s="159" t="s">
        <v>891</v>
      </c>
      <c r="AU1136" s="159" t="s">
        <v>384</v>
      </c>
      <c r="AY1136" s="17" t="s">
        <v>371</v>
      </c>
      <c r="BE1136" s="160">
        <f>IF(N1136="základná",J1136,0)</f>
        <v>0</v>
      </c>
      <c r="BF1136" s="160">
        <f>IF(N1136="znížená",J1136,0)</f>
        <v>0</v>
      </c>
      <c r="BG1136" s="160">
        <f>IF(N1136="zákl. prenesená",J1136,0)</f>
        <v>0</v>
      </c>
      <c r="BH1136" s="160">
        <f>IF(N1136="zníž. prenesená",J1136,0)</f>
        <v>0</v>
      </c>
      <c r="BI1136" s="160">
        <f>IF(N1136="nulová",J1136,0)</f>
        <v>0</v>
      </c>
      <c r="BJ1136" s="17" t="s">
        <v>88</v>
      </c>
      <c r="BK1136" s="160">
        <f>ROUND(I1136*H1136,2)</f>
        <v>0</v>
      </c>
      <c r="BL1136" s="17" t="s">
        <v>461</v>
      </c>
      <c r="BM1136" s="159" t="s">
        <v>1506</v>
      </c>
    </row>
    <row r="1137" spans="2:65" s="13" customFormat="1" ht="11.25" x14ac:dyDescent="0.2">
      <c r="B1137" s="168"/>
      <c r="D1137" s="162" t="s">
        <v>379</v>
      </c>
      <c r="E1137" s="169" t="s">
        <v>1</v>
      </c>
      <c r="F1137" s="170" t="s">
        <v>1488</v>
      </c>
      <c r="H1137" s="171">
        <v>453.87099999999998</v>
      </c>
      <c r="I1137" s="172"/>
      <c r="L1137" s="168"/>
      <c r="M1137" s="173"/>
      <c r="T1137" s="174"/>
      <c r="AT1137" s="169" t="s">
        <v>379</v>
      </c>
      <c r="AU1137" s="169" t="s">
        <v>384</v>
      </c>
      <c r="AV1137" s="13" t="s">
        <v>88</v>
      </c>
      <c r="AW1137" s="13" t="s">
        <v>31</v>
      </c>
      <c r="AX1137" s="13" t="s">
        <v>75</v>
      </c>
      <c r="AY1137" s="169" t="s">
        <v>371</v>
      </c>
    </row>
    <row r="1138" spans="2:65" s="15" customFormat="1" ht="11.25" x14ac:dyDescent="0.2">
      <c r="B1138" s="182"/>
      <c r="D1138" s="162" t="s">
        <v>379</v>
      </c>
      <c r="E1138" s="183" t="s">
        <v>1</v>
      </c>
      <c r="F1138" s="184" t="s">
        <v>385</v>
      </c>
      <c r="H1138" s="185">
        <v>453.87099999999998</v>
      </c>
      <c r="I1138" s="186"/>
      <c r="L1138" s="182"/>
      <c r="M1138" s="187"/>
      <c r="T1138" s="188"/>
      <c r="AT1138" s="183" t="s">
        <v>379</v>
      </c>
      <c r="AU1138" s="183" t="s">
        <v>384</v>
      </c>
      <c r="AV1138" s="15" t="s">
        <v>377</v>
      </c>
      <c r="AW1138" s="15" t="s">
        <v>31</v>
      </c>
      <c r="AX1138" s="15" t="s">
        <v>82</v>
      </c>
      <c r="AY1138" s="183" t="s">
        <v>371</v>
      </c>
    </row>
    <row r="1139" spans="2:65" s="1" customFormat="1" ht="24.2" customHeight="1" x14ac:dyDescent="0.2">
      <c r="B1139" s="147"/>
      <c r="C1139" s="148" t="s">
        <v>1507</v>
      </c>
      <c r="D1139" s="148" t="s">
        <v>373</v>
      </c>
      <c r="E1139" s="149" t="s">
        <v>1508</v>
      </c>
      <c r="F1139" s="150" t="s">
        <v>1509</v>
      </c>
      <c r="G1139" s="151" t="s">
        <v>376</v>
      </c>
      <c r="H1139" s="152">
        <v>378.226</v>
      </c>
      <c r="I1139" s="153"/>
      <c r="J1139" s="154">
        <f>ROUND(I1139*H1139,2)</f>
        <v>0</v>
      </c>
      <c r="K1139" s="150"/>
      <c r="L1139" s="32"/>
      <c r="M1139" s="155" t="s">
        <v>1</v>
      </c>
      <c r="N1139" s="156" t="s">
        <v>41</v>
      </c>
      <c r="P1139" s="157">
        <f>O1139*H1139</f>
        <v>0</v>
      </c>
      <c r="Q1139" s="157">
        <v>0</v>
      </c>
      <c r="R1139" s="157">
        <f>Q1139*H1139</f>
        <v>0</v>
      </c>
      <c r="S1139" s="157">
        <v>0</v>
      </c>
      <c r="T1139" s="158">
        <f>S1139*H1139</f>
        <v>0</v>
      </c>
      <c r="AR1139" s="159" t="s">
        <v>461</v>
      </c>
      <c r="AT1139" s="159" t="s">
        <v>373</v>
      </c>
      <c r="AU1139" s="159" t="s">
        <v>384</v>
      </c>
      <c r="AY1139" s="17" t="s">
        <v>371</v>
      </c>
      <c r="BE1139" s="160">
        <f>IF(N1139="základná",J1139,0)</f>
        <v>0</v>
      </c>
      <c r="BF1139" s="160">
        <f>IF(N1139="znížená",J1139,0)</f>
        <v>0</v>
      </c>
      <c r="BG1139" s="160">
        <f>IF(N1139="zákl. prenesená",J1139,0)</f>
        <v>0</v>
      </c>
      <c r="BH1139" s="160">
        <f>IF(N1139="zníž. prenesená",J1139,0)</f>
        <v>0</v>
      </c>
      <c r="BI1139" s="160">
        <f>IF(N1139="nulová",J1139,0)</f>
        <v>0</v>
      </c>
      <c r="BJ1139" s="17" t="s">
        <v>88</v>
      </c>
      <c r="BK1139" s="160">
        <f>ROUND(I1139*H1139,2)</f>
        <v>0</v>
      </c>
      <c r="BL1139" s="17" t="s">
        <v>461</v>
      </c>
      <c r="BM1139" s="159" t="s">
        <v>1510</v>
      </c>
    </row>
    <row r="1140" spans="2:65" s="13" customFormat="1" ht="11.25" x14ac:dyDescent="0.2">
      <c r="B1140" s="168"/>
      <c r="D1140" s="162" t="s">
        <v>379</v>
      </c>
      <c r="E1140" s="169" t="s">
        <v>1</v>
      </c>
      <c r="F1140" s="170" t="s">
        <v>233</v>
      </c>
      <c r="H1140" s="171">
        <v>378.226</v>
      </c>
      <c r="I1140" s="172"/>
      <c r="L1140" s="168"/>
      <c r="M1140" s="173"/>
      <c r="T1140" s="174"/>
      <c r="AT1140" s="169" t="s">
        <v>379</v>
      </c>
      <c r="AU1140" s="169" t="s">
        <v>384</v>
      </c>
      <c r="AV1140" s="13" t="s">
        <v>88</v>
      </c>
      <c r="AW1140" s="13" t="s">
        <v>31</v>
      </c>
      <c r="AX1140" s="13" t="s">
        <v>75</v>
      </c>
      <c r="AY1140" s="169" t="s">
        <v>371</v>
      </c>
    </row>
    <row r="1141" spans="2:65" s="15" customFormat="1" ht="11.25" x14ac:dyDescent="0.2">
      <c r="B1141" s="182"/>
      <c r="D1141" s="162" t="s">
        <v>379</v>
      </c>
      <c r="E1141" s="183" t="s">
        <v>1</v>
      </c>
      <c r="F1141" s="184" t="s">
        <v>385</v>
      </c>
      <c r="H1141" s="185">
        <v>378.226</v>
      </c>
      <c r="I1141" s="186"/>
      <c r="L1141" s="182"/>
      <c r="M1141" s="187"/>
      <c r="T1141" s="188"/>
      <c r="AT1141" s="183" t="s">
        <v>379</v>
      </c>
      <c r="AU1141" s="183" t="s">
        <v>384</v>
      </c>
      <c r="AV1141" s="15" t="s">
        <v>377</v>
      </c>
      <c r="AW1141" s="15" t="s">
        <v>31</v>
      </c>
      <c r="AX1141" s="15" t="s">
        <v>82</v>
      </c>
      <c r="AY1141" s="183" t="s">
        <v>371</v>
      </c>
    </row>
    <row r="1142" spans="2:65" s="1" customFormat="1" ht="33" customHeight="1" x14ac:dyDescent="0.2">
      <c r="B1142" s="147"/>
      <c r="C1142" s="148" t="s">
        <v>1511</v>
      </c>
      <c r="D1142" s="148" t="s">
        <v>373</v>
      </c>
      <c r="E1142" s="149" t="s">
        <v>1512</v>
      </c>
      <c r="F1142" s="150" t="s">
        <v>1513</v>
      </c>
      <c r="G1142" s="151" t="s">
        <v>489</v>
      </c>
      <c r="H1142" s="152">
        <v>78.42</v>
      </c>
      <c r="I1142" s="153"/>
      <c r="J1142" s="154">
        <f>ROUND(I1142*H1142,2)</f>
        <v>0</v>
      </c>
      <c r="K1142" s="150"/>
      <c r="L1142" s="32"/>
      <c r="M1142" s="155" t="s">
        <v>1</v>
      </c>
      <c r="N1142" s="156" t="s">
        <v>41</v>
      </c>
      <c r="P1142" s="157">
        <f>O1142*H1142</f>
        <v>0</v>
      </c>
      <c r="Q1142" s="157">
        <v>3.6000000000000002E-4</v>
      </c>
      <c r="R1142" s="157">
        <f>Q1142*H1142</f>
        <v>2.8231200000000001E-2</v>
      </c>
      <c r="S1142" s="157">
        <v>0</v>
      </c>
      <c r="T1142" s="158">
        <f>S1142*H1142</f>
        <v>0</v>
      </c>
      <c r="AR1142" s="159" t="s">
        <v>461</v>
      </c>
      <c r="AT1142" s="159" t="s">
        <v>373</v>
      </c>
      <c r="AU1142" s="159" t="s">
        <v>384</v>
      </c>
      <c r="AY1142" s="17" t="s">
        <v>371</v>
      </c>
      <c r="BE1142" s="160">
        <f>IF(N1142="základná",J1142,0)</f>
        <v>0</v>
      </c>
      <c r="BF1142" s="160">
        <f>IF(N1142="znížená",J1142,0)</f>
        <v>0</v>
      </c>
      <c r="BG1142" s="160">
        <f>IF(N1142="zákl. prenesená",J1142,0)</f>
        <v>0</v>
      </c>
      <c r="BH1142" s="160">
        <f>IF(N1142="zníž. prenesená",J1142,0)</f>
        <v>0</v>
      </c>
      <c r="BI1142" s="160">
        <f>IF(N1142="nulová",J1142,0)</f>
        <v>0</v>
      </c>
      <c r="BJ1142" s="17" t="s">
        <v>88</v>
      </c>
      <c r="BK1142" s="160">
        <f>ROUND(I1142*H1142,2)</f>
        <v>0</v>
      </c>
      <c r="BL1142" s="17" t="s">
        <v>461</v>
      </c>
      <c r="BM1142" s="159" t="s">
        <v>1514</v>
      </c>
    </row>
    <row r="1143" spans="2:65" s="13" customFormat="1" ht="11.25" x14ac:dyDescent="0.2">
      <c r="B1143" s="168"/>
      <c r="D1143" s="162" t="s">
        <v>379</v>
      </c>
      <c r="E1143" s="169" t="s">
        <v>1</v>
      </c>
      <c r="F1143" s="170" t="s">
        <v>1515</v>
      </c>
      <c r="H1143" s="171">
        <v>44.88</v>
      </c>
      <c r="I1143" s="172"/>
      <c r="L1143" s="168"/>
      <c r="M1143" s="173"/>
      <c r="T1143" s="174"/>
      <c r="AT1143" s="169" t="s">
        <v>379</v>
      </c>
      <c r="AU1143" s="169" t="s">
        <v>384</v>
      </c>
      <c r="AV1143" s="13" t="s">
        <v>88</v>
      </c>
      <c r="AW1143" s="13" t="s">
        <v>31</v>
      </c>
      <c r="AX1143" s="13" t="s">
        <v>75</v>
      </c>
      <c r="AY1143" s="169" t="s">
        <v>371</v>
      </c>
    </row>
    <row r="1144" spans="2:65" s="13" customFormat="1" ht="11.25" x14ac:dyDescent="0.2">
      <c r="B1144" s="168"/>
      <c r="D1144" s="162" t="s">
        <v>379</v>
      </c>
      <c r="E1144" s="169" t="s">
        <v>1</v>
      </c>
      <c r="F1144" s="170" t="s">
        <v>1516</v>
      </c>
      <c r="H1144" s="171">
        <v>33.54</v>
      </c>
      <c r="I1144" s="172"/>
      <c r="L1144" s="168"/>
      <c r="M1144" s="173"/>
      <c r="T1144" s="174"/>
      <c r="AT1144" s="169" t="s">
        <v>379</v>
      </c>
      <c r="AU1144" s="169" t="s">
        <v>384</v>
      </c>
      <c r="AV1144" s="13" t="s">
        <v>88</v>
      </c>
      <c r="AW1144" s="13" t="s">
        <v>31</v>
      </c>
      <c r="AX1144" s="13" t="s">
        <v>75</v>
      </c>
      <c r="AY1144" s="169" t="s">
        <v>371</v>
      </c>
    </row>
    <row r="1145" spans="2:65" s="14" customFormat="1" ht="11.25" x14ac:dyDescent="0.2">
      <c r="B1145" s="175"/>
      <c r="D1145" s="162" t="s">
        <v>379</v>
      </c>
      <c r="E1145" s="176" t="s">
        <v>176</v>
      </c>
      <c r="F1145" s="177" t="s">
        <v>383</v>
      </c>
      <c r="H1145" s="178">
        <v>78.42</v>
      </c>
      <c r="I1145" s="179"/>
      <c r="L1145" s="175"/>
      <c r="M1145" s="180"/>
      <c r="T1145" s="181"/>
      <c r="AT1145" s="176" t="s">
        <v>379</v>
      </c>
      <c r="AU1145" s="176" t="s">
        <v>384</v>
      </c>
      <c r="AV1145" s="14" t="s">
        <v>384</v>
      </c>
      <c r="AW1145" s="14" t="s">
        <v>31</v>
      </c>
      <c r="AX1145" s="14" t="s">
        <v>75</v>
      </c>
      <c r="AY1145" s="176" t="s">
        <v>371</v>
      </c>
    </row>
    <row r="1146" spans="2:65" s="15" customFormat="1" ht="11.25" x14ac:dyDescent="0.2">
      <c r="B1146" s="182"/>
      <c r="D1146" s="162" t="s">
        <v>379</v>
      </c>
      <c r="E1146" s="183" t="s">
        <v>1</v>
      </c>
      <c r="F1146" s="184" t="s">
        <v>385</v>
      </c>
      <c r="H1146" s="185">
        <v>78.42</v>
      </c>
      <c r="I1146" s="186"/>
      <c r="L1146" s="182"/>
      <c r="M1146" s="187"/>
      <c r="T1146" s="188"/>
      <c r="AT1146" s="183" t="s">
        <v>379</v>
      </c>
      <c r="AU1146" s="183" t="s">
        <v>384</v>
      </c>
      <c r="AV1146" s="15" t="s">
        <v>377</v>
      </c>
      <c r="AW1146" s="15" t="s">
        <v>31</v>
      </c>
      <c r="AX1146" s="15" t="s">
        <v>82</v>
      </c>
      <c r="AY1146" s="183" t="s">
        <v>371</v>
      </c>
    </row>
    <row r="1147" spans="2:65" s="1" customFormat="1" ht="24.2" customHeight="1" x14ac:dyDescent="0.2">
      <c r="B1147" s="147"/>
      <c r="C1147" s="189" t="s">
        <v>1517</v>
      </c>
      <c r="D1147" s="189" t="s">
        <v>891</v>
      </c>
      <c r="E1147" s="190" t="s">
        <v>1518</v>
      </c>
      <c r="F1147" s="191" t="s">
        <v>1519</v>
      </c>
      <c r="G1147" s="192" t="s">
        <v>489</v>
      </c>
      <c r="H1147" s="193">
        <v>78.42</v>
      </c>
      <c r="I1147" s="194"/>
      <c r="J1147" s="195">
        <f>ROUND(I1147*H1147,2)</f>
        <v>0</v>
      </c>
      <c r="K1147" s="191"/>
      <c r="L1147" s="196"/>
      <c r="M1147" s="197" t="s">
        <v>1</v>
      </c>
      <c r="N1147" s="198" t="s">
        <v>41</v>
      </c>
      <c r="P1147" s="157">
        <f>O1147*H1147</f>
        <v>0</v>
      </c>
      <c r="Q1147" s="157">
        <v>2.9999999999999997E-4</v>
      </c>
      <c r="R1147" s="157">
        <f>Q1147*H1147</f>
        <v>2.3525999999999998E-2</v>
      </c>
      <c r="S1147" s="157">
        <v>0</v>
      </c>
      <c r="T1147" s="158">
        <f>S1147*H1147</f>
        <v>0</v>
      </c>
      <c r="AR1147" s="159" t="s">
        <v>566</v>
      </c>
      <c r="AT1147" s="159" t="s">
        <v>891</v>
      </c>
      <c r="AU1147" s="159" t="s">
        <v>384</v>
      </c>
      <c r="AY1147" s="17" t="s">
        <v>371</v>
      </c>
      <c r="BE1147" s="160">
        <f>IF(N1147="základná",J1147,0)</f>
        <v>0</v>
      </c>
      <c r="BF1147" s="160">
        <f>IF(N1147="znížená",J1147,0)</f>
        <v>0</v>
      </c>
      <c r="BG1147" s="160">
        <f>IF(N1147="zákl. prenesená",J1147,0)</f>
        <v>0</v>
      </c>
      <c r="BH1147" s="160">
        <f>IF(N1147="zníž. prenesená",J1147,0)</f>
        <v>0</v>
      </c>
      <c r="BI1147" s="160">
        <f>IF(N1147="nulová",J1147,0)</f>
        <v>0</v>
      </c>
      <c r="BJ1147" s="17" t="s">
        <v>88</v>
      </c>
      <c r="BK1147" s="160">
        <f>ROUND(I1147*H1147,2)</f>
        <v>0</v>
      </c>
      <c r="BL1147" s="17" t="s">
        <v>461</v>
      </c>
      <c r="BM1147" s="159" t="s">
        <v>1520</v>
      </c>
    </row>
    <row r="1148" spans="2:65" s="13" customFormat="1" ht="11.25" x14ac:dyDescent="0.2">
      <c r="B1148" s="168"/>
      <c r="D1148" s="162" t="s">
        <v>379</v>
      </c>
      <c r="E1148" s="169" t="s">
        <v>1</v>
      </c>
      <c r="F1148" s="170" t="s">
        <v>176</v>
      </c>
      <c r="H1148" s="171">
        <v>78.42</v>
      </c>
      <c r="I1148" s="172"/>
      <c r="L1148" s="168"/>
      <c r="M1148" s="173"/>
      <c r="T1148" s="174"/>
      <c r="AT1148" s="169" t="s">
        <v>379</v>
      </c>
      <c r="AU1148" s="169" t="s">
        <v>384</v>
      </c>
      <c r="AV1148" s="13" t="s">
        <v>88</v>
      </c>
      <c r="AW1148" s="13" t="s">
        <v>31</v>
      </c>
      <c r="AX1148" s="13" t="s">
        <v>75</v>
      </c>
      <c r="AY1148" s="169" t="s">
        <v>371</v>
      </c>
    </row>
    <row r="1149" spans="2:65" s="15" customFormat="1" ht="11.25" x14ac:dyDescent="0.2">
      <c r="B1149" s="182"/>
      <c r="D1149" s="162" t="s">
        <v>379</v>
      </c>
      <c r="E1149" s="183" t="s">
        <v>1</v>
      </c>
      <c r="F1149" s="184" t="s">
        <v>385</v>
      </c>
      <c r="H1149" s="185">
        <v>78.42</v>
      </c>
      <c r="I1149" s="186"/>
      <c r="L1149" s="182"/>
      <c r="M1149" s="187"/>
      <c r="T1149" s="188"/>
      <c r="AT1149" s="183" t="s">
        <v>379</v>
      </c>
      <c r="AU1149" s="183" t="s">
        <v>384</v>
      </c>
      <c r="AV1149" s="15" t="s">
        <v>377</v>
      </c>
      <c r="AW1149" s="15" t="s">
        <v>31</v>
      </c>
      <c r="AX1149" s="15" t="s">
        <v>82</v>
      </c>
      <c r="AY1149" s="183" t="s">
        <v>371</v>
      </c>
    </row>
    <row r="1150" spans="2:65" s="1" customFormat="1" ht="37.9" customHeight="1" x14ac:dyDescent="0.2">
      <c r="B1150" s="147"/>
      <c r="C1150" s="148" t="s">
        <v>1521</v>
      </c>
      <c r="D1150" s="148" t="s">
        <v>373</v>
      </c>
      <c r="E1150" s="149" t="s">
        <v>1522</v>
      </c>
      <c r="F1150" s="150" t="s">
        <v>1523</v>
      </c>
      <c r="G1150" s="151" t="s">
        <v>489</v>
      </c>
      <c r="H1150" s="152">
        <v>79.48</v>
      </c>
      <c r="I1150" s="153"/>
      <c r="J1150" s="154">
        <f>ROUND(I1150*H1150,2)</f>
        <v>0</v>
      </c>
      <c r="K1150" s="150"/>
      <c r="L1150" s="32"/>
      <c r="M1150" s="155" t="s">
        <v>1</v>
      </c>
      <c r="N1150" s="156" t="s">
        <v>41</v>
      </c>
      <c r="P1150" s="157">
        <f>O1150*H1150</f>
        <v>0</v>
      </c>
      <c r="Q1150" s="157">
        <v>1.69466E-3</v>
      </c>
      <c r="R1150" s="157">
        <f>Q1150*H1150</f>
        <v>0.13469157679999999</v>
      </c>
      <c r="S1150" s="157">
        <v>0</v>
      </c>
      <c r="T1150" s="158">
        <f>S1150*H1150</f>
        <v>0</v>
      </c>
      <c r="AR1150" s="159" t="s">
        <v>461</v>
      </c>
      <c r="AT1150" s="159" t="s">
        <v>373</v>
      </c>
      <c r="AU1150" s="159" t="s">
        <v>384</v>
      </c>
      <c r="AY1150" s="17" t="s">
        <v>371</v>
      </c>
      <c r="BE1150" s="160">
        <f>IF(N1150="základná",J1150,0)</f>
        <v>0</v>
      </c>
      <c r="BF1150" s="160">
        <f>IF(N1150="znížená",J1150,0)</f>
        <v>0</v>
      </c>
      <c r="BG1150" s="160">
        <f>IF(N1150="zákl. prenesená",J1150,0)</f>
        <v>0</v>
      </c>
      <c r="BH1150" s="160">
        <f>IF(N1150="zníž. prenesená",J1150,0)</f>
        <v>0</v>
      </c>
      <c r="BI1150" s="160">
        <f>IF(N1150="nulová",J1150,0)</f>
        <v>0</v>
      </c>
      <c r="BJ1150" s="17" t="s">
        <v>88</v>
      </c>
      <c r="BK1150" s="160">
        <f>ROUND(I1150*H1150,2)</f>
        <v>0</v>
      </c>
      <c r="BL1150" s="17" t="s">
        <v>461</v>
      </c>
      <c r="BM1150" s="159" t="s">
        <v>1524</v>
      </c>
    </row>
    <row r="1151" spans="2:65" s="12" customFormat="1" ht="11.25" x14ac:dyDescent="0.2">
      <c r="B1151" s="161"/>
      <c r="D1151" s="162" t="s">
        <v>379</v>
      </c>
      <c r="E1151" s="163" t="s">
        <v>1</v>
      </c>
      <c r="F1151" s="164" t="s">
        <v>1493</v>
      </c>
      <c r="H1151" s="163" t="s">
        <v>1</v>
      </c>
      <c r="I1151" s="165"/>
      <c r="L1151" s="161"/>
      <c r="M1151" s="166"/>
      <c r="T1151" s="167"/>
      <c r="AT1151" s="163" t="s">
        <v>379</v>
      </c>
      <c r="AU1151" s="163" t="s">
        <v>384</v>
      </c>
      <c r="AV1151" s="12" t="s">
        <v>82</v>
      </c>
      <c r="AW1151" s="12" t="s">
        <v>31</v>
      </c>
      <c r="AX1151" s="12" t="s">
        <v>75</v>
      </c>
      <c r="AY1151" s="163" t="s">
        <v>371</v>
      </c>
    </row>
    <row r="1152" spans="2:65" s="13" customFormat="1" ht="11.25" x14ac:dyDescent="0.2">
      <c r="B1152" s="168"/>
      <c r="D1152" s="162" t="s">
        <v>379</v>
      </c>
      <c r="E1152" s="169" t="s">
        <v>1</v>
      </c>
      <c r="F1152" s="170" t="s">
        <v>1525</v>
      </c>
      <c r="H1152" s="171">
        <v>79.48</v>
      </c>
      <c r="I1152" s="172"/>
      <c r="L1152" s="168"/>
      <c r="M1152" s="173"/>
      <c r="T1152" s="174"/>
      <c r="AT1152" s="169" t="s">
        <v>379</v>
      </c>
      <c r="AU1152" s="169" t="s">
        <v>384</v>
      </c>
      <c r="AV1152" s="13" t="s">
        <v>88</v>
      </c>
      <c r="AW1152" s="13" t="s">
        <v>31</v>
      </c>
      <c r="AX1152" s="13" t="s">
        <v>75</v>
      </c>
      <c r="AY1152" s="169" t="s">
        <v>371</v>
      </c>
    </row>
    <row r="1153" spans="2:65" s="14" customFormat="1" ht="11.25" x14ac:dyDescent="0.2">
      <c r="B1153" s="175"/>
      <c r="D1153" s="162" t="s">
        <v>379</v>
      </c>
      <c r="E1153" s="176" t="s">
        <v>196</v>
      </c>
      <c r="F1153" s="177" t="s">
        <v>383</v>
      </c>
      <c r="H1153" s="178">
        <v>79.48</v>
      </c>
      <c r="I1153" s="179"/>
      <c r="L1153" s="175"/>
      <c r="M1153" s="180"/>
      <c r="T1153" s="181"/>
      <c r="AT1153" s="176" t="s">
        <v>379</v>
      </c>
      <c r="AU1153" s="176" t="s">
        <v>384</v>
      </c>
      <c r="AV1153" s="14" t="s">
        <v>384</v>
      </c>
      <c r="AW1153" s="14" t="s">
        <v>31</v>
      </c>
      <c r="AX1153" s="14" t="s">
        <v>82</v>
      </c>
      <c r="AY1153" s="176" t="s">
        <v>371</v>
      </c>
    </row>
    <row r="1154" spans="2:65" s="1" customFormat="1" ht="37.9" customHeight="1" x14ac:dyDescent="0.2">
      <c r="B1154" s="147"/>
      <c r="C1154" s="148" t="s">
        <v>1526</v>
      </c>
      <c r="D1154" s="148" t="s">
        <v>373</v>
      </c>
      <c r="E1154" s="149" t="s">
        <v>1527</v>
      </c>
      <c r="F1154" s="150" t="s">
        <v>1528</v>
      </c>
      <c r="G1154" s="151" t="s">
        <v>489</v>
      </c>
      <c r="H1154" s="152">
        <v>44.88</v>
      </c>
      <c r="I1154" s="153"/>
      <c r="J1154" s="154">
        <f>ROUND(I1154*H1154,2)</f>
        <v>0</v>
      </c>
      <c r="K1154" s="150"/>
      <c r="L1154" s="32"/>
      <c r="M1154" s="155" t="s">
        <v>1</v>
      </c>
      <c r="N1154" s="156" t="s">
        <v>41</v>
      </c>
      <c r="P1154" s="157">
        <f>O1154*H1154</f>
        <v>0</v>
      </c>
      <c r="Q1154" s="157">
        <v>1.69444E-3</v>
      </c>
      <c r="R1154" s="157">
        <f>Q1154*H1154</f>
        <v>7.6046467200000009E-2</v>
      </c>
      <c r="S1154" s="157">
        <v>0</v>
      </c>
      <c r="T1154" s="158">
        <f>S1154*H1154</f>
        <v>0</v>
      </c>
      <c r="AR1154" s="159" t="s">
        <v>461</v>
      </c>
      <c r="AT1154" s="159" t="s">
        <v>373</v>
      </c>
      <c r="AU1154" s="159" t="s">
        <v>384</v>
      </c>
      <c r="AY1154" s="17" t="s">
        <v>371</v>
      </c>
      <c r="BE1154" s="160">
        <f>IF(N1154="základná",J1154,0)</f>
        <v>0</v>
      </c>
      <c r="BF1154" s="160">
        <f>IF(N1154="znížená",J1154,0)</f>
        <v>0</v>
      </c>
      <c r="BG1154" s="160">
        <f>IF(N1154="zákl. prenesená",J1154,0)</f>
        <v>0</v>
      </c>
      <c r="BH1154" s="160">
        <f>IF(N1154="zníž. prenesená",J1154,0)</f>
        <v>0</v>
      </c>
      <c r="BI1154" s="160">
        <f>IF(N1154="nulová",J1154,0)</f>
        <v>0</v>
      </c>
      <c r="BJ1154" s="17" t="s">
        <v>88</v>
      </c>
      <c r="BK1154" s="160">
        <f>ROUND(I1154*H1154,2)</f>
        <v>0</v>
      </c>
      <c r="BL1154" s="17" t="s">
        <v>461</v>
      </c>
      <c r="BM1154" s="159" t="s">
        <v>1529</v>
      </c>
    </row>
    <row r="1155" spans="2:65" s="13" customFormat="1" ht="11.25" x14ac:dyDescent="0.2">
      <c r="B1155" s="168"/>
      <c r="D1155" s="162" t="s">
        <v>379</v>
      </c>
      <c r="E1155" s="169" t="s">
        <v>1</v>
      </c>
      <c r="F1155" s="170" t="s">
        <v>1515</v>
      </c>
      <c r="H1155" s="171">
        <v>44.88</v>
      </c>
      <c r="I1155" s="172"/>
      <c r="L1155" s="168"/>
      <c r="M1155" s="173"/>
      <c r="T1155" s="174"/>
      <c r="AT1155" s="169" t="s">
        <v>379</v>
      </c>
      <c r="AU1155" s="169" t="s">
        <v>384</v>
      </c>
      <c r="AV1155" s="13" t="s">
        <v>88</v>
      </c>
      <c r="AW1155" s="13" t="s">
        <v>31</v>
      </c>
      <c r="AX1155" s="13" t="s">
        <v>75</v>
      </c>
      <c r="AY1155" s="169" t="s">
        <v>371</v>
      </c>
    </row>
    <row r="1156" spans="2:65" s="14" customFormat="1" ht="11.25" x14ac:dyDescent="0.2">
      <c r="B1156" s="175"/>
      <c r="D1156" s="162" t="s">
        <v>379</v>
      </c>
      <c r="E1156" s="176" t="s">
        <v>192</v>
      </c>
      <c r="F1156" s="177" t="s">
        <v>383</v>
      </c>
      <c r="H1156" s="178">
        <v>44.88</v>
      </c>
      <c r="I1156" s="179"/>
      <c r="L1156" s="175"/>
      <c r="M1156" s="180"/>
      <c r="T1156" s="181"/>
      <c r="AT1156" s="176" t="s">
        <v>379</v>
      </c>
      <c r="AU1156" s="176" t="s">
        <v>384</v>
      </c>
      <c r="AV1156" s="14" t="s">
        <v>384</v>
      </c>
      <c r="AW1156" s="14" t="s">
        <v>31</v>
      </c>
      <c r="AX1156" s="14" t="s">
        <v>75</v>
      </c>
      <c r="AY1156" s="176" t="s">
        <v>371</v>
      </c>
    </row>
    <row r="1157" spans="2:65" s="15" customFormat="1" ht="11.25" x14ac:dyDescent="0.2">
      <c r="B1157" s="182"/>
      <c r="D1157" s="162" t="s">
        <v>379</v>
      </c>
      <c r="E1157" s="183" t="s">
        <v>1</v>
      </c>
      <c r="F1157" s="184" t="s">
        <v>385</v>
      </c>
      <c r="H1157" s="185">
        <v>44.88</v>
      </c>
      <c r="I1157" s="186"/>
      <c r="L1157" s="182"/>
      <c r="M1157" s="187"/>
      <c r="T1157" s="188"/>
      <c r="AT1157" s="183" t="s">
        <v>379</v>
      </c>
      <c r="AU1157" s="183" t="s">
        <v>384</v>
      </c>
      <c r="AV1157" s="15" t="s">
        <v>377</v>
      </c>
      <c r="AW1157" s="15" t="s">
        <v>31</v>
      </c>
      <c r="AX1157" s="15" t="s">
        <v>82</v>
      </c>
      <c r="AY1157" s="183" t="s">
        <v>371</v>
      </c>
    </row>
    <row r="1158" spans="2:65" s="1" customFormat="1" ht="24.2" customHeight="1" x14ac:dyDescent="0.2">
      <c r="B1158" s="147"/>
      <c r="C1158" s="189" t="s">
        <v>1530</v>
      </c>
      <c r="D1158" s="189" t="s">
        <v>891</v>
      </c>
      <c r="E1158" s="190" t="s">
        <v>1531</v>
      </c>
      <c r="F1158" s="191" t="s">
        <v>1532</v>
      </c>
      <c r="G1158" s="192" t="s">
        <v>376</v>
      </c>
      <c r="H1158" s="193">
        <v>42.628</v>
      </c>
      <c r="I1158" s="194"/>
      <c r="J1158" s="195">
        <f>ROUND(I1158*H1158,2)</f>
        <v>0</v>
      </c>
      <c r="K1158" s="191"/>
      <c r="L1158" s="196"/>
      <c r="M1158" s="197" t="s">
        <v>1</v>
      </c>
      <c r="N1158" s="198" t="s">
        <v>41</v>
      </c>
      <c r="P1158" s="157">
        <f>O1158*H1158</f>
        <v>0</v>
      </c>
      <c r="Q1158" s="157">
        <v>5.0000000000000001E-3</v>
      </c>
      <c r="R1158" s="157">
        <f>Q1158*H1158</f>
        <v>0.21314</v>
      </c>
      <c r="S1158" s="157">
        <v>0</v>
      </c>
      <c r="T1158" s="158">
        <f>S1158*H1158</f>
        <v>0</v>
      </c>
      <c r="AR1158" s="159" t="s">
        <v>566</v>
      </c>
      <c r="AT1158" s="159" t="s">
        <v>891</v>
      </c>
      <c r="AU1158" s="159" t="s">
        <v>384</v>
      </c>
      <c r="AY1158" s="17" t="s">
        <v>371</v>
      </c>
      <c r="BE1158" s="160">
        <f>IF(N1158="základná",J1158,0)</f>
        <v>0</v>
      </c>
      <c r="BF1158" s="160">
        <f>IF(N1158="znížená",J1158,0)</f>
        <v>0</v>
      </c>
      <c r="BG1158" s="160">
        <f>IF(N1158="zákl. prenesená",J1158,0)</f>
        <v>0</v>
      </c>
      <c r="BH1158" s="160">
        <f>IF(N1158="zníž. prenesená",J1158,0)</f>
        <v>0</v>
      </c>
      <c r="BI1158" s="160">
        <f>IF(N1158="nulová",J1158,0)</f>
        <v>0</v>
      </c>
      <c r="BJ1158" s="17" t="s">
        <v>88</v>
      </c>
      <c r="BK1158" s="160">
        <f>ROUND(I1158*H1158,2)</f>
        <v>0</v>
      </c>
      <c r="BL1158" s="17" t="s">
        <v>461</v>
      </c>
      <c r="BM1158" s="159" t="s">
        <v>1533</v>
      </c>
    </row>
    <row r="1159" spans="2:65" s="13" customFormat="1" ht="11.25" x14ac:dyDescent="0.2">
      <c r="B1159" s="168"/>
      <c r="D1159" s="162" t="s">
        <v>379</v>
      </c>
      <c r="E1159" s="169" t="s">
        <v>1</v>
      </c>
      <c r="F1159" s="170" t="s">
        <v>1534</v>
      </c>
      <c r="H1159" s="171">
        <v>27.818000000000001</v>
      </c>
      <c r="I1159" s="172"/>
      <c r="L1159" s="168"/>
      <c r="M1159" s="173"/>
      <c r="T1159" s="174"/>
      <c r="AT1159" s="169" t="s">
        <v>379</v>
      </c>
      <c r="AU1159" s="169" t="s">
        <v>384</v>
      </c>
      <c r="AV1159" s="13" t="s">
        <v>88</v>
      </c>
      <c r="AW1159" s="13" t="s">
        <v>31</v>
      </c>
      <c r="AX1159" s="13" t="s">
        <v>75</v>
      </c>
      <c r="AY1159" s="169" t="s">
        <v>371</v>
      </c>
    </row>
    <row r="1160" spans="2:65" s="13" customFormat="1" ht="11.25" x14ac:dyDescent="0.2">
      <c r="B1160" s="168"/>
      <c r="D1160" s="162" t="s">
        <v>379</v>
      </c>
      <c r="E1160" s="169" t="s">
        <v>1</v>
      </c>
      <c r="F1160" s="170" t="s">
        <v>1535</v>
      </c>
      <c r="H1160" s="171">
        <v>14.81</v>
      </c>
      <c r="I1160" s="172"/>
      <c r="L1160" s="168"/>
      <c r="M1160" s="173"/>
      <c r="T1160" s="174"/>
      <c r="AT1160" s="169" t="s">
        <v>379</v>
      </c>
      <c r="AU1160" s="169" t="s">
        <v>384</v>
      </c>
      <c r="AV1160" s="13" t="s">
        <v>88</v>
      </c>
      <c r="AW1160" s="13" t="s">
        <v>31</v>
      </c>
      <c r="AX1160" s="13" t="s">
        <v>75</v>
      </c>
      <c r="AY1160" s="169" t="s">
        <v>371</v>
      </c>
    </row>
    <row r="1161" spans="2:65" s="15" customFormat="1" ht="11.25" x14ac:dyDescent="0.2">
      <c r="B1161" s="182"/>
      <c r="D1161" s="162" t="s">
        <v>379</v>
      </c>
      <c r="E1161" s="183" t="s">
        <v>1</v>
      </c>
      <c r="F1161" s="184" t="s">
        <v>385</v>
      </c>
      <c r="H1161" s="185">
        <v>42.628</v>
      </c>
      <c r="I1161" s="186"/>
      <c r="L1161" s="182"/>
      <c r="M1161" s="187"/>
      <c r="T1161" s="188"/>
      <c r="AT1161" s="183" t="s">
        <v>379</v>
      </c>
      <c r="AU1161" s="183" t="s">
        <v>384</v>
      </c>
      <c r="AV1161" s="15" t="s">
        <v>377</v>
      </c>
      <c r="AW1161" s="15" t="s">
        <v>31</v>
      </c>
      <c r="AX1161" s="15" t="s">
        <v>82</v>
      </c>
      <c r="AY1161" s="183" t="s">
        <v>371</v>
      </c>
    </row>
    <row r="1162" spans="2:65" s="1" customFormat="1" ht="37.9" customHeight="1" x14ac:dyDescent="0.2">
      <c r="B1162" s="147"/>
      <c r="C1162" s="148" t="s">
        <v>1536</v>
      </c>
      <c r="D1162" s="148" t="s">
        <v>373</v>
      </c>
      <c r="E1162" s="149" t="s">
        <v>1537</v>
      </c>
      <c r="F1162" s="150" t="s">
        <v>1538</v>
      </c>
      <c r="G1162" s="151" t="s">
        <v>376</v>
      </c>
      <c r="H1162" s="152">
        <v>378.226</v>
      </c>
      <c r="I1162" s="153"/>
      <c r="J1162" s="154">
        <f>ROUND(I1162*H1162,2)</f>
        <v>0</v>
      </c>
      <c r="K1162" s="150"/>
      <c r="L1162" s="32"/>
      <c r="M1162" s="155" t="s">
        <v>1</v>
      </c>
      <c r="N1162" s="156" t="s">
        <v>41</v>
      </c>
      <c r="P1162" s="157">
        <f>O1162*H1162</f>
        <v>0</v>
      </c>
      <c r="Q1162" s="157">
        <v>1.2E-4</v>
      </c>
      <c r="R1162" s="157">
        <f>Q1162*H1162</f>
        <v>4.5387120000000003E-2</v>
      </c>
      <c r="S1162" s="157">
        <v>0</v>
      </c>
      <c r="T1162" s="158">
        <f>S1162*H1162</f>
        <v>0</v>
      </c>
      <c r="AR1162" s="159" t="s">
        <v>461</v>
      </c>
      <c r="AT1162" s="159" t="s">
        <v>373</v>
      </c>
      <c r="AU1162" s="159" t="s">
        <v>384</v>
      </c>
      <c r="AY1162" s="17" t="s">
        <v>371</v>
      </c>
      <c r="BE1162" s="160">
        <f>IF(N1162="základná",J1162,0)</f>
        <v>0</v>
      </c>
      <c r="BF1162" s="160">
        <f>IF(N1162="znížená",J1162,0)</f>
        <v>0</v>
      </c>
      <c r="BG1162" s="160">
        <f>IF(N1162="zákl. prenesená",J1162,0)</f>
        <v>0</v>
      </c>
      <c r="BH1162" s="160">
        <f>IF(N1162="zníž. prenesená",J1162,0)</f>
        <v>0</v>
      </c>
      <c r="BI1162" s="160">
        <f>IF(N1162="nulová",J1162,0)</f>
        <v>0</v>
      </c>
      <c r="BJ1162" s="17" t="s">
        <v>88</v>
      </c>
      <c r="BK1162" s="160">
        <f>ROUND(I1162*H1162,2)</f>
        <v>0</v>
      </c>
      <c r="BL1162" s="17" t="s">
        <v>461</v>
      </c>
      <c r="BM1162" s="159" t="s">
        <v>1539</v>
      </c>
    </row>
    <row r="1163" spans="2:65" s="13" customFormat="1" ht="11.25" x14ac:dyDescent="0.2">
      <c r="B1163" s="168"/>
      <c r="D1163" s="162" t="s">
        <v>379</v>
      </c>
      <c r="E1163" s="169" t="s">
        <v>1</v>
      </c>
      <c r="F1163" s="170" t="s">
        <v>233</v>
      </c>
      <c r="H1163" s="171">
        <v>378.226</v>
      </c>
      <c r="I1163" s="172"/>
      <c r="L1163" s="168"/>
      <c r="M1163" s="173"/>
      <c r="T1163" s="174"/>
      <c r="AT1163" s="169" t="s">
        <v>379</v>
      </c>
      <c r="AU1163" s="169" t="s">
        <v>384</v>
      </c>
      <c r="AV1163" s="13" t="s">
        <v>88</v>
      </c>
      <c r="AW1163" s="13" t="s">
        <v>31</v>
      </c>
      <c r="AX1163" s="13" t="s">
        <v>75</v>
      </c>
      <c r="AY1163" s="169" t="s">
        <v>371</v>
      </c>
    </row>
    <row r="1164" spans="2:65" s="15" customFormat="1" ht="11.25" x14ac:dyDescent="0.2">
      <c r="B1164" s="182"/>
      <c r="D1164" s="162" t="s">
        <v>379</v>
      </c>
      <c r="E1164" s="183" t="s">
        <v>1</v>
      </c>
      <c r="F1164" s="184" t="s">
        <v>385</v>
      </c>
      <c r="H1164" s="185">
        <v>378.226</v>
      </c>
      <c r="I1164" s="186"/>
      <c r="L1164" s="182"/>
      <c r="M1164" s="187"/>
      <c r="T1164" s="188"/>
      <c r="AT1164" s="183" t="s">
        <v>379</v>
      </c>
      <c r="AU1164" s="183" t="s">
        <v>384</v>
      </c>
      <c r="AV1164" s="15" t="s">
        <v>377</v>
      </c>
      <c r="AW1164" s="15" t="s">
        <v>31</v>
      </c>
      <c r="AX1164" s="15" t="s">
        <v>82</v>
      </c>
      <c r="AY1164" s="183" t="s">
        <v>371</v>
      </c>
    </row>
    <row r="1165" spans="2:65" s="1" customFormat="1" ht="33" customHeight="1" x14ac:dyDescent="0.2">
      <c r="B1165" s="147"/>
      <c r="C1165" s="189" t="s">
        <v>1540</v>
      </c>
      <c r="D1165" s="189" t="s">
        <v>891</v>
      </c>
      <c r="E1165" s="190" t="s">
        <v>1541</v>
      </c>
      <c r="F1165" s="191" t="s">
        <v>1542</v>
      </c>
      <c r="G1165" s="192" t="s">
        <v>376</v>
      </c>
      <c r="H1165" s="193">
        <v>385.791</v>
      </c>
      <c r="I1165" s="194"/>
      <c r="J1165" s="195">
        <f>ROUND(I1165*H1165,2)</f>
        <v>0</v>
      </c>
      <c r="K1165" s="191"/>
      <c r="L1165" s="196"/>
      <c r="M1165" s="197" t="s">
        <v>1</v>
      </c>
      <c r="N1165" s="198" t="s">
        <v>41</v>
      </c>
      <c r="P1165" s="157">
        <f>O1165*H1165</f>
        <v>0</v>
      </c>
      <c r="Q1165" s="157">
        <v>1.2E-2</v>
      </c>
      <c r="R1165" s="157">
        <f>Q1165*H1165</f>
        <v>4.6294919999999999</v>
      </c>
      <c r="S1165" s="157">
        <v>0</v>
      </c>
      <c r="T1165" s="158">
        <f>S1165*H1165</f>
        <v>0</v>
      </c>
      <c r="AR1165" s="159" t="s">
        <v>566</v>
      </c>
      <c r="AT1165" s="159" t="s">
        <v>891</v>
      </c>
      <c r="AU1165" s="159" t="s">
        <v>384</v>
      </c>
      <c r="AY1165" s="17" t="s">
        <v>371</v>
      </c>
      <c r="BE1165" s="160">
        <f>IF(N1165="základná",J1165,0)</f>
        <v>0</v>
      </c>
      <c r="BF1165" s="160">
        <f>IF(N1165="znížená",J1165,0)</f>
        <v>0</v>
      </c>
      <c r="BG1165" s="160">
        <f>IF(N1165="zákl. prenesená",J1165,0)</f>
        <v>0</v>
      </c>
      <c r="BH1165" s="160">
        <f>IF(N1165="zníž. prenesená",J1165,0)</f>
        <v>0</v>
      </c>
      <c r="BI1165" s="160">
        <f>IF(N1165="nulová",J1165,0)</f>
        <v>0</v>
      </c>
      <c r="BJ1165" s="17" t="s">
        <v>88</v>
      </c>
      <c r="BK1165" s="160">
        <f>ROUND(I1165*H1165,2)</f>
        <v>0</v>
      </c>
      <c r="BL1165" s="17" t="s">
        <v>461</v>
      </c>
      <c r="BM1165" s="159" t="s">
        <v>1543</v>
      </c>
    </row>
    <row r="1166" spans="2:65" s="13" customFormat="1" ht="11.25" x14ac:dyDescent="0.2">
      <c r="B1166" s="168"/>
      <c r="D1166" s="162" t="s">
        <v>379</v>
      </c>
      <c r="E1166" s="169" t="s">
        <v>1</v>
      </c>
      <c r="F1166" s="170" t="s">
        <v>1544</v>
      </c>
      <c r="H1166" s="171">
        <v>385.791</v>
      </c>
      <c r="I1166" s="172"/>
      <c r="L1166" s="168"/>
      <c r="M1166" s="173"/>
      <c r="T1166" s="174"/>
      <c r="AT1166" s="169" t="s">
        <v>379</v>
      </c>
      <c r="AU1166" s="169" t="s">
        <v>384</v>
      </c>
      <c r="AV1166" s="13" t="s">
        <v>88</v>
      </c>
      <c r="AW1166" s="13" t="s">
        <v>31</v>
      </c>
      <c r="AX1166" s="13" t="s">
        <v>75</v>
      </c>
      <c r="AY1166" s="169" t="s">
        <v>371</v>
      </c>
    </row>
    <row r="1167" spans="2:65" s="15" customFormat="1" ht="11.25" x14ac:dyDescent="0.2">
      <c r="B1167" s="182"/>
      <c r="D1167" s="162" t="s">
        <v>379</v>
      </c>
      <c r="E1167" s="183" t="s">
        <v>1</v>
      </c>
      <c r="F1167" s="184" t="s">
        <v>385</v>
      </c>
      <c r="H1167" s="185">
        <v>385.791</v>
      </c>
      <c r="I1167" s="186"/>
      <c r="L1167" s="182"/>
      <c r="M1167" s="187"/>
      <c r="T1167" s="188"/>
      <c r="AT1167" s="183" t="s">
        <v>379</v>
      </c>
      <c r="AU1167" s="183" t="s">
        <v>384</v>
      </c>
      <c r="AV1167" s="15" t="s">
        <v>377</v>
      </c>
      <c r="AW1167" s="15" t="s">
        <v>31</v>
      </c>
      <c r="AX1167" s="15" t="s">
        <v>82</v>
      </c>
      <c r="AY1167" s="183" t="s">
        <v>371</v>
      </c>
    </row>
    <row r="1168" spans="2:65" s="1" customFormat="1" ht="33" customHeight="1" x14ac:dyDescent="0.2">
      <c r="B1168" s="147"/>
      <c r="C1168" s="189" t="s">
        <v>1545</v>
      </c>
      <c r="D1168" s="189" t="s">
        <v>891</v>
      </c>
      <c r="E1168" s="190" t="s">
        <v>1546</v>
      </c>
      <c r="F1168" s="191" t="s">
        <v>1547</v>
      </c>
      <c r="G1168" s="192" t="s">
        <v>376</v>
      </c>
      <c r="H1168" s="193">
        <v>385.791</v>
      </c>
      <c r="I1168" s="194"/>
      <c r="J1168" s="195">
        <f>ROUND(I1168*H1168,2)</f>
        <v>0</v>
      </c>
      <c r="K1168" s="191"/>
      <c r="L1168" s="196"/>
      <c r="M1168" s="197" t="s">
        <v>1</v>
      </c>
      <c r="N1168" s="198" t="s">
        <v>41</v>
      </c>
      <c r="P1168" s="157">
        <f>O1168*H1168</f>
        <v>0</v>
      </c>
      <c r="Q1168" s="157">
        <v>7.7999999999999996E-3</v>
      </c>
      <c r="R1168" s="157">
        <f>Q1168*H1168</f>
        <v>3.0091698</v>
      </c>
      <c r="S1168" s="157">
        <v>0</v>
      </c>
      <c r="T1168" s="158">
        <f>S1168*H1168</f>
        <v>0</v>
      </c>
      <c r="AR1168" s="159" t="s">
        <v>566</v>
      </c>
      <c r="AT1168" s="159" t="s">
        <v>891</v>
      </c>
      <c r="AU1168" s="159" t="s">
        <v>384</v>
      </c>
      <c r="AY1168" s="17" t="s">
        <v>371</v>
      </c>
      <c r="BE1168" s="160">
        <f>IF(N1168="základná",J1168,0)</f>
        <v>0</v>
      </c>
      <c r="BF1168" s="160">
        <f>IF(N1168="znížená",J1168,0)</f>
        <v>0</v>
      </c>
      <c r="BG1168" s="160">
        <f>IF(N1168="zákl. prenesená",J1168,0)</f>
        <v>0</v>
      </c>
      <c r="BH1168" s="160">
        <f>IF(N1168="zníž. prenesená",J1168,0)</f>
        <v>0</v>
      </c>
      <c r="BI1168" s="160">
        <f>IF(N1168="nulová",J1168,0)</f>
        <v>0</v>
      </c>
      <c r="BJ1168" s="17" t="s">
        <v>88</v>
      </c>
      <c r="BK1168" s="160">
        <f>ROUND(I1168*H1168,2)</f>
        <v>0</v>
      </c>
      <c r="BL1168" s="17" t="s">
        <v>461</v>
      </c>
      <c r="BM1168" s="159" t="s">
        <v>1548</v>
      </c>
    </row>
    <row r="1169" spans="2:65" s="13" customFormat="1" ht="11.25" x14ac:dyDescent="0.2">
      <c r="B1169" s="168"/>
      <c r="D1169" s="162" t="s">
        <v>379</v>
      </c>
      <c r="E1169" s="169" t="s">
        <v>1</v>
      </c>
      <c r="F1169" s="170" t="s">
        <v>1544</v>
      </c>
      <c r="H1169" s="171">
        <v>385.791</v>
      </c>
      <c r="I1169" s="172"/>
      <c r="L1169" s="168"/>
      <c r="M1169" s="173"/>
      <c r="T1169" s="174"/>
      <c r="AT1169" s="169" t="s">
        <v>379</v>
      </c>
      <c r="AU1169" s="169" t="s">
        <v>384</v>
      </c>
      <c r="AV1169" s="13" t="s">
        <v>88</v>
      </c>
      <c r="AW1169" s="13" t="s">
        <v>31</v>
      </c>
      <c r="AX1169" s="13" t="s">
        <v>75</v>
      </c>
      <c r="AY1169" s="169" t="s">
        <v>371</v>
      </c>
    </row>
    <row r="1170" spans="2:65" s="15" customFormat="1" ht="11.25" x14ac:dyDescent="0.2">
      <c r="B1170" s="182"/>
      <c r="D1170" s="162" t="s">
        <v>379</v>
      </c>
      <c r="E1170" s="183" t="s">
        <v>1</v>
      </c>
      <c r="F1170" s="184" t="s">
        <v>385</v>
      </c>
      <c r="H1170" s="185">
        <v>385.791</v>
      </c>
      <c r="I1170" s="186"/>
      <c r="L1170" s="182"/>
      <c r="M1170" s="187"/>
      <c r="T1170" s="188"/>
      <c r="AT1170" s="183" t="s">
        <v>379</v>
      </c>
      <c r="AU1170" s="183" t="s">
        <v>384</v>
      </c>
      <c r="AV1170" s="15" t="s">
        <v>377</v>
      </c>
      <c r="AW1170" s="15" t="s">
        <v>31</v>
      </c>
      <c r="AX1170" s="15" t="s">
        <v>82</v>
      </c>
      <c r="AY1170" s="183" t="s">
        <v>371</v>
      </c>
    </row>
    <row r="1171" spans="2:65" s="1" customFormat="1" ht="37.9" customHeight="1" x14ac:dyDescent="0.2">
      <c r="B1171" s="147"/>
      <c r="C1171" s="148" t="s">
        <v>1549</v>
      </c>
      <c r="D1171" s="148" t="s">
        <v>373</v>
      </c>
      <c r="E1171" s="149" t="s">
        <v>1550</v>
      </c>
      <c r="F1171" s="150" t="s">
        <v>1551</v>
      </c>
      <c r="G1171" s="151" t="s">
        <v>489</v>
      </c>
      <c r="H1171" s="152">
        <v>33.659999999999997</v>
      </c>
      <c r="I1171" s="153"/>
      <c r="J1171" s="154">
        <f>ROUND(I1171*H1171,2)</f>
        <v>0</v>
      </c>
      <c r="K1171" s="150"/>
      <c r="L1171" s="32"/>
      <c r="M1171" s="155" t="s">
        <v>1</v>
      </c>
      <c r="N1171" s="156" t="s">
        <v>41</v>
      </c>
      <c r="P1171" s="157">
        <f>O1171*H1171</f>
        <v>0</v>
      </c>
      <c r="Q1171" s="157">
        <v>5.5219900000000001E-3</v>
      </c>
      <c r="R1171" s="157">
        <f>Q1171*H1171</f>
        <v>0.18587018339999997</v>
      </c>
      <c r="S1171" s="157">
        <v>0</v>
      </c>
      <c r="T1171" s="158">
        <f>S1171*H1171</f>
        <v>0</v>
      </c>
      <c r="AR1171" s="159" t="s">
        <v>461</v>
      </c>
      <c r="AT1171" s="159" t="s">
        <v>373</v>
      </c>
      <c r="AU1171" s="159" t="s">
        <v>384</v>
      </c>
      <c r="AY1171" s="17" t="s">
        <v>371</v>
      </c>
      <c r="BE1171" s="160">
        <f>IF(N1171="základná",J1171,0)</f>
        <v>0</v>
      </c>
      <c r="BF1171" s="160">
        <f>IF(N1171="znížená",J1171,0)</f>
        <v>0</v>
      </c>
      <c r="BG1171" s="160">
        <f>IF(N1171="zákl. prenesená",J1171,0)</f>
        <v>0</v>
      </c>
      <c r="BH1171" s="160">
        <f>IF(N1171="zníž. prenesená",J1171,0)</f>
        <v>0</v>
      </c>
      <c r="BI1171" s="160">
        <f>IF(N1171="nulová",J1171,0)</f>
        <v>0</v>
      </c>
      <c r="BJ1171" s="17" t="s">
        <v>88</v>
      </c>
      <c r="BK1171" s="160">
        <f>ROUND(I1171*H1171,2)</f>
        <v>0</v>
      </c>
      <c r="BL1171" s="17" t="s">
        <v>461</v>
      </c>
      <c r="BM1171" s="159" t="s">
        <v>1552</v>
      </c>
    </row>
    <row r="1172" spans="2:65" s="13" customFormat="1" ht="11.25" x14ac:dyDescent="0.2">
      <c r="B1172" s="168"/>
      <c r="D1172" s="162" t="s">
        <v>379</v>
      </c>
      <c r="E1172" s="169" t="s">
        <v>1</v>
      </c>
      <c r="F1172" s="170" t="s">
        <v>1553</v>
      </c>
      <c r="H1172" s="171">
        <v>33.659999999999997</v>
      </c>
      <c r="I1172" s="172"/>
      <c r="L1172" s="168"/>
      <c r="M1172" s="173"/>
      <c r="T1172" s="174"/>
      <c r="AT1172" s="169" t="s">
        <v>379</v>
      </c>
      <c r="AU1172" s="169" t="s">
        <v>384</v>
      </c>
      <c r="AV1172" s="13" t="s">
        <v>88</v>
      </c>
      <c r="AW1172" s="13" t="s">
        <v>31</v>
      </c>
      <c r="AX1172" s="13" t="s">
        <v>75</v>
      </c>
      <c r="AY1172" s="169" t="s">
        <v>371</v>
      </c>
    </row>
    <row r="1173" spans="2:65" s="15" customFormat="1" ht="11.25" x14ac:dyDescent="0.2">
      <c r="B1173" s="182"/>
      <c r="D1173" s="162" t="s">
        <v>379</v>
      </c>
      <c r="E1173" s="183" t="s">
        <v>1</v>
      </c>
      <c r="F1173" s="184" t="s">
        <v>385</v>
      </c>
      <c r="H1173" s="185">
        <v>33.659999999999997</v>
      </c>
      <c r="I1173" s="186"/>
      <c r="L1173" s="182"/>
      <c r="M1173" s="187"/>
      <c r="T1173" s="188"/>
      <c r="AT1173" s="183" t="s">
        <v>379</v>
      </c>
      <c r="AU1173" s="183" t="s">
        <v>384</v>
      </c>
      <c r="AV1173" s="15" t="s">
        <v>377</v>
      </c>
      <c r="AW1173" s="15" t="s">
        <v>31</v>
      </c>
      <c r="AX1173" s="15" t="s">
        <v>82</v>
      </c>
      <c r="AY1173" s="183" t="s">
        <v>371</v>
      </c>
    </row>
    <row r="1174" spans="2:65" s="1" customFormat="1" ht="37.9" customHeight="1" x14ac:dyDescent="0.2">
      <c r="B1174" s="147"/>
      <c r="C1174" s="148" t="s">
        <v>1554</v>
      </c>
      <c r="D1174" s="148" t="s">
        <v>373</v>
      </c>
      <c r="E1174" s="149" t="s">
        <v>1555</v>
      </c>
      <c r="F1174" s="150" t="s">
        <v>1556</v>
      </c>
      <c r="G1174" s="151" t="s">
        <v>513</v>
      </c>
      <c r="H1174" s="152">
        <v>4</v>
      </c>
      <c r="I1174" s="153"/>
      <c r="J1174" s="154">
        <f>ROUND(I1174*H1174,2)</f>
        <v>0</v>
      </c>
      <c r="K1174" s="150"/>
      <c r="L1174" s="32"/>
      <c r="M1174" s="155" t="s">
        <v>1</v>
      </c>
      <c r="N1174" s="156" t="s">
        <v>41</v>
      </c>
      <c r="P1174" s="157">
        <f>O1174*H1174</f>
        <v>0</v>
      </c>
      <c r="Q1174" s="157">
        <v>4.8223700000000003E-3</v>
      </c>
      <c r="R1174" s="157">
        <f>Q1174*H1174</f>
        <v>1.9289480000000001E-2</v>
      </c>
      <c r="S1174" s="157">
        <v>0</v>
      </c>
      <c r="T1174" s="158">
        <f>S1174*H1174</f>
        <v>0</v>
      </c>
      <c r="AR1174" s="159" t="s">
        <v>461</v>
      </c>
      <c r="AT1174" s="159" t="s">
        <v>373</v>
      </c>
      <c r="AU1174" s="159" t="s">
        <v>384</v>
      </c>
      <c r="AY1174" s="17" t="s">
        <v>371</v>
      </c>
      <c r="BE1174" s="160">
        <f>IF(N1174="základná",J1174,0)</f>
        <v>0</v>
      </c>
      <c r="BF1174" s="160">
        <f>IF(N1174="znížená",J1174,0)</f>
        <v>0</v>
      </c>
      <c r="BG1174" s="160">
        <f>IF(N1174="zákl. prenesená",J1174,0)</f>
        <v>0</v>
      </c>
      <c r="BH1174" s="160">
        <f>IF(N1174="zníž. prenesená",J1174,0)</f>
        <v>0</v>
      </c>
      <c r="BI1174" s="160">
        <f>IF(N1174="nulová",J1174,0)</f>
        <v>0</v>
      </c>
      <c r="BJ1174" s="17" t="s">
        <v>88</v>
      </c>
      <c r="BK1174" s="160">
        <f>ROUND(I1174*H1174,2)</f>
        <v>0</v>
      </c>
      <c r="BL1174" s="17" t="s">
        <v>461</v>
      </c>
      <c r="BM1174" s="159" t="s">
        <v>1557</v>
      </c>
    </row>
    <row r="1175" spans="2:65" s="13" customFormat="1" ht="11.25" x14ac:dyDescent="0.2">
      <c r="B1175" s="168"/>
      <c r="D1175" s="162" t="s">
        <v>379</v>
      </c>
      <c r="E1175" s="169" t="s">
        <v>1</v>
      </c>
      <c r="F1175" s="170" t="s">
        <v>377</v>
      </c>
      <c r="H1175" s="171">
        <v>4</v>
      </c>
      <c r="I1175" s="172"/>
      <c r="L1175" s="168"/>
      <c r="M1175" s="173"/>
      <c r="T1175" s="174"/>
      <c r="AT1175" s="169" t="s">
        <v>379</v>
      </c>
      <c r="AU1175" s="169" t="s">
        <v>384</v>
      </c>
      <c r="AV1175" s="13" t="s">
        <v>88</v>
      </c>
      <c r="AW1175" s="13" t="s">
        <v>31</v>
      </c>
      <c r="AX1175" s="13" t="s">
        <v>75</v>
      </c>
      <c r="AY1175" s="169" t="s">
        <v>371</v>
      </c>
    </row>
    <row r="1176" spans="2:65" s="15" customFormat="1" ht="11.25" x14ac:dyDescent="0.2">
      <c r="B1176" s="182"/>
      <c r="D1176" s="162" t="s">
        <v>379</v>
      </c>
      <c r="E1176" s="183" t="s">
        <v>1</v>
      </c>
      <c r="F1176" s="184" t="s">
        <v>385</v>
      </c>
      <c r="H1176" s="185">
        <v>4</v>
      </c>
      <c r="I1176" s="186"/>
      <c r="L1176" s="182"/>
      <c r="M1176" s="187"/>
      <c r="T1176" s="188"/>
      <c r="AT1176" s="183" t="s">
        <v>379</v>
      </c>
      <c r="AU1176" s="183" t="s">
        <v>384</v>
      </c>
      <c r="AV1176" s="15" t="s">
        <v>377</v>
      </c>
      <c r="AW1176" s="15" t="s">
        <v>31</v>
      </c>
      <c r="AX1176" s="15" t="s">
        <v>82</v>
      </c>
      <c r="AY1176" s="183" t="s">
        <v>371</v>
      </c>
    </row>
    <row r="1177" spans="2:65" s="1" customFormat="1" ht="24.2" customHeight="1" x14ac:dyDescent="0.2">
      <c r="B1177" s="147"/>
      <c r="C1177" s="148" t="s">
        <v>1558</v>
      </c>
      <c r="D1177" s="148" t="s">
        <v>373</v>
      </c>
      <c r="E1177" s="149" t="s">
        <v>1559</v>
      </c>
      <c r="F1177" s="150" t="s">
        <v>1560</v>
      </c>
      <c r="G1177" s="151" t="s">
        <v>489</v>
      </c>
      <c r="H1177" s="152">
        <v>59.7</v>
      </c>
      <c r="I1177" s="153"/>
      <c r="J1177" s="154">
        <f>ROUND(I1177*H1177,2)</f>
        <v>0</v>
      </c>
      <c r="K1177" s="150"/>
      <c r="L1177" s="32"/>
      <c r="M1177" s="155" t="s">
        <v>1</v>
      </c>
      <c r="N1177" s="156" t="s">
        <v>41</v>
      </c>
      <c r="P1177" s="157">
        <f>O1177*H1177</f>
        <v>0</v>
      </c>
      <c r="Q1177" s="157">
        <v>5.3074699999999999E-3</v>
      </c>
      <c r="R1177" s="157">
        <f>Q1177*H1177</f>
        <v>0.31685595900000002</v>
      </c>
      <c r="S1177" s="157">
        <v>0</v>
      </c>
      <c r="T1177" s="158">
        <f>S1177*H1177</f>
        <v>0</v>
      </c>
      <c r="AR1177" s="159" t="s">
        <v>461</v>
      </c>
      <c r="AT1177" s="159" t="s">
        <v>373</v>
      </c>
      <c r="AU1177" s="159" t="s">
        <v>384</v>
      </c>
      <c r="AY1177" s="17" t="s">
        <v>371</v>
      </c>
      <c r="BE1177" s="160">
        <f>IF(N1177="základná",J1177,0)</f>
        <v>0</v>
      </c>
      <c r="BF1177" s="160">
        <f>IF(N1177="znížená",J1177,0)</f>
        <v>0</v>
      </c>
      <c r="BG1177" s="160">
        <f>IF(N1177="zákl. prenesená",J1177,0)</f>
        <v>0</v>
      </c>
      <c r="BH1177" s="160">
        <f>IF(N1177="zníž. prenesená",J1177,0)</f>
        <v>0</v>
      </c>
      <c r="BI1177" s="160">
        <f>IF(N1177="nulová",J1177,0)</f>
        <v>0</v>
      </c>
      <c r="BJ1177" s="17" t="s">
        <v>88</v>
      </c>
      <c r="BK1177" s="160">
        <f>ROUND(I1177*H1177,2)</f>
        <v>0</v>
      </c>
      <c r="BL1177" s="17" t="s">
        <v>461</v>
      </c>
      <c r="BM1177" s="159" t="s">
        <v>1561</v>
      </c>
    </row>
    <row r="1178" spans="2:65" s="13" customFormat="1" ht="11.25" x14ac:dyDescent="0.2">
      <c r="B1178" s="168"/>
      <c r="D1178" s="162" t="s">
        <v>379</v>
      </c>
      <c r="E1178" s="169" t="s">
        <v>1</v>
      </c>
      <c r="F1178" s="170" t="s">
        <v>1562</v>
      </c>
      <c r="H1178" s="171">
        <v>33.200000000000003</v>
      </c>
      <c r="I1178" s="172"/>
      <c r="L1178" s="168"/>
      <c r="M1178" s="173"/>
      <c r="T1178" s="174"/>
      <c r="AT1178" s="169" t="s">
        <v>379</v>
      </c>
      <c r="AU1178" s="169" t="s">
        <v>384</v>
      </c>
      <c r="AV1178" s="13" t="s">
        <v>88</v>
      </c>
      <c r="AW1178" s="13" t="s">
        <v>31</v>
      </c>
      <c r="AX1178" s="13" t="s">
        <v>75</v>
      </c>
      <c r="AY1178" s="169" t="s">
        <v>371</v>
      </c>
    </row>
    <row r="1179" spans="2:65" s="13" customFormat="1" ht="11.25" x14ac:dyDescent="0.2">
      <c r="B1179" s="168"/>
      <c r="D1179" s="162" t="s">
        <v>379</v>
      </c>
      <c r="E1179" s="169" t="s">
        <v>1</v>
      </c>
      <c r="F1179" s="170" t="s">
        <v>1563</v>
      </c>
      <c r="H1179" s="171">
        <v>26.5</v>
      </c>
      <c r="I1179" s="172"/>
      <c r="L1179" s="168"/>
      <c r="M1179" s="173"/>
      <c r="T1179" s="174"/>
      <c r="AT1179" s="169" t="s">
        <v>379</v>
      </c>
      <c r="AU1179" s="169" t="s">
        <v>384</v>
      </c>
      <c r="AV1179" s="13" t="s">
        <v>88</v>
      </c>
      <c r="AW1179" s="13" t="s">
        <v>31</v>
      </c>
      <c r="AX1179" s="13" t="s">
        <v>75</v>
      </c>
      <c r="AY1179" s="169" t="s">
        <v>371</v>
      </c>
    </row>
    <row r="1180" spans="2:65" s="15" customFormat="1" ht="11.25" x14ac:dyDescent="0.2">
      <c r="B1180" s="182"/>
      <c r="D1180" s="162" t="s">
        <v>379</v>
      </c>
      <c r="E1180" s="183" t="s">
        <v>1</v>
      </c>
      <c r="F1180" s="184" t="s">
        <v>385</v>
      </c>
      <c r="H1180" s="185">
        <v>59.7</v>
      </c>
      <c r="I1180" s="186"/>
      <c r="L1180" s="182"/>
      <c r="M1180" s="187"/>
      <c r="T1180" s="188"/>
      <c r="AT1180" s="183" t="s">
        <v>379</v>
      </c>
      <c r="AU1180" s="183" t="s">
        <v>384</v>
      </c>
      <c r="AV1180" s="15" t="s">
        <v>377</v>
      </c>
      <c r="AW1180" s="15" t="s">
        <v>31</v>
      </c>
      <c r="AX1180" s="15" t="s">
        <v>82</v>
      </c>
      <c r="AY1180" s="183" t="s">
        <v>371</v>
      </c>
    </row>
    <row r="1181" spans="2:65" s="1" customFormat="1" ht="33" customHeight="1" x14ac:dyDescent="0.2">
      <c r="B1181" s="147"/>
      <c r="C1181" s="148" t="s">
        <v>1564</v>
      </c>
      <c r="D1181" s="148" t="s">
        <v>373</v>
      </c>
      <c r="E1181" s="149" t="s">
        <v>1565</v>
      </c>
      <c r="F1181" s="150" t="s">
        <v>1566</v>
      </c>
      <c r="G1181" s="151" t="s">
        <v>489</v>
      </c>
      <c r="H1181" s="152">
        <v>4.51</v>
      </c>
      <c r="I1181" s="153"/>
      <c r="J1181" s="154">
        <f>ROUND(I1181*H1181,2)</f>
        <v>0</v>
      </c>
      <c r="K1181" s="150"/>
      <c r="L1181" s="32"/>
      <c r="M1181" s="155" t="s">
        <v>1</v>
      </c>
      <c r="N1181" s="156" t="s">
        <v>41</v>
      </c>
      <c r="P1181" s="157">
        <f>O1181*H1181</f>
        <v>0</v>
      </c>
      <c r="Q1181" s="157">
        <v>3.5123200000000002E-3</v>
      </c>
      <c r="R1181" s="157">
        <f>Q1181*H1181</f>
        <v>1.5840563200000001E-2</v>
      </c>
      <c r="S1181" s="157">
        <v>0</v>
      </c>
      <c r="T1181" s="158">
        <f>S1181*H1181</f>
        <v>0</v>
      </c>
      <c r="AR1181" s="159" t="s">
        <v>461</v>
      </c>
      <c r="AT1181" s="159" t="s">
        <v>373</v>
      </c>
      <c r="AU1181" s="159" t="s">
        <v>384</v>
      </c>
      <c r="AY1181" s="17" t="s">
        <v>371</v>
      </c>
      <c r="BE1181" s="160">
        <f>IF(N1181="základná",J1181,0)</f>
        <v>0</v>
      </c>
      <c r="BF1181" s="160">
        <f>IF(N1181="znížená",J1181,0)</f>
        <v>0</v>
      </c>
      <c r="BG1181" s="160">
        <f>IF(N1181="zákl. prenesená",J1181,0)</f>
        <v>0</v>
      </c>
      <c r="BH1181" s="160">
        <f>IF(N1181="zníž. prenesená",J1181,0)</f>
        <v>0</v>
      </c>
      <c r="BI1181" s="160">
        <f>IF(N1181="nulová",J1181,0)</f>
        <v>0</v>
      </c>
      <c r="BJ1181" s="17" t="s">
        <v>88</v>
      </c>
      <c r="BK1181" s="160">
        <f>ROUND(I1181*H1181,2)</f>
        <v>0</v>
      </c>
      <c r="BL1181" s="17" t="s">
        <v>461</v>
      </c>
      <c r="BM1181" s="159" t="s">
        <v>1567</v>
      </c>
    </row>
    <row r="1182" spans="2:65" s="12" customFormat="1" ht="11.25" x14ac:dyDescent="0.2">
      <c r="B1182" s="161"/>
      <c r="D1182" s="162" t="s">
        <v>379</v>
      </c>
      <c r="E1182" s="163" t="s">
        <v>1</v>
      </c>
      <c r="F1182" s="164" t="s">
        <v>1568</v>
      </c>
      <c r="H1182" s="163" t="s">
        <v>1</v>
      </c>
      <c r="I1182" s="165"/>
      <c r="L1182" s="161"/>
      <c r="M1182" s="166"/>
      <c r="T1182" s="167"/>
      <c r="AT1182" s="163" t="s">
        <v>379</v>
      </c>
      <c r="AU1182" s="163" t="s">
        <v>384</v>
      </c>
      <c r="AV1182" s="12" t="s">
        <v>82</v>
      </c>
      <c r="AW1182" s="12" t="s">
        <v>31</v>
      </c>
      <c r="AX1182" s="12" t="s">
        <v>75</v>
      </c>
      <c r="AY1182" s="163" t="s">
        <v>371</v>
      </c>
    </row>
    <row r="1183" spans="2:65" s="13" customFormat="1" ht="11.25" x14ac:dyDescent="0.2">
      <c r="B1183" s="168"/>
      <c r="D1183" s="162" t="s">
        <v>379</v>
      </c>
      <c r="E1183" s="169" t="s">
        <v>1</v>
      </c>
      <c r="F1183" s="170" t="s">
        <v>1569</v>
      </c>
      <c r="H1183" s="171">
        <v>4.51</v>
      </c>
      <c r="I1183" s="172"/>
      <c r="L1183" s="168"/>
      <c r="M1183" s="173"/>
      <c r="T1183" s="174"/>
      <c r="AT1183" s="169" t="s">
        <v>379</v>
      </c>
      <c r="AU1183" s="169" t="s">
        <v>384</v>
      </c>
      <c r="AV1183" s="13" t="s">
        <v>88</v>
      </c>
      <c r="AW1183" s="13" t="s">
        <v>31</v>
      </c>
      <c r="AX1183" s="13" t="s">
        <v>75</v>
      </c>
      <c r="AY1183" s="169" t="s">
        <v>371</v>
      </c>
    </row>
    <row r="1184" spans="2:65" s="15" customFormat="1" ht="11.25" x14ac:dyDescent="0.2">
      <c r="B1184" s="182"/>
      <c r="D1184" s="162" t="s">
        <v>379</v>
      </c>
      <c r="E1184" s="183" t="s">
        <v>1</v>
      </c>
      <c r="F1184" s="184" t="s">
        <v>385</v>
      </c>
      <c r="H1184" s="185">
        <v>4.51</v>
      </c>
      <c r="I1184" s="186"/>
      <c r="L1184" s="182"/>
      <c r="M1184" s="187"/>
      <c r="T1184" s="188"/>
      <c r="AT1184" s="183" t="s">
        <v>379</v>
      </c>
      <c r="AU1184" s="183" t="s">
        <v>384</v>
      </c>
      <c r="AV1184" s="15" t="s">
        <v>377</v>
      </c>
      <c r="AW1184" s="15" t="s">
        <v>31</v>
      </c>
      <c r="AX1184" s="15" t="s">
        <v>82</v>
      </c>
      <c r="AY1184" s="183" t="s">
        <v>371</v>
      </c>
    </row>
    <row r="1185" spans="2:65" s="1" customFormat="1" ht="37.9" customHeight="1" x14ac:dyDescent="0.2">
      <c r="B1185" s="147"/>
      <c r="C1185" s="148" t="s">
        <v>1570</v>
      </c>
      <c r="D1185" s="148" t="s">
        <v>373</v>
      </c>
      <c r="E1185" s="149" t="s">
        <v>1571</v>
      </c>
      <c r="F1185" s="150" t="s">
        <v>1572</v>
      </c>
      <c r="G1185" s="151" t="s">
        <v>489</v>
      </c>
      <c r="H1185" s="152">
        <v>79.760000000000005</v>
      </c>
      <c r="I1185" s="153"/>
      <c r="J1185" s="154">
        <f>ROUND(I1185*H1185,2)</f>
        <v>0</v>
      </c>
      <c r="K1185" s="150"/>
      <c r="L1185" s="32"/>
      <c r="M1185" s="155" t="s">
        <v>1</v>
      </c>
      <c r="N1185" s="156" t="s">
        <v>41</v>
      </c>
      <c r="P1185" s="157">
        <f>O1185*H1185</f>
        <v>0</v>
      </c>
      <c r="Q1185" s="157">
        <v>5.4910999999999996E-3</v>
      </c>
      <c r="R1185" s="157">
        <f>Q1185*H1185</f>
        <v>0.43797013600000001</v>
      </c>
      <c r="S1185" s="157">
        <v>0</v>
      </c>
      <c r="T1185" s="158">
        <f>S1185*H1185</f>
        <v>0</v>
      </c>
      <c r="AR1185" s="159" t="s">
        <v>461</v>
      </c>
      <c r="AT1185" s="159" t="s">
        <v>373</v>
      </c>
      <c r="AU1185" s="159" t="s">
        <v>384</v>
      </c>
      <c r="AY1185" s="17" t="s">
        <v>371</v>
      </c>
      <c r="BE1185" s="160">
        <f>IF(N1185="základná",J1185,0)</f>
        <v>0</v>
      </c>
      <c r="BF1185" s="160">
        <f>IF(N1185="znížená",J1185,0)</f>
        <v>0</v>
      </c>
      <c r="BG1185" s="160">
        <f>IF(N1185="zákl. prenesená",J1185,0)</f>
        <v>0</v>
      </c>
      <c r="BH1185" s="160">
        <f>IF(N1185="zníž. prenesená",J1185,0)</f>
        <v>0</v>
      </c>
      <c r="BI1185" s="160">
        <f>IF(N1185="nulová",J1185,0)</f>
        <v>0</v>
      </c>
      <c r="BJ1185" s="17" t="s">
        <v>88</v>
      </c>
      <c r="BK1185" s="160">
        <f>ROUND(I1185*H1185,2)</f>
        <v>0</v>
      </c>
      <c r="BL1185" s="17" t="s">
        <v>461</v>
      </c>
      <c r="BM1185" s="159" t="s">
        <v>1573</v>
      </c>
    </row>
    <row r="1186" spans="2:65" s="13" customFormat="1" ht="11.25" x14ac:dyDescent="0.2">
      <c r="B1186" s="168"/>
      <c r="D1186" s="162" t="s">
        <v>379</v>
      </c>
      <c r="E1186" s="169" t="s">
        <v>1</v>
      </c>
      <c r="F1186" s="170" t="s">
        <v>1574</v>
      </c>
      <c r="H1186" s="171">
        <v>79.760000000000005</v>
      </c>
      <c r="I1186" s="172"/>
      <c r="L1186" s="168"/>
      <c r="M1186" s="173"/>
      <c r="T1186" s="174"/>
      <c r="AT1186" s="169" t="s">
        <v>379</v>
      </c>
      <c r="AU1186" s="169" t="s">
        <v>384</v>
      </c>
      <c r="AV1186" s="13" t="s">
        <v>88</v>
      </c>
      <c r="AW1186" s="13" t="s">
        <v>31</v>
      </c>
      <c r="AX1186" s="13" t="s">
        <v>75</v>
      </c>
      <c r="AY1186" s="169" t="s">
        <v>371</v>
      </c>
    </row>
    <row r="1187" spans="2:65" s="15" customFormat="1" ht="11.25" x14ac:dyDescent="0.2">
      <c r="B1187" s="182"/>
      <c r="D1187" s="162" t="s">
        <v>379</v>
      </c>
      <c r="E1187" s="183" t="s">
        <v>1</v>
      </c>
      <c r="F1187" s="184" t="s">
        <v>385</v>
      </c>
      <c r="H1187" s="185">
        <v>79.760000000000005</v>
      </c>
      <c r="I1187" s="186"/>
      <c r="L1187" s="182"/>
      <c r="M1187" s="187"/>
      <c r="T1187" s="188"/>
      <c r="AT1187" s="183" t="s">
        <v>379</v>
      </c>
      <c r="AU1187" s="183" t="s">
        <v>384</v>
      </c>
      <c r="AV1187" s="15" t="s">
        <v>377</v>
      </c>
      <c r="AW1187" s="15" t="s">
        <v>31</v>
      </c>
      <c r="AX1187" s="15" t="s">
        <v>82</v>
      </c>
      <c r="AY1187" s="183" t="s">
        <v>371</v>
      </c>
    </row>
    <row r="1188" spans="2:65" s="11" customFormat="1" ht="20.85" customHeight="1" x14ac:dyDescent="0.2">
      <c r="B1188" s="136"/>
      <c r="D1188" s="137" t="s">
        <v>74</v>
      </c>
      <c r="E1188" s="145" t="s">
        <v>1575</v>
      </c>
      <c r="F1188" s="145" t="s">
        <v>1576</v>
      </c>
      <c r="I1188" s="139"/>
      <c r="J1188" s="146">
        <f>BK1188</f>
        <v>0</v>
      </c>
      <c r="L1188" s="136"/>
      <c r="M1188" s="140"/>
      <c r="P1188" s="141">
        <f>SUM(P1189:P1314)</f>
        <v>0</v>
      </c>
      <c r="R1188" s="141">
        <f>SUM(R1189:R1314)</f>
        <v>43.160235844689993</v>
      </c>
      <c r="T1188" s="142">
        <f>SUM(T1189:T1314)</f>
        <v>0</v>
      </c>
      <c r="AR1188" s="137" t="s">
        <v>88</v>
      </c>
      <c r="AT1188" s="143" t="s">
        <v>74</v>
      </c>
      <c r="AU1188" s="143" t="s">
        <v>88</v>
      </c>
      <c r="AY1188" s="137" t="s">
        <v>371</v>
      </c>
      <c r="BK1188" s="144">
        <f>SUM(BK1189:BK1314)</f>
        <v>0</v>
      </c>
    </row>
    <row r="1189" spans="2:65" s="1" customFormat="1" ht="24.2" customHeight="1" x14ac:dyDescent="0.2">
      <c r="B1189" s="147"/>
      <c r="C1189" s="148" t="s">
        <v>1577</v>
      </c>
      <c r="D1189" s="148" t="s">
        <v>373</v>
      </c>
      <c r="E1189" s="149" t="s">
        <v>1578</v>
      </c>
      <c r="F1189" s="150" t="s">
        <v>1579</v>
      </c>
      <c r="G1189" s="151" t="s">
        <v>376</v>
      </c>
      <c r="H1189" s="152">
        <v>853.33299999999997</v>
      </c>
      <c r="I1189" s="153"/>
      <c r="J1189" s="154">
        <f>ROUND(I1189*H1189,2)</f>
        <v>0</v>
      </c>
      <c r="K1189" s="150"/>
      <c r="L1189" s="32"/>
      <c r="M1189" s="155" t="s">
        <v>1</v>
      </c>
      <c r="N1189" s="156" t="s">
        <v>41</v>
      </c>
      <c r="P1189" s="157">
        <f>O1189*H1189</f>
        <v>0</v>
      </c>
      <c r="Q1189" s="157">
        <v>0</v>
      </c>
      <c r="R1189" s="157">
        <f>Q1189*H1189</f>
        <v>0</v>
      </c>
      <c r="S1189" s="157">
        <v>0</v>
      </c>
      <c r="T1189" s="158">
        <f>S1189*H1189</f>
        <v>0</v>
      </c>
      <c r="AR1189" s="159" t="s">
        <v>461</v>
      </c>
      <c r="AT1189" s="159" t="s">
        <v>373</v>
      </c>
      <c r="AU1189" s="159" t="s">
        <v>384</v>
      </c>
      <c r="AY1189" s="17" t="s">
        <v>371</v>
      </c>
      <c r="BE1189" s="160">
        <f>IF(N1189="základná",J1189,0)</f>
        <v>0</v>
      </c>
      <c r="BF1189" s="160">
        <f>IF(N1189="znížená",J1189,0)</f>
        <v>0</v>
      </c>
      <c r="BG1189" s="160">
        <f>IF(N1189="zákl. prenesená",J1189,0)</f>
        <v>0</v>
      </c>
      <c r="BH1189" s="160">
        <f>IF(N1189="zníž. prenesená",J1189,0)</f>
        <v>0</v>
      </c>
      <c r="BI1189" s="160">
        <f>IF(N1189="nulová",J1189,0)</f>
        <v>0</v>
      </c>
      <c r="BJ1189" s="17" t="s">
        <v>88</v>
      </c>
      <c r="BK1189" s="160">
        <f>ROUND(I1189*H1189,2)</f>
        <v>0</v>
      </c>
      <c r="BL1189" s="17" t="s">
        <v>461</v>
      </c>
      <c r="BM1189" s="159" t="s">
        <v>1580</v>
      </c>
    </row>
    <row r="1190" spans="2:65" s="13" customFormat="1" ht="11.25" x14ac:dyDescent="0.2">
      <c r="B1190" s="168"/>
      <c r="D1190" s="162" t="s">
        <v>379</v>
      </c>
      <c r="E1190" s="169" t="s">
        <v>1</v>
      </c>
      <c r="F1190" s="170" t="s">
        <v>1581</v>
      </c>
      <c r="H1190" s="171">
        <v>853.33299999999997</v>
      </c>
      <c r="I1190" s="172"/>
      <c r="L1190" s="168"/>
      <c r="M1190" s="173"/>
      <c r="T1190" s="174"/>
      <c r="AT1190" s="169" t="s">
        <v>379</v>
      </c>
      <c r="AU1190" s="169" t="s">
        <v>384</v>
      </c>
      <c r="AV1190" s="13" t="s">
        <v>88</v>
      </c>
      <c r="AW1190" s="13" t="s">
        <v>31</v>
      </c>
      <c r="AX1190" s="13" t="s">
        <v>75</v>
      </c>
      <c r="AY1190" s="169" t="s">
        <v>371</v>
      </c>
    </row>
    <row r="1191" spans="2:65" s="15" customFormat="1" ht="11.25" x14ac:dyDescent="0.2">
      <c r="B1191" s="182"/>
      <c r="D1191" s="162" t="s">
        <v>379</v>
      </c>
      <c r="E1191" s="183" t="s">
        <v>1</v>
      </c>
      <c r="F1191" s="184" t="s">
        <v>385</v>
      </c>
      <c r="H1191" s="185">
        <v>853.33299999999997</v>
      </c>
      <c r="I1191" s="186"/>
      <c r="L1191" s="182"/>
      <c r="M1191" s="187"/>
      <c r="T1191" s="188"/>
      <c r="AT1191" s="183" t="s">
        <v>379</v>
      </c>
      <c r="AU1191" s="183" t="s">
        <v>384</v>
      </c>
      <c r="AV1191" s="15" t="s">
        <v>377</v>
      </c>
      <c r="AW1191" s="15" t="s">
        <v>31</v>
      </c>
      <c r="AX1191" s="15" t="s">
        <v>82</v>
      </c>
      <c r="AY1191" s="183" t="s">
        <v>371</v>
      </c>
    </row>
    <row r="1192" spans="2:65" s="1" customFormat="1" ht="24.2" customHeight="1" x14ac:dyDescent="0.2">
      <c r="B1192" s="147"/>
      <c r="C1192" s="189" t="s">
        <v>1582</v>
      </c>
      <c r="D1192" s="189" t="s">
        <v>891</v>
      </c>
      <c r="E1192" s="190" t="s">
        <v>1583</v>
      </c>
      <c r="F1192" s="191" t="s">
        <v>1584</v>
      </c>
      <c r="G1192" s="192" t="s">
        <v>444</v>
      </c>
      <c r="H1192" s="193">
        <v>0.42699999999999999</v>
      </c>
      <c r="I1192" s="194"/>
      <c r="J1192" s="195">
        <f>ROUND(I1192*H1192,2)</f>
        <v>0</v>
      </c>
      <c r="K1192" s="191"/>
      <c r="L1192" s="196"/>
      <c r="M1192" s="197" t="s">
        <v>1</v>
      </c>
      <c r="N1192" s="198" t="s">
        <v>41</v>
      </c>
      <c r="P1192" s="157">
        <f>O1192*H1192</f>
        <v>0</v>
      </c>
      <c r="Q1192" s="157">
        <v>1</v>
      </c>
      <c r="R1192" s="157">
        <f>Q1192*H1192</f>
        <v>0.42699999999999999</v>
      </c>
      <c r="S1192" s="157">
        <v>0</v>
      </c>
      <c r="T1192" s="158">
        <f>S1192*H1192</f>
        <v>0</v>
      </c>
      <c r="AR1192" s="159" t="s">
        <v>566</v>
      </c>
      <c r="AT1192" s="159" t="s">
        <v>891</v>
      </c>
      <c r="AU1192" s="159" t="s">
        <v>384</v>
      </c>
      <c r="AY1192" s="17" t="s">
        <v>371</v>
      </c>
      <c r="BE1192" s="160">
        <f>IF(N1192="základná",J1192,0)</f>
        <v>0</v>
      </c>
      <c r="BF1192" s="160">
        <f>IF(N1192="znížená",J1192,0)</f>
        <v>0</v>
      </c>
      <c r="BG1192" s="160">
        <f>IF(N1192="zákl. prenesená",J1192,0)</f>
        <v>0</v>
      </c>
      <c r="BH1192" s="160">
        <f>IF(N1192="zníž. prenesená",J1192,0)</f>
        <v>0</v>
      </c>
      <c r="BI1192" s="160">
        <f>IF(N1192="nulová",J1192,0)</f>
        <v>0</v>
      </c>
      <c r="BJ1192" s="17" t="s">
        <v>88</v>
      </c>
      <c r="BK1192" s="160">
        <f>ROUND(I1192*H1192,2)</f>
        <v>0</v>
      </c>
      <c r="BL1192" s="17" t="s">
        <v>461</v>
      </c>
      <c r="BM1192" s="159" t="s">
        <v>1585</v>
      </c>
    </row>
    <row r="1193" spans="2:65" s="13" customFormat="1" ht="11.25" x14ac:dyDescent="0.2">
      <c r="B1193" s="168"/>
      <c r="D1193" s="162" t="s">
        <v>379</v>
      </c>
      <c r="E1193" s="169" t="s">
        <v>1</v>
      </c>
      <c r="F1193" s="170" t="s">
        <v>1586</v>
      </c>
      <c r="H1193" s="171">
        <v>0.42699999999999999</v>
      </c>
      <c r="I1193" s="172"/>
      <c r="L1193" s="168"/>
      <c r="M1193" s="173"/>
      <c r="T1193" s="174"/>
      <c r="AT1193" s="169" t="s">
        <v>379</v>
      </c>
      <c r="AU1193" s="169" t="s">
        <v>384</v>
      </c>
      <c r="AV1193" s="13" t="s">
        <v>88</v>
      </c>
      <c r="AW1193" s="13" t="s">
        <v>31</v>
      </c>
      <c r="AX1193" s="13" t="s">
        <v>75</v>
      </c>
      <c r="AY1193" s="169" t="s">
        <v>371</v>
      </c>
    </row>
    <row r="1194" spans="2:65" s="15" customFormat="1" ht="11.25" x14ac:dyDescent="0.2">
      <c r="B1194" s="182"/>
      <c r="D1194" s="162" t="s">
        <v>379</v>
      </c>
      <c r="E1194" s="183" t="s">
        <v>1</v>
      </c>
      <c r="F1194" s="184" t="s">
        <v>385</v>
      </c>
      <c r="H1194" s="185">
        <v>0.42699999999999999</v>
      </c>
      <c r="I1194" s="186"/>
      <c r="L1194" s="182"/>
      <c r="M1194" s="187"/>
      <c r="T1194" s="188"/>
      <c r="AT1194" s="183" t="s">
        <v>379</v>
      </c>
      <c r="AU1194" s="183" t="s">
        <v>384</v>
      </c>
      <c r="AV1194" s="15" t="s">
        <v>377</v>
      </c>
      <c r="AW1194" s="15" t="s">
        <v>31</v>
      </c>
      <c r="AX1194" s="15" t="s">
        <v>82</v>
      </c>
      <c r="AY1194" s="183" t="s">
        <v>371</v>
      </c>
    </row>
    <row r="1195" spans="2:65" s="1" customFormat="1" ht="33" customHeight="1" x14ac:dyDescent="0.2">
      <c r="B1195" s="147"/>
      <c r="C1195" s="148" t="s">
        <v>1587</v>
      </c>
      <c r="D1195" s="148" t="s">
        <v>373</v>
      </c>
      <c r="E1195" s="149" t="s">
        <v>1588</v>
      </c>
      <c r="F1195" s="150" t="s">
        <v>1589</v>
      </c>
      <c r="G1195" s="151" t="s">
        <v>376</v>
      </c>
      <c r="H1195" s="152">
        <v>853.33299999999997</v>
      </c>
      <c r="I1195" s="153"/>
      <c r="J1195" s="154">
        <f>ROUND(I1195*H1195,2)</f>
        <v>0</v>
      </c>
      <c r="K1195" s="150"/>
      <c r="L1195" s="32"/>
      <c r="M1195" s="155" t="s">
        <v>1</v>
      </c>
      <c r="N1195" s="156" t="s">
        <v>41</v>
      </c>
      <c r="P1195" s="157">
        <f>O1195*H1195</f>
        <v>0</v>
      </c>
      <c r="Q1195" s="157">
        <v>5.4494999999999999E-4</v>
      </c>
      <c r="R1195" s="157">
        <f>Q1195*H1195</f>
        <v>0.46502381834999995</v>
      </c>
      <c r="S1195" s="157">
        <v>0</v>
      </c>
      <c r="T1195" s="158">
        <f>S1195*H1195</f>
        <v>0</v>
      </c>
      <c r="AR1195" s="159" t="s">
        <v>461</v>
      </c>
      <c r="AT1195" s="159" t="s">
        <v>373</v>
      </c>
      <c r="AU1195" s="159" t="s">
        <v>384</v>
      </c>
      <c r="AY1195" s="17" t="s">
        <v>371</v>
      </c>
      <c r="BE1195" s="160">
        <f>IF(N1195="základná",J1195,0)</f>
        <v>0</v>
      </c>
      <c r="BF1195" s="160">
        <f>IF(N1195="znížená",J1195,0)</f>
        <v>0</v>
      </c>
      <c r="BG1195" s="160">
        <f>IF(N1195="zákl. prenesená",J1195,0)</f>
        <v>0</v>
      </c>
      <c r="BH1195" s="160">
        <f>IF(N1195="zníž. prenesená",J1195,0)</f>
        <v>0</v>
      </c>
      <c r="BI1195" s="160">
        <f>IF(N1195="nulová",J1195,0)</f>
        <v>0</v>
      </c>
      <c r="BJ1195" s="17" t="s">
        <v>88</v>
      </c>
      <c r="BK1195" s="160">
        <f>ROUND(I1195*H1195,2)</f>
        <v>0</v>
      </c>
      <c r="BL1195" s="17" t="s">
        <v>461</v>
      </c>
      <c r="BM1195" s="159" t="s">
        <v>1590</v>
      </c>
    </row>
    <row r="1196" spans="2:65" s="13" customFormat="1" ht="11.25" x14ac:dyDescent="0.2">
      <c r="B1196" s="168"/>
      <c r="D1196" s="162" t="s">
        <v>379</v>
      </c>
      <c r="E1196" s="169" t="s">
        <v>1</v>
      </c>
      <c r="F1196" s="170" t="s">
        <v>1581</v>
      </c>
      <c r="H1196" s="171">
        <v>853.33299999999997</v>
      </c>
      <c r="I1196" s="172"/>
      <c r="L1196" s="168"/>
      <c r="M1196" s="173"/>
      <c r="T1196" s="174"/>
      <c r="AT1196" s="169" t="s">
        <v>379</v>
      </c>
      <c r="AU1196" s="169" t="s">
        <v>384</v>
      </c>
      <c r="AV1196" s="13" t="s">
        <v>88</v>
      </c>
      <c r="AW1196" s="13" t="s">
        <v>31</v>
      </c>
      <c r="AX1196" s="13" t="s">
        <v>75</v>
      </c>
      <c r="AY1196" s="169" t="s">
        <v>371</v>
      </c>
    </row>
    <row r="1197" spans="2:65" s="15" customFormat="1" ht="11.25" x14ac:dyDescent="0.2">
      <c r="B1197" s="182"/>
      <c r="D1197" s="162" t="s">
        <v>379</v>
      </c>
      <c r="E1197" s="183" t="s">
        <v>1</v>
      </c>
      <c r="F1197" s="184" t="s">
        <v>385</v>
      </c>
      <c r="H1197" s="185">
        <v>853.33299999999997</v>
      </c>
      <c r="I1197" s="186"/>
      <c r="L1197" s="182"/>
      <c r="M1197" s="187"/>
      <c r="T1197" s="188"/>
      <c r="AT1197" s="183" t="s">
        <v>379</v>
      </c>
      <c r="AU1197" s="183" t="s">
        <v>384</v>
      </c>
      <c r="AV1197" s="15" t="s">
        <v>377</v>
      </c>
      <c r="AW1197" s="15" t="s">
        <v>31</v>
      </c>
      <c r="AX1197" s="15" t="s">
        <v>82</v>
      </c>
      <c r="AY1197" s="183" t="s">
        <v>371</v>
      </c>
    </row>
    <row r="1198" spans="2:65" s="1" customFormat="1" ht="24.2" customHeight="1" x14ac:dyDescent="0.2">
      <c r="B1198" s="147"/>
      <c r="C1198" s="189" t="s">
        <v>1591</v>
      </c>
      <c r="D1198" s="189" t="s">
        <v>891</v>
      </c>
      <c r="E1198" s="190" t="s">
        <v>1592</v>
      </c>
      <c r="F1198" s="191" t="s">
        <v>1593</v>
      </c>
      <c r="G1198" s="192" t="s">
        <v>376</v>
      </c>
      <c r="H1198" s="193">
        <v>1024</v>
      </c>
      <c r="I1198" s="194"/>
      <c r="J1198" s="195">
        <f>ROUND(I1198*H1198,2)</f>
        <v>0</v>
      </c>
      <c r="K1198" s="191"/>
      <c r="L1198" s="196"/>
      <c r="M1198" s="197" t="s">
        <v>1</v>
      </c>
      <c r="N1198" s="198" t="s">
        <v>41</v>
      </c>
      <c r="P1198" s="157">
        <f>O1198*H1198</f>
        <v>0</v>
      </c>
      <c r="Q1198" s="157">
        <v>5.13E-3</v>
      </c>
      <c r="R1198" s="157">
        <f>Q1198*H1198</f>
        <v>5.25312</v>
      </c>
      <c r="S1198" s="157">
        <v>0</v>
      </c>
      <c r="T1198" s="158">
        <f>S1198*H1198</f>
        <v>0</v>
      </c>
      <c r="AR1198" s="159" t="s">
        <v>566</v>
      </c>
      <c r="AT1198" s="159" t="s">
        <v>891</v>
      </c>
      <c r="AU1198" s="159" t="s">
        <v>384</v>
      </c>
      <c r="AY1198" s="17" t="s">
        <v>371</v>
      </c>
      <c r="BE1198" s="160">
        <f>IF(N1198="základná",J1198,0)</f>
        <v>0</v>
      </c>
      <c r="BF1198" s="160">
        <f>IF(N1198="znížená",J1198,0)</f>
        <v>0</v>
      </c>
      <c r="BG1198" s="160">
        <f>IF(N1198="zákl. prenesená",J1198,0)</f>
        <v>0</v>
      </c>
      <c r="BH1198" s="160">
        <f>IF(N1198="zníž. prenesená",J1198,0)</f>
        <v>0</v>
      </c>
      <c r="BI1198" s="160">
        <f>IF(N1198="nulová",J1198,0)</f>
        <v>0</v>
      </c>
      <c r="BJ1198" s="17" t="s">
        <v>88</v>
      </c>
      <c r="BK1198" s="160">
        <f>ROUND(I1198*H1198,2)</f>
        <v>0</v>
      </c>
      <c r="BL1198" s="17" t="s">
        <v>461</v>
      </c>
      <c r="BM1198" s="159" t="s">
        <v>1594</v>
      </c>
    </row>
    <row r="1199" spans="2:65" s="13" customFormat="1" ht="11.25" x14ac:dyDescent="0.2">
      <c r="B1199" s="168"/>
      <c r="D1199" s="162" t="s">
        <v>379</v>
      </c>
      <c r="E1199" s="169" t="s">
        <v>1</v>
      </c>
      <c r="F1199" s="170" t="s">
        <v>1595</v>
      </c>
      <c r="H1199" s="171">
        <v>1024</v>
      </c>
      <c r="I1199" s="172"/>
      <c r="L1199" s="168"/>
      <c r="M1199" s="173"/>
      <c r="T1199" s="174"/>
      <c r="AT1199" s="169" t="s">
        <v>379</v>
      </c>
      <c r="AU1199" s="169" t="s">
        <v>384</v>
      </c>
      <c r="AV1199" s="13" t="s">
        <v>88</v>
      </c>
      <c r="AW1199" s="13" t="s">
        <v>31</v>
      </c>
      <c r="AX1199" s="13" t="s">
        <v>75</v>
      </c>
      <c r="AY1199" s="169" t="s">
        <v>371</v>
      </c>
    </row>
    <row r="1200" spans="2:65" s="15" customFormat="1" ht="11.25" x14ac:dyDescent="0.2">
      <c r="B1200" s="182"/>
      <c r="D1200" s="162" t="s">
        <v>379</v>
      </c>
      <c r="E1200" s="183" t="s">
        <v>1</v>
      </c>
      <c r="F1200" s="184" t="s">
        <v>385</v>
      </c>
      <c r="H1200" s="185">
        <v>1024</v>
      </c>
      <c r="I1200" s="186"/>
      <c r="L1200" s="182"/>
      <c r="M1200" s="187"/>
      <c r="T1200" s="188"/>
      <c r="AT1200" s="183" t="s">
        <v>379</v>
      </c>
      <c r="AU1200" s="183" t="s">
        <v>384</v>
      </c>
      <c r="AV1200" s="15" t="s">
        <v>377</v>
      </c>
      <c r="AW1200" s="15" t="s">
        <v>31</v>
      </c>
      <c r="AX1200" s="15" t="s">
        <v>82</v>
      </c>
      <c r="AY1200" s="183" t="s">
        <v>371</v>
      </c>
    </row>
    <row r="1201" spans="2:65" s="1" customFormat="1" ht="24.2" customHeight="1" x14ac:dyDescent="0.2">
      <c r="B1201" s="147"/>
      <c r="C1201" s="148" t="s">
        <v>1596</v>
      </c>
      <c r="D1201" s="148" t="s">
        <v>373</v>
      </c>
      <c r="E1201" s="149" t="s">
        <v>1490</v>
      </c>
      <c r="F1201" s="150" t="s">
        <v>1491</v>
      </c>
      <c r="G1201" s="151" t="s">
        <v>376</v>
      </c>
      <c r="H1201" s="152">
        <v>853.33299999999997</v>
      </c>
      <c r="I1201" s="153"/>
      <c r="J1201" s="154">
        <f>ROUND(I1201*H1201,2)</f>
        <v>0</v>
      </c>
      <c r="K1201" s="150"/>
      <c r="L1201" s="32"/>
      <c r="M1201" s="155" t="s">
        <v>1</v>
      </c>
      <c r="N1201" s="156" t="s">
        <v>41</v>
      </c>
      <c r="P1201" s="157">
        <f>O1201*H1201</f>
        <v>0</v>
      </c>
      <c r="Q1201" s="157">
        <v>7.6000000000000004E-5</v>
      </c>
      <c r="R1201" s="157">
        <f>Q1201*H1201</f>
        <v>6.4853307999999998E-2</v>
      </c>
      <c r="S1201" s="157">
        <v>0</v>
      </c>
      <c r="T1201" s="158">
        <f>S1201*H1201</f>
        <v>0</v>
      </c>
      <c r="AR1201" s="159" t="s">
        <v>461</v>
      </c>
      <c r="AT1201" s="159" t="s">
        <v>373</v>
      </c>
      <c r="AU1201" s="159" t="s">
        <v>384</v>
      </c>
      <c r="AY1201" s="17" t="s">
        <v>371</v>
      </c>
      <c r="BE1201" s="160">
        <f>IF(N1201="základná",J1201,0)</f>
        <v>0</v>
      </c>
      <c r="BF1201" s="160">
        <f>IF(N1201="znížená",J1201,0)</f>
        <v>0</v>
      </c>
      <c r="BG1201" s="160">
        <f>IF(N1201="zákl. prenesená",J1201,0)</f>
        <v>0</v>
      </c>
      <c r="BH1201" s="160">
        <f>IF(N1201="zníž. prenesená",J1201,0)</f>
        <v>0</v>
      </c>
      <c r="BI1201" s="160">
        <f>IF(N1201="nulová",J1201,0)</f>
        <v>0</v>
      </c>
      <c r="BJ1201" s="17" t="s">
        <v>88</v>
      </c>
      <c r="BK1201" s="160">
        <f>ROUND(I1201*H1201,2)</f>
        <v>0</v>
      </c>
      <c r="BL1201" s="17" t="s">
        <v>461</v>
      </c>
      <c r="BM1201" s="159" t="s">
        <v>1597</v>
      </c>
    </row>
    <row r="1202" spans="2:65" s="12" customFormat="1" ht="11.25" x14ac:dyDescent="0.2">
      <c r="B1202" s="161"/>
      <c r="D1202" s="162" t="s">
        <v>379</v>
      </c>
      <c r="E1202" s="163" t="s">
        <v>1</v>
      </c>
      <c r="F1202" s="164" t="s">
        <v>1598</v>
      </c>
      <c r="H1202" s="163" t="s">
        <v>1</v>
      </c>
      <c r="I1202" s="165"/>
      <c r="L1202" s="161"/>
      <c r="M1202" s="166"/>
      <c r="T1202" s="167"/>
      <c r="AT1202" s="163" t="s">
        <v>379</v>
      </c>
      <c r="AU1202" s="163" t="s">
        <v>384</v>
      </c>
      <c r="AV1202" s="12" t="s">
        <v>82</v>
      </c>
      <c r="AW1202" s="12" t="s">
        <v>31</v>
      </c>
      <c r="AX1202" s="12" t="s">
        <v>75</v>
      </c>
      <c r="AY1202" s="163" t="s">
        <v>371</v>
      </c>
    </row>
    <row r="1203" spans="2:65" s="12" customFormat="1" ht="11.25" x14ac:dyDescent="0.2">
      <c r="B1203" s="161"/>
      <c r="D1203" s="162" t="s">
        <v>379</v>
      </c>
      <c r="E1203" s="163" t="s">
        <v>1</v>
      </c>
      <c r="F1203" s="164" t="s">
        <v>1599</v>
      </c>
      <c r="H1203" s="163" t="s">
        <v>1</v>
      </c>
      <c r="I1203" s="165"/>
      <c r="L1203" s="161"/>
      <c r="M1203" s="166"/>
      <c r="T1203" s="167"/>
      <c r="AT1203" s="163" t="s">
        <v>379</v>
      </c>
      <c r="AU1203" s="163" t="s">
        <v>384</v>
      </c>
      <c r="AV1203" s="12" t="s">
        <v>82</v>
      </c>
      <c r="AW1203" s="12" t="s">
        <v>31</v>
      </c>
      <c r="AX1203" s="12" t="s">
        <v>75</v>
      </c>
      <c r="AY1203" s="163" t="s">
        <v>371</v>
      </c>
    </row>
    <row r="1204" spans="2:65" s="13" customFormat="1" ht="11.25" x14ac:dyDescent="0.2">
      <c r="B1204" s="168"/>
      <c r="D1204" s="162" t="s">
        <v>379</v>
      </c>
      <c r="E1204" s="169" t="s">
        <v>1</v>
      </c>
      <c r="F1204" s="170" t="s">
        <v>270</v>
      </c>
      <c r="H1204" s="171">
        <v>737.58399999999995</v>
      </c>
      <c r="I1204" s="172"/>
      <c r="L1204" s="168"/>
      <c r="M1204" s="173"/>
      <c r="T1204" s="174"/>
      <c r="AT1204" s="169" t="s">
        <v>379</v>
      </c>
      <c r="AU1204" s="169" t="s">
        <v>384</v>
      </c>
      <c r="AV1204" s="13" t="s">
        <v>88</v>
      </c>
      <c r="AW1204" s="13" t="s">
        <v>31</v>
      </c>
      <c r="AX1204" s="13" t="s">
        <v>75</v>
      </c>
      <c r="AY1204" s="169" t="s">
        <v>371</v>
      </c>
    </row>
    <row r="1205" spans="2:65" s="14" customFormat="1" ht="11.25" x14ac:dyDescent="0.2">
      <c r="B1205" s="175"/>
      <c r="D1205" s="162" t="s">
        <v>379</v>
      </c>
      <c r="E1205" s="176" t="s">
        <v>235</v>
      </c>
      <c r="F1205" s="177" t="s">
        <v>383</v>
      </c>
      <c r="H1205" s="178">
        <v>737.58399999999995</v>
      </c>
      <c r="I1205" s="179"/>
      <c r="L1205" s="175"/>
      <c r="M1205" s="180"/>
      <c r="T1205" s="181"/>
      <c r="AT1205" s="176" t="s">
        <v>379</v>
      </c>
      <c r="AU1205" s="176" t="s">
        <v>384</v>
      </c>
      <c r="AV1205" s="14" t="s">
        <v>384</v>
      </c>
      <c r="AW1205" s="14" t="s">
        <v>31</v>
      </c>
      <c r="AX1205" s="14" t="s">
        <v>75</v>
      </c>
      <c r="AY1205" s="176" t="s">
        <v>371</v>
      </c>
    </row>
    <row r="1206" spans="2:65" s="12" customFormat="1" ht="11.25" x14ac:dyDescent="0.2">
      <c r="B1206" s="161"/>
      <c r="D1206" s="162" t="s">
        <v>379</v>
      </c>
      <c r="E1206" s="163" t="s">
        <v>1</v>
      </c>
      <c r="F1206" s="164" t="s">
        <v>1600</v>
      </c>
      <c r="H1206" s="163" t="s">
        <v>1</v>
      </c>
      <c r="I1206" s="165"/>
      <c r="L1206" s="161"/>
      <c r="M1206" s="166"/>
      <c r="T1206" s="167"/>
      <c r="AT1206" s="163" t="s">
        <v>379</v>
      </c>
      <c r="AU1206" s="163" t="s">
        <v>384</v>
      </c>
      <c r="AV1206" s="12" t="s">
        <v>82</v>
      </c>
      <c r="AW1206" s="12" t="s">
        <v>31</v>
      </c>
      <c r="AX1206" s="12" t="s">
        <v>75</v>
      </c>
      <c r="AY1206" s="163" t="s">
        <v>371</v>
      </c>
    </row>
    <row r="1207" spans="2:65" s="13" customFormat="1" ht="11.25" x14ac:dyDescent="0.2">
      <c r="B1207" s="168"/>
      <c r="D1207" s="162" t="s">
        <v>379</v>
      </c>
      <c r="E1207" s="169" t="s">
        <v>1</v>
      </c>
      <c r="F1207" s="170" t="s">
        <v>1601</v>
      </c>
      <c r="H1207" s="171">
        <v>115.749</v>
      </c>
      <c r="I1207" s="172"/>
      <c r="L1207" s="168"/>
      <c r="M1207" s="173"/>
      <c r="T1207" s="174"/>
      <c r="AT1207" s="169" t="s">
        <v>379</v>
      </c>
      <c r="AU1207" s="169" t="s">
        <v>384</v>
      </c>
      <c r="AV1207" s="13" t="s">
        <v>88</v>
      </c>
      <c r="AW1207" s="13" t="s">
        <v>31</v>
      </c>
      <c r="AX1207" s="13" t="s">
        <v>75</v>
      </c>
      <c r="AY1207" s="169" t="s">
        <v>371</v>
      </c>
    </row>
    <row r="1208" spans="2:65" s="14" customFormat="1" ht="11.25" x14ac:dyDescent="0.2">
      <c r="B1208" s="175"/>
      <c r="D1208" s="162" t="s">
        <v>379</v>
      </c>
      <c r="E1208" s="176" t="s">
        <v>237</v>
      </c>
      <c r="F1208" s="177" t="s">
        <v>383</v>
      </c>
      <c r="H1208" s="178">
        <v>115.749</v>
      </c>
      <c r="I1208" s="179"/>
      <c r="L1208" s="175"/>
      <c r="M1208" s="180"/>
      <c r="T1208" s="181"/>
      <c r="AT1208" s="176" t="s">
        <v>379</v>
      </c>
      <c r="AU1208" s="176" t="s">
        <v>384</v>
      </c>
      <c r="AV1208" s="14" t="s">
        <v>384</v>
      </c>
      <c r="AW1208" s="14" t="s">
        <v>31</v>
      </c>
      <c r="AX1208" s="14" t="s">
        <v>75</v>
      </c>
      <c r="AY1208" s="176" t="s">
        <v>371</v>
      </c>
    </row>
    <row r="1209" spans="2:65" s="15" customFormat="1" ht="11.25" x14ac:dyDescent="0.2">
      <c r="B1209" s="182"/>
      <c r="D1209" s="162" t="s">
        <v>379</v>
      </c>
      <c r="E1209" s="183" t="s">
        <v>1</v>
      </c>
      <c r="F1209" s="184" t="s">
        <v>385</v>
      </c>
      <c r="H1209" s="185">
        <v>853.33299999999997</v>
      </c>
      <c r="I1209" s="186"/>
      <c r="L1209" s="182"/>
      <c r="M1209" s="187"/>
      <c r="T1209" s="188"/>
      <c r="AT1209" s="183" t="s">
        <v>379</v>
      </c>
      <c r="AU1209" s="183" t="s">
        <v>384</v>
      </c>
      <c r="AV1209" s="15" t="s">
        <v>377</v>
      </c>
      <c r="AW1209" s="15" t="s">
        <v>31</v>
      </c>
      <c r="AX1209" s="15" t="s">
        <v>82</v>
      </c>
      <c r="AY1209" s="183" t="s">
        <v>371</v>
      </c>
    </row>
    <row r="1210" spans="2:65" s="1" customFormat="1" ht="24.2" customHeight="1" x14ac:dyDescent="0.2">
      <c r="B1210" s="147"/>
      <c r="C1210" s="189" t="s">
        <v>1602</v>
      </c>
      <c r="D1210" s="189" t="s">
        <v>891</v>
      </c>
      <c r="E1210" s="190" t="s">
        <v>1495</v>
      </c>
      <c r="F1210" s="191" t="s">
        <v>1496</v>
      </c>
      <c r="G1210" s="192" t="s">
        <v>376</v>
      </c>
      <c r="H1210" s="193">
        <v>981.33299999999997</v>
      </c>
      <c r="I1210" s="194"/>
      <c r="J1210" s="195">
        <f>ROUND(I1210*H1210,2)</f>
        <v>0</v>
      </c>
      <c r="K1210" s="191"/>
      <c r="L1210" s="196"/>
      <c r="M1210" s="197" t="s">
        <v>1</v>
      </c>
      <c r="N1210" s="198" t="s">
        <v>41</v>
      </c>
      <c r="P1210" s="157">
        <f>O1210*H1210</f>
        <v>0</v>
      </c>
      <c r="Q1210" s="157">
        <v>2.3E-3</v>
      </c>
      <c r="R1210" s="157">
        <f>Q1210*H1210</f>
        <v>2.2570658999999997</v>
      </c>
      <c r="S1210" s="157">
        <v>0</v>
      </c>
      <c r="T1210" s="158">
        <f>S1210*H1210</f>
        <v>0</v>
      </c>
      <c r="AR1210" s="159" t="s">
        <v>566</v>
      </c>
      <c r="AT1210" s="159" t="s">
        <v>891</v>
      </c>
      <c r="AU1210" s="159" t="s">
        <v>384</v>
      </c>
      <c r="AY1210" s="17" t="s">
        <v>371</v>
      </c>
      <c r="BE1210" s="160">
        <f>IF(N1210="základná",J1210,0)</f>
        <v>0</v>
      </c>
      <c r="BF1210" s="160">
        <f>IF(N1210="znížená",J1210,0)</f>
        <v>0</v>
      </c>
      <c r="BG1210" s="160">
        <f>IF(N1210="zákl. prenesená",J1210,0)</f>
        <v>0</v>
      </c>
      <c r="BH1210" s="160">
        <f>IF(N1210="zníž. prenesená",J1210,0)</f>
        <v>0</v>
      </c>
      <c r="BI1210" s="160">
        <f>IF(N1210="nulová",J1210,0)</f>
        <v>0</v>
      </c>
      <c r="BJ1210" s="17" t="s">
        <v>88</v>
      </c>
      <c r="BK1210" s="160">
        <f>ROUND(I1210*H1210,2)</f>
        <v>0</v>
      </c>
      <c r="BL1210" s="17" t="s">
        <v>461</v>
      </c>
      <c r="BM1210" s="159" t="s">
        <v>1603</v>
      </c>
    </row>
    <row r="1211" spans="2:65" s="13" customFormat="1" ht="11.25" x14ac:dyDescent="0.2">
      <c r="B1211" s="168"/>
      <c r="D1211" s="162" t="s">
        <v>379</v>
      </c>
      <c r="E1211" s="169" t="s">
        <v>1</v>
      </c>
      <c r="F1211" s="170" t="s">
        <v>1604</v>
      </c>
      <c r="H1211" s="171">
        <v>981.33299999999997</v>
      </c>
      <c r="I1211" s="172"/>
      <c r="L1211" s="168"/>
      <c r="M1211" s="173"/>
      <c r="T1211" s="174"/>
      <c r="AT1211" s="169" t="s">
        <v>379</v>
      </c>
      <c r="AU1211" s="169" t="s">
        <v>384</v>
      </c>
      <c r="AV1211" s="13" t="s">
        <v>88</v>
      </c>
      <c r="AW1211" s="13" t="s">
        <v>31</v>
      </c>
      <c r="AX1211" s="13" t="s">
        <v>75</v>
      </c>
      <c r="AY1211" s="169" t="s">
        <v>371</v>
      </c>
    </row>
    <row r="1212" spans="2:65" s="15" customFormat="1" ht="11.25" x14ac:dyDescent="0.2">
      <c r="B1212" s="182"/>
      <c r="D1212" s="162" t="s">
        <v>379</v>
      </c>
      <c r="E1212" s="183" t="s">
        <v>1</v>
      </c>
      <c r="F1212" s="184" t="s">
        <v>385</v>
      </c>
      <c r="H1212" s="185">
        <v>981.33299999999997</v>
      </c>
      <c r="I1212" s="186"/>
      <c r="L1212" s="182"/>
      <c r="M1212" s="187"/>
      <c r="T1212" s="188"/>
      <c r="AT1212" s="183" t="s">
        <v>379</v>
      </c>
      <c r="AU1212" s="183" t="s">
        <v>384</v>
      </c>
      <c r="AV1212" s="15" t="s">
        <v>377</v>
      </c>
      <c r="AW1212" s="15" t="s">
        <v>31</v>
      </c>
      <c r="AX1212" s="15" t="s">
        <v>82</v>
      </c>
      <c r="AY1212" s="183" t="s">
        <v>371</v>
      </c>
    </row>
    <row r="1213" spans="2:65" s="1" customFormat="1" ht="24.2" customHeight="1" x14ac:dyDescent="0.2">
      <c r="B1213" s="147"/>
      <c r="C1213" s="148" t="s">
        <v>1605</v>
      </c>
      <c r="D1213" s="148" t="s">
        <v>373</v>
      </c>
      <c r="E1213" s="149" t="s">
        <v>1606</v>
      </c>
      <c r="F1213" s="150" t="s">
        <v>1607</v>
      </c>
      <c r="G1213" s="151" t="s">
        <v>513</v>
      </c>
      <c r="H1213" s="152">
        <v>6</v>
      </c>
      <c r="I1213" s="153"/>
      <c r="J1213" s="154">
        <f>ROUND(I1213*H1213,2)</f>
        <v>0</v>
      </c>
      <c r="K1213" s="150"/>
      <c r="L1213" s="32"/>
      <c r="M1213" s="155" t="s">
        <v>1</v>
      </c>
      <c r="N1213" s="156" t="s">
        <v>41</v>
      </c>
      <c r="P1213" s="157">
        <f>O1213*H1213</f>
        <v>0</v>
      </c>
      <c r="Q1213" s="157">
        <v>5.5000000000000002E-5</v>
      </c>
      <c r="R1213" s="157">
        <f>Q1213*H1213</f>
        <v>3.3E-4</v>
      </c>
      <c r="S1213" s="157">
        <v>0</v>
      </c>
      <c r="T1213" s="158">
        <f>S1213*H1213</f>
        <v>0</v>
      </c>
      <c r="AR1213" s="159" t="s">
        <v>461</v>
      </c>
      <c r="AT1213" s="159" t="s">
        <v>373</v>
      </c>
      <c r="AU1213" s="159" t="s">
        <v>384</v>
      </c>
      <c r="AY1213" s="17" t="s">
        <v>371</v>
      </c>
      <c r="BE1213" s="160">
        <f>IF(N1213="základná",J1213,0)</f>
        <v>0</v>
      </c>
      <c r="BF1213" s="160">
        <f>IF(N1213="znížená",J1213,0)</f>
        <v>0</v>
      </c>
      <c r="BG1213" s="160">
        <f>IF(N1213="zákl. prenesená",J1213,0)</f>
        <v>0</v>
      </c>
      <c r="BH1213" s="160">
        <f>IF(N1213="zníž. prenesená",J1213,0)</f>
        <v>0</v>
      </c>
      <c r="BI1213" s="160">
        <f>IF(N1213="nulová",J1213,0)</f>
        <v>0</v>
      </c>
      <c r="BJ1213" s="17" t="s">
        <v>88</v>
      </c>
      <c r="BK1213" s="160">
        <f>ROUND(I1213*H1213,2)</f>
        <v>0</v>
      </c>
      <c r="BL1213" s="17" t="s">
        <v>461</v>
      </c>
      <c r="BM1213" s="159" t="s">
        <v>1608</v>
      </c>
    </row>
    <row r="1214" spans="2:65" s="13" customFormat="1" ht="11.25" x14ac:dyDescent="0.2">
      <c r="B1214" s="168"/>
      <c r="D1214" s="162" t="s">
        <v>379</v>
      </c>
      <c r="E1214" s="169" t="s">
        <v>1</v>
      </c>
      <c r="F1214" s="170" t="s">
        <v>408</v>
      </c>
      <c r="H1214" s="171">
        <v>6</v>
      </c>
      <c r="I1214" s="172"/>
      <c r="L1214" s="168"/>
      <c r="M1214" s="173"/>
      <c r="T1214" s="174"/>
      <c r="AT1214" s="169" t="s">
        <v>379</v>
      </c>
      <c r="AU1214" s="169" t="s">
        <v>384</v>
      </c>
      <c r="AV1214" s="13" t="s">
        <v>88</v>
      </c>
      <c r="AW1214" s="13" t="s">
        <v>31</v>
      </c>
      <c r="AX1214" s="13" t="s">
        <v>75</v>
      </c>
      <c r="AY1214" s="169" t="s">
        <v>371</v>
      </c>
    </row>
    <row r="1215" spans="2:65" s="15" customFormat="1" ht="11.25" x14ac:dyDescent="0.2">
      <c r="B1215" s="182"/>
      <c r="D1215" s="162" t="s">
        <v>379</v>
      </c>
      <c r="E1215" s="183" t="s">
        <v>1</v>
      </c>
      <c r="F1215" s="184" t="s">
        <v>385</v>
      </c>
      <c r="H1215" s="185">
        <v>6</v>
      </c>
      <c r="I1215" s="186"/>
      <c r="L1215" s="182"/>
      <c r="M1215" s="187"/>
      <c r="T1215" s="188"/>
      <c r="AT1215" s="183" t="s">
        <v>379</v>
      </c>
      <c r="AU1215" s="183" t="s">
        <v>384</v>
      </c>
      <c r="AV1215" s="15" t="s">
        <v>377</v>
      </c>
      <c r="AW1215" s="15" t="s">
        <v>31</v>
      </c>
      <c r="AX1215" s="15" t="s">
        <v>82</v>
      </c>
      <c r="AY1215" s="183" t="s">
        <v>371</v>
      </c>
    </row>
    <row r="1216" spans="2:65" s="1" customFormat="1" ht="24.2" customHeight="1" x14ac:dyDescent="0.2">
      <c r="B1216" s="147"/>
      <c r="C1216" s="189" t="s">
        <v>1609</v>
      </c>
      <c r="D1216" s="189" t="s">
        <v>891</v>
      </c>
      <c r="E1216" s="190" t="s">
        <v>1610</v>
      </c>
      <c r="F1216" s="191" t="s">
        <v>1611</v>
      </c>
      <c r="G1216" s="192" t="s">
        <v>513</v>
      </c>
      <c r="H1216" s="193">
        <v>6</v>
      </c>
      <c r="I1216" s="194"/>
      <c r="J1216" s="195">
        <f>ROUND(I1216*H1216,2)</f>
        <v>0</v>
      </c>
      <c r="K1216" s="191"/>
      <c r="L1216" s="196"/>
      <c r="M1216" s="197" t="s">
        <v>1</v>
      </c>
      <c r="N1216" s="198" t="s">
        <v>41</v>
      </c>
      <c r="P1216" s="157">
        <f>O1216*H1216</f>
        <v>0</v>
      </c>
      <c r="Q1216" s="157">
        <v>6.4999999999999997E-4</v>
      </c>
      <c r="R1216" s="157">
        <f>Q1216*H1216</f>
        <v>3.8999999999999998E-3</v>
      </c>
      <c r="S1216" s="157">
        <v>0</v>
      </c>
      <c r="T1216" s="158">
        <f>S1216*H1216</f>
        <v>0</v>
      </c>
      <c r="AR1216" s="159" t="s">
        <v>566</v>
      </c>
      <c r="AT1216" s="159" t="s">
        <v>891</v>
      </c>
      <c r="AU1216" s="159" t="s">
        <v>384</v>
      </c>
      <c r="AY1216" s="17" t="s">
        <v>371</v>
      </c>
      <c r="BE1216" s="160">
        <f>IF(N1216="základná",J1216,0)</f>
        <v>0</v>
      </c>
      <c r="BF1216" s="160">
        <f>IF(N1216="znížená",J1216,0)</f>
        <v>0</v>
      </c>
      <c r="BG1216" s="160">
        <f>IF(N1216="zákl. prenesená",J1216,0)</f>
        <v>0</v>
      </c>
      <c r="BH1216" s="160">
        <f>IF(N1216="zníž. prenesená",J1216,0)</f>
        <v>0</v>
      </c>
      <c r="BI1216" s="160">
        <f>IF(N1216="nulová",J1216,0)</f>
        <v>0</v>
      </c>
      <c r="BJ1216" s="17" t="s">
        <v>88</v>
      </c>
      <c r="BK1216" s="160">
        <f>ROUND(I1216*H1216,2)</f>
        <v>0</v>
      </c>
      <c r="BL1216" s="17" t="s">
        <v>461</v>
      </c>
      <c r="BM1216" s="159" t="s">
        <v>1612</v>
      </c>
    </row>
    <row r="1217" spans="2:65" s="1" customFormat="1" ht="24.2" customHeight="1" x14ac:dyDescent="0.2">
      <c r="B1217" s="147"/>
      <c r="C1217" s="189" t="s">
        <v>1613</v>
      </c>
      <c r="D1217" s="189" t="s">
        <v>891</v>
      </c>
      <c r="E1217" s="190" t="s">
        <v>1614</v>
      </c>
      <c r="F1217" s="191" t="s">
        <v>1615</v>
      </c>
      <c r="G1217" s="192" t="s">
        <v>513</v>
      </c>
      <c r="H1217" s="193">
        <v>30</v>
      </c>
      <c r="I1217" s="194"/>
      <c r="J1217" s="195">
        <f>ROUND(I1217*H1217,2)</f>
        <v>0</v>
      </c>
      <c r="K1217" s="191"/>
      <c r="L1217" s="196"/>
      <c r="M1217" s="197" t="s">
        <v>1</v>
      </c>
      <c r="N1217" s="198" t="s">
        <v>41</v>
      </c>
      <c r="P1217" s="157">
        <f>O1217*H1217</f>
        <v>0</v>
      </c>
      <c r="Q1217" s="157">
        <v>3.5E-4</v>
      </c>
      <c r="R1217" s="157">
        <f>Q1217*H1217</f>
        <v>1.0500000000000001E-2</v>
      </c>
      <c r="S1217" s="157">
        <v>0</v>
      </c>
      <c r="T1217" s="158">
        <f>S1217*H1217</f>
        <v>0</v>
      </c>
      <c r="AR1217" s="159" t="s">
        <v>566</v>
      </c>
      <c r="AT1217" s="159" t="s">
        <v>891</v>
      </c>
      <c r="AU1217" s="159" t="s">
        <v>384</v>
      </c>
      <c r="AY1217" s="17" t="s">
        <v>371</v>
      </c>
      <c r="BE1217" s="160">
        <f>IF(N1217="základná",J1217,0)</f>
        <v>0</v>
      </c>
      <c r="BF1217" s="160">
        <f>IF(N1217="znížená",J1217,0)</f>
        <v>0</v>
      </c>
      <c r="BG1217" s="160">
        <f>IF(N1217="zákl. prenesená",J1217,0)</f>
        <v>0</v>
      </c>
      <c r="BH1217" s="160">
        <f>IF(N1217="zníž. prenesená",J1217,0)</f>
        <v>0</v>
      </c>
      <c r="BI1217" s="160">
        <f>IF(N1217="nulová",J1217,0)</f>
        <v>0</v>
      </c>
      <c r="BJ1217" s="17" t="s">
        <v>88</v>
      </c>
      <c r="BK1217" s="160">
        <f>ROUND(I1217*H1217,2)</f>
        <v>0</v>
      </c>
      <c r="BL1217" s="17" t="s">
        <v>461</v>
      </c>
      <c r="BM1217" s="159" t="s">
        <v>1616</v>
      </c>
    </row>
    <row r="1218" spans="2:65" s="1" customFormat="1" ht="12" x14ac:dyDescent="0.2">
      <c r="B1218" s="147"/>
      <c r="C1218" s="148" t="s">
        <v>1617</v>
      </c>
      <c r="D1218" s="148" t="s">
        <v>373</v>
      </c>
      <c r="E1218" s="149" t="s">
        <v>1618</v>
      </c>
      <c r="F1218" s="150" t="s">
        <v>1619</v>
      </c>
      <c r="G1218" s="151" t="s">
        <v>513</v>
      </c>
      <c r="H1218" s="152">
        <v>4</v>
      </c>
      <c r="I1218" s="153"/>
      <c r="J1218" s="154">
        <f>ROUND(I1218*H1218,2)</f>
        <v>0</v>
      </c>
      <c r="K1218" s="150"/>
      <c r="L1218" s="32"/>
      <c r="M1218" s="155" t="s">
        <v>1</v>
      </c>
      <c r="N1218" s="156" t="s">
        <v>41</v>
      </c>
      <c r="P1218" s="157">
        <f>O1218*H1218</f>
        <v>0</v>
      </c>
      <c r="Q1218" s="157">
        <v>7.9999999999999996E-6</v>
      </c>
      <c r="R1218" s="157">
        <f>Q1218*H1218</f>
        <v>3.1999999999999999E-5</v>
      </c>
      <c r="S1218" s="157">
        <v>0</v>
      </c>
      <c r="T1218" s="158">
        <f>S1218*H1218</f>
        <v>0</v>
      </c>
      <c r="AR1218" s="159" t="s">
        <v>461</v>
      </c>
      <c r="AT1218" s="159" t="s">
        <v>373</v>
      </c>
      <c r="AU1218" s="159" t="s">
        <v>384</v>
      </c>
      <c r="AY1218" s="17" t="s">
        <v>371</v>
      </c>
      <c r="BE1218" s="160">
        <f>IF(N1218="základná",J1218,0)</f>
        <v>0</v>
      </c>
      <c r="BF1218" s="160">
        <f>IF(N1218="znížená",J1218,0)</f>
        <v>0</v>
      </c>
      <c r="BG1218" s="160">
        <f>IF(N1218="zákl. prenesená",J1218,0)</f>
        <v>0</v>
      </c>
      <c r="BH1218" s="160">
        <f>IF(N1218="zníž. prenesená",J1218,0)</f>
        <v>0</v>
      </c>
      <c r="BI1218" s="160">
        <f>IF(N1218="nulová",J1218,0)</f>
        <v>0</v>
      </c>
      <c r="BJ1218" s="17" t="s">
        <v>88</v>
      </c>
      <c r="BK1218" s="160">
        <f>ROUND(I1218*H1218,2)</f>
        <v>0</v>
      </c>
      <c r="BL1218" s="17" t="s">
        <v>461</v>
      </c>
      <c r="BM1218" s="159" t="s">
        <v>1620</v>
      </c>
    </row>
    <row r="1219" spans="2:65" s="12" customFormat="1" ht="11.25" x14ac:dyDescent="0.2">
      <c r="B1219" s="161"/>
      <c r="D1219" s="162" t="s">
        <v>379</v>
      </c>
      <c r="E1219" s="163" t="s">
        <v>1</v>
      </c>
      <c r="F1219" s="164" t="s">
        <v>1598</v>
      </c>
      <c r="H1219" s="163" t="s">
        <v>1</v>
      </c>
      <c r="I1219" s="165"/>
      <c r="L1219" s="161"/>
      <c r="M1219" s="166"/>
      <c r="T1219" s="167"/>
      <c r="AT1219" s="163" t="s">
        <v>379</v>
      </c>
      <c r="AU1219" s="163" t="s">
        <v>384</v>
      </c>
      <c r="AV1219" s="12" t="s">
        <v>82</v>
      </c>
      <c r="AW1219" s="12" t="s">
        <v>31</v>
      </c>
      <c r="AX1219" s="12" t="s">
        <v>75</v>
      </c>
      <c r="AY1219" s="163" t="s">
        <v>371</v>
      </c>
    </row>
    <row r="1220" spans="2:65" s="13" customFormat="1" ht="11.25" x14ac:dyDescent="0.2">
      <c r="B1220" s="168"/>
      <c r="D1220" s="162" t="s">
        <v>379</v>
      </c>
      <c r="E1220" s="169" t="s">
        <v>1</v>
      </c>
      <c r="F1220" s="170" t="s">
        <v>377</v>
      </c>
      <c r="H1220" s="171">
        <v>4</v>
      </c>
      <c r="I1220" s="172"/>
      <c r="L1220" s="168"/>
      <c r="M1220" s="173"/>
      <c r="T1220" s="174"/>
      <c r="AT1220" s="169" t="s">
        <v>379</v>
      </c>
      <c r="AU1220" s="169" t="s">
        <v>384</v>
      </c>
      <c r="AV1220" s="13" t="s">
        <v>88</v>
      </c>
      <c r="AW1220" s="13" t="s">
        <v>31</v>
      </c>
      <c r="AX1220" s="13" t="s">
        <v>75</v>
      </c>
      <c r="AY1220" s="169" t="s">
        <v>371</v>
      </c>
    </row>
    <row r="1221" spans="2:65" s="15" customFormat="1" ht="11.25" x14ac:dyDescent="0.2">
      <c r="B1221" s="182"/>
      <c r="D1221" s="162" t="s">
        <v>379</v>
      </c>
      <c r="E1221" s="183" t="s">
        <v>1</v>
      </c>
      <c r="F1221" s="184" t="s">
        <v>385</v>
      </c>
      <c r="H1221" s="185">
        <v>4</v>
      </c>
      <c r="I1221" s="186"/>
      <c r="L1221" s="182"/>
      <c r="M1221" s="187"/>
      <c r="T1221" s="188"/>
      <c r="AT1221" s="183" t="s">
        <v>379</v>
      </c>
      <c r="AU1221" s="183" t="s">
        <v>384</v>
      </c>
      <c r="AV1221" s="15" t="s">
        <v>377</v>
      </c>
      <c r="AW1221" s="15" t="s">
        <v>31</v>
      </c>
      <c r="AX1221" s="15" t="s">
        <v>82</v>
      </c>
      <c r="AY1221" s="183" t="s">
        <v>371</v>
      </c>
    </row>
    <row r="1222" spans="2:65" s="1" customFormat="1" ht="37.9" customHeight="1" x14ac:dyDescent="0.2">
      <c r="B1222" s="147"/>
      <c r="C1222" s="148" t="s">
        <v>1621</v>
      </c>
      <c r="D1222" s="148" t="s">
        <v>373</v>
      </c>
      <c r="E1222" s="149" t="s">
        <v>1522</v>
      </c>
      <c r="F1222" s="150" t="s">
        <v>1523</v>
      </c>
      <c r="G1222" s="151" t="s">
        <v>489</v>
      </c>
      <c r="H1222" s="152">
        <v>38.24</v>
      </c>
      <c r="I1222" s="153"/>
      <c r="J1222" s="154">
        <f>ROUND(I1222*H1222,2)</f>
        <v>0</v>
      </c>
      <c r="K1222" s="150"/>
      <c r="L1222" s="32"/>
      <c r="M1222" s="155" t="s">
        <v>1</v>
      </c>
      <c r="N1222" s="156" t="s">
        <v>41</v>
      </c>
      <c r="P1222" s="157">
        <f>O1222*H1222</f>
        <v>0</v>
      </c>
      <c r="Q1222" s="157">
        <v>1.69466E-3</v>
      </c>
      <c r="R1222" s="157">
        <f>Q1222*H1222</f>
        <v>6.4803798400000001E-2</v>
      </c>
      <c r="S1222" s="157">
        <v>0</v>
      </c>
      <c r="T1222" s="158">
        <f>S1222*H1222</f>
        <v>0</v>
      </c>
      <c r="AR1222" s="159" t="s">
        <v>461</v>
      </c>
      <c r="AT1222" s="159" t="s">
        <v>373</v>
      </c>
      <c r="AU1222" s="159" t="s">
        <v>384</v>
      </c>
      <c r="AY1222" s="17" t="s">
        <v>371</v>
      </c>
      <c r="BE1222" s="160">
        <f>IF(N1222="základná",J1222,0)</f>
        <v>0</v>
      </c>
      <c r="BF1222" s="160">
        <f>IF(N1222="znížená",J1222,0)</f>
        <v>0</v>
      </c>
      <c r="BG1222" s="160">
        <f>IF(N1222="zákl. prenesená",J1222,0)</f>
        <v>0</v>
      </c>
      <c r="BH1222" s="160">
        <f>IF(N1222="zníž. prenesená",J1222,0)</f>
        <v>0</v>
      </c>
      <c r="BI1222" s="160">
        <f>IF(N1222="nulová",J1222,0)</f>
        <v>0</v>
      </c>
      <c r="BJ1222" s="17" t="s">
        <v>88</v>
      </c>
      <c r="BK1222" s="160">
        <f>ROUND(I1222*H1222,2)</f>
        <v>0</v>
      </c>
      <c r="BL1222" s="17" t="s">
        <v>461</v>
      </c>
      <c r="BM1222" s="159" t="s">
        <v>1622</v>
      </c>
    </row>
    <row r="1223" spans="2:65" s="12" customFormat="1" ht="11.25" x14ac:dyDescent="0.2">
      <c r="B1223" s="161"/>
      <c r="D1223" s="162" t="s">
        <v>379</v>
      </c>
      <c r="E1223" s="163" t="s">
        <v>1</v>
      </c>
      <c r="F1223" s="164" t="s">
        <v>1598</v>
      </c>
      <c r="H1223" s="163" t="s">
        <v>1</v>
      </c>
      <c r="I1223" s="165"/>
      <c r="L1223" s="161"/>
      <c r="M1223" s="166"/>
      <c r="T1223" s="167"/>
      <c r="AT1223" s="163" t="s">
        <v>379</v>
      </c>
      <c r="AU1223" s="163" t="s">
        <v>384</v>
      </c>
      <c r="AV1223" s="12" t="s">
        <v>82</v>
      </c>
      <c r="AW1223" s="12" t="s">
        <v>31</v>
      </c>
      <c r="AX1223" s="12" t="s">
        <v>75</v>
      </c>
      <c r="AY1223" s="163" t="s">
        <v>371</v>
      </c>
    </row>
    <row r="1224" spans="2:65" s="13" customFormat="1" ht="11.25" x14ac:dyDescent="0.2">
      <c r="B1224" s="168"/>
      <c r="D1224" s="162" t="s">
        <v>379</v>
      </c>
      <c r="E1224" s="169" t="s">
        <v>1</v>
      </c>
      <c r="F1224" s="170" t="s">
        <v>1623</v>
      </c>
      <c r="H1224" s="171">
        <v>19.507999999999999</v>
      </c>
      <c r="I1224" s="172"/>
      <c r="L1224" s="168"/>
      <c r="M1224" s="173"/>
      <c r="T1224" s="174"/>
      <c r="AT1224" s="169" t="s">
        <v>379</v>
      </c>
      <c r="AU1224" s="169" t="s">
        <v>384</v>
      </c>
      <c r="AV1224" s="13" t="s">
        <v>88</v>
      </c>
      <c r="AW1224" s="13" t="s">
        <v>31</v>
      </c>
      <c r="AX1224" s="13" t="s">
        <v>75</v>
      </c>
      <c r="AY1224" s="169" t="s">
        <v>371</v>
      </c>
    </row>
    <row r="1225" spans="2:65" s="13" customFormat="1" ht="11.25" x14ac:dyDescent="0.2">
      <c r="B1225" s="168"/>
      <c r="D1225" s="162" t="s">
        <v>379</v>
      </c>
      <c r="E1225" s="169" t="s">
        <v>1</v>
      </c>
      <c r="F1225" s="170" t="s">
        <v>1624</v>
      </c>
      <c r="H1225" s="171">
        <v>18.731999999999999</v>
      </c>
      <c r="I1225" s="172"/>
      <c r="L1225" s="168"/>
      <c r="M1225" s="173"/>
      <c r="T1225" s="174"/>
      <c r="AT1225" s="169" t="s">
        <v>379</v>
      </c>
      <c r="AU1225" s="169" t="s">
        <v>384</v>
      </c>
      <c r="AV1225" s="13" t="s">
        <v>88</v>
      </c>
      <c r="AW1225" s="13" t="s">
        <v>31</v>
      </c>
      <c r="AX1225" s="13" t="s">
        <v>75</v>
      </c>
      <c r="AY1225" s="169" t="s">
        <v>371</v>
      </c>
    </row>
    <row r="1226" spans="2:65" s="14" customFormat="1" ht="11.25" x14ac:dyDescent="0.2">
      <c r="B1226" s="175"/>
      <c r="D1226" s="162" t="s">
        <v>379</v>
      </c>
      <c r="E1226" s="176" t="s">
        <v>194</v>
      </c>
      <c r="F1226" s="177" t="s">
        <v>383</v>
      </c>
      <c r="H1226" s="178">
        <v>38.24</v>
      </c>
      <c r="I1226" s="179"/>
      <c r="L1226" s="175"/>
      <c r="M1226" s="180"/>
      <c r="T1226" s="181"/>
      <c r="AT1226" s="176" t="s">
        <v>379</v>
      </c>
      <c r="AU1226" s="176" t="s">
        <v>384</v>
      </c>
      <c r="AV1226" s="14" t="s">
        <v>384</v>
      </c>
      <c r="AW1226" s="14" t="s">
        <v>31</v>
      </c>
      <c r="AX1226" s="14" t="s">
        <v>75</v>
      </c>
      <c r="AY1226" s="176" t="s">
        <v>371</v>
      </c>
    </row>
    <row r="1227" spans="2:65" s="15" customFormat="1" ht="11.25" x14ac:dyDescent="0.2">
      <c r="B1227" s="182"/>
      <c r="D1227" s="162" t="s">
        <v>379</v>
      </c>
      <c r="E1227" s="183" t="s">
        <v>1</v>
      </c>
      <c r="F1227" s="184" t="s">
        <v>385</v>
      </c>
      <c r="H1227" s="185">
        <v>38.24</v>
      </c>
      <c r="I1227" s="186"/>
      <c r="L1227" s="182"/>
      <c r="M1227" s="187"/>
      <c r="T1227" s="188"/>
      <c r="AT1227" s="183" t="s">
        <v>379</v>
      </c>
      <c r="AU1227" s="183" t="s">
        <v>384</v>
      </c>
      <c r="AV1227" s="15" t="s">
        <v>377</v>
      </c>
      <c r="AW1227" s="15" t="s">
        <v>31</v>
      </c>
      <c r="AX1227" s="15" t="s">
        <v>82</v>
      </c>
      <c r="AY1227" s="183" t="s">
        <v>371</v>
      </c>
    </row>
    <row r="1228" spans="2:65" s="1" customFormat="1" ht="24.2" customHeight="1" x14ac:dyDescent="0.2">
      <c r="B1228" s="147"/>
      <c r="C1228" s="189" t="s">
        <v>1625</v>
      </c>
      <c r="D1228" s="189" t="s">
        <v>891</v>
      </c>
      <c r="E1228" s="190" t="s">
        <v>1531</v>
      </c>
      <c r="F1228" s="191" t="s">
        <v>1532</v>
      </c>
      <c r="G1228" s="192" t="s">
        <v>376</v>
      </c>
      <c r="H1228" s="193">
        <v>12.619</v>
      </c>
      <c r="I1228" s="194"/>
      <c r="J1228" s="195">
        <f>ROUND(I1228*H1228,2)</f>
        <v>0</v>
      </c>
      <c r="K1228" s="191"/>
      <c r="L1228" s="196"/>
      <c r="M1228" s="197" t="s">
        <v>1</v>
      </c>
      <c r="N1228" s="198" t="s">
        <v>41</v>
      </c>
      <c r="P1228" s="157">
        <f>O1228*H1228</f>
        <v>0</v>
      </c>
      <c r="Q1228" s="157">
        <v>5.0000000000000001E-3</v>
      </c>
      <c r="R1228" s="157">
        <f>Q1228*H1228</f>
        <v>6.3094999999999998E-2</v>
      </c>
      <c r="S1228" s="157">
        <v>0</v>
      </c>
      <c r="T1228" s="158">
        <f>S1228*H1228</f>
        <v>0</v>
      </c>
      <c r="AR1228" s="159" t="s">
        <v>566</v>
      </c>
      <c r="AT1228" s="159" t="s">
        <v>891</v>
      </c>
      <c r="AU1228" s="159" t="s">
        <v>384</v>
      </c>
      <c r="AY1228" s="17" t="s">
        <v>371</v>
      </c>
      <c r="BE1228" s="160">
        <f>IF(N1228="základná",J1228,0)</f>
        <v>0</v>
      </c>
      <c r="BF1228" s="160">
        <f>IF(N1228="znížená",J1228,0)</f>
        <v>0</v>
      </c>
      <c r="BG1228" s="160">
        <f>IF(N1228="zákl. prenesená",J1228,0)</f>
        <v>0</v>
      </c>
      <c r="BH1228" s="160">
        <f>IF(N1228="zníž. prenesená",J1228,0)</f>
        <v>0</v>
      </c>
      <c r="BI1228" s="160">
        <f>IF(N1228="nulová",J1228,0)</f>
        <v>0</v>
      </c>
      <c r="BJ1228" s="17" t="s">
        <v>88</v>
      </c>
      <c r="BK1228" s="160">
        <f>ROUND(I1228*H1228,2)</f>
        <v>0</v>
      </c>
      <c r="BL1228" s="17" t="s">
        <v>461</v>
      </c>
      <c r="BM1228" s="159" t="s">
        <v>1626</v>
      </c>
    </row>
    <row r="1229" spans="2:65" s="13" customFormat="1" ht="11.25" x14ac:dyDescent="0.2">
      <c r="B1229" s="168"/>
      <c r="D1229" s="162" t="s">
        <v>379</v>
      </c>
      <c r="E1229" s="169" t="s">
        <v>1</v>
      </c>
      <c r="F1229" s="170" t="s">
        <v>1627</v>
      </c>
      <c r="H1229" s="171">
        <v>12.619</v>
      </c>
      <c r="I1229" s="172"/>
      <c r="L1229" s="168"/>
      <c r="M1229" s="173"/>
      <c r="T1229" s="174"/>
      <c r="AT1229" s="169" t="s">
        <v>379</v>
      </c>
      <c r="AU1229" s="169" t="s">
        <v>384</v>
      </c>
      <c r="AV1229" s="13" t="s">
        <v>88</v>
      </c>
      <c r="AW1229" s="13" t="s">
        <v>31</v>
      </c>
      <c r="AX1229" s="13" t="s">
        <v>75</v>
      </c>
      <c r="AY1229" s="169" t="s">
        <v>371</v>
      </c>
    </row>
    <row r="1230" spans="2:65" s="15" customFormat="1" ht="11.25" x14ac:dyDescent="0.2">
      <c r="B1230" s="182"/>
      <c r="D1230" s="162" t="s">
        <v>379</v>
      </c>
      <c r="E1230" s="183" t="s">
        <v>1</v>
      </c>
      <c r="F1230" s="184" t="s">
        <v>385</v>
      </c>
      <c r="H1230" s="185">
        <v>12.619</v>
      </c>
      <c r="I1230" s="186"/>
      <c r="L1230" s="182"/>
      <c r="M1230" s="187"/>
      <c r="T1230" s="188"/>
      <c r="AT1230" s="183" t="s">
        <v>379</v>
      </c>
      <c r="AU1230" s="183" t="s">
        <v>384</v>
      </c>
      <c r="AV1230" s="15" t="s">
        <v>377</v>
      </c>
      <c r="AW1230" s="15" t="s">
        <v>31</v>
      </c>
      <c r="AX1230" s="15" t="s">
        <v>82</v>
      </c>
      <c r="AY1230" s="183" t="s">
        <v>371</v>
      </c>
    </row>
    <row r="1231" spans="2:65" s="1" customFormat="1" ht="37.9" customHeight="1" x14ac:dyDescent="0.2">
      <c r="B1231" s="147"/>
      <c r="C1231" s="148" t="s">
        <v>1628</v>
      </c>
      <c r="D1231" s="148" t="s">
        <v>373</v>
      </c>
      <c r="E1231" s="149" t="s">
        <v>1629</v>
      </c>
      <c r="F1231" s="150" t="s">
        <v>1630</v>
      </c>
      <c r="G1231" s="151" t="s">
        <v>489</v>
      </c>
      <c r="H1231" s="152">
        <v>231.49799999999999</v>
      </c>
      <c r="I1231" s="153"/>
      <c r="J1231" s="154">
        <f>ROUND(I1231*H1231,2)</f>
        <v>0</v>
      </c>
      <c r="K1231" s="150"/>
      <c r="L1231" s="32"/>
      <c r="M1231" s="155" t="s">
        <v>1</v>
      </c>
      <c r="N1231" s="156" t="s">
        <v>41</v>
      </c>
      <c r="P1231" s="157">
        <f>O1231*H1231</f>
        <v>0</v>
      </c>
      <c r="Q1231" s="157">
        <v>3.6000000000000002E-4</v>
      </c>
      <c r="R1231" s="157">
        <f>Q1231*H1231</f>
        <v>8.3339280000000002E-2</v>
      </c>
      <c r="S1231" s="157">
        <v>0</v>
      </c>
      <c r="T1231" s="158">
        <f>S1231*H1231</f>
        <v>0</v>
      </c>
      <c r="AR1231" s="159" t="s">
        <v>461</v>
      </c>
      <c r="AT1231" s="159" t="s">
        <v>373</v>
      </c>
      <c r="AU1231" s="159" t="s">
        <v>384</v>
      </c>
      <c r="AY1231" s="17" t="s">
        <v>371</v>
      </c>
      <c r="BE1231" s="160">
        <f>IF(N1231="základná",J1231,0)</f>
        <v>0</v>
      </c>
      <c r="BF1231" s="160">
        <f>IF(N1231="znížená",J1231,0)</f>
        <v>0</v>
      </c>
      <c r="BG1231" s="160">
        <f>IF(N1231="zákl. prenesená",J1231,0)</f>
        <v>0</v>
      </c>
      <c r="BH1231" s="160">
        <f>IF(N1231="zníž. prenesená",J1231,0)</f>
        <v>0</v>
      </c>
      <c r="BI1231" s="160">
        <f>IF(N1231="nulová",J1231,0)</f>
        <v>0</v>
      </c>
      <c r="BJ1231" s="17" t="s">
        <v>88</v>
      </c>
      <c r="BK1231" s="160">
        <f>ROUND(I1231*H1231,2)</f>
        <v>0</v>
      </c>
      <c r="BL1231" s="17" t="s">
        <v>461</v>
      </c>
      <c r="BM1231" s="159" t="s">
        <v>1631</v>
      </c>
    </row>
    <row r="1232" spans="2:65" s="13" customFormat="1" ht="11.25" x14ac:dyDescent="0.2">
      <c r="B1232" s="168"/>
      <c r="D1232" s="162" t="s">
        <v>379</v>
      </c>
      <c r="E1232" s="169" t="s">
        <v>1</v>
      </c>
      <c r="F1232" s="170" t="s">
        <v>1632</v>
      </c>
      <c r="H1232" s="171">
        <v>231.49799999999999</v>
      </c>
      <c r="I1232" s="172"/>
      <c r="L1232" s="168"/>
      <c r="M1232" s="173"/>
      <c r="T1232" s="174"/>
      <c r="AT1232" s="169" t="s">
        <v>379</v>
      </c>
      <c r="AU1232" s="169" t="s">
        <v>384</v>
      </c>
      <c r="AV1232" s="13" t="s">
        <v>88</v>
      </c>
      <c r="AW1232" s="13" t="s">
        <v>31</v>
      </c>
      <c r="AX1232" s="13" t="s">
        <v>75</v>
      </c>
      <c r="AY1232" s="169" t="s">
        <v>371</v>
      </c>
    </row>
    <row r="1233" spans="2:65" s="14" customFormat="1" ht="11.25" x14ac:dyDescent="0.2">
      <c r="B1233" s="175"/>
      <c r="D1233" s="162" t="s">
        <v>379</v>
      </c>
      <c r="E1233" s="176" t="s">
        <v>136</v>
      </c>
      <c r="F1233" s="177" t="s">
        <v>383</v>
      </c>
      <c r="H1233" s="178">
        <v>231.49799999999999</v>
      </c>
      <c r="I1233" s="179"/>
      <c r="L1233" s="175"/>
      <c r="M1233" s="180"/>
      <c r="T1233" s="181"/>
      <c r="AT1233" s="176" t="s">
        <v>379</v>
      </c>
      <c r="AU1233" s="176" t="s">
        <v>384</v>
      </c>
      <c r="AV1233" s="14" t="s">
        <v>384</v>
      </c>
      <c r="AW1233" s="14" t="s">
        <v>31</v>
      </c>
      <c r="AX1233" s="14" t="s">
        <v>82</v>
      </c>
      <c r="AY1233" s="176" t="s">
        <v>371</v>
      </c>
    </row>
    <row r="1234" spans="2:65" s="1" customFormat="1" ht="24.2" customHeight="1" x14ac:dyDescent="0.2">
      <c r="B1234" s="147"/>
      <c r="C1234" s="189" t="s">
        <v>1633</v>
      </c>
      <c r="D1234" s="189" t="s">
        <v>891</v>
      </c>
      <c r="E1234" s="190" t="s">
        <v>1634</v>
      </c>
      <c r="F1234" s="191" t="s">
        <v>1635</v>
      </c>
      <c r="G1234" s="192" t="s">
        <v>489</v>
      </c>
      <c r="H1234" s="193">
        <v>231.49799999999999</v>
      </c>
      <c r="I1234" s="194"/>
      <c r="J1234" s="195">
        <f>ROUND(I1234*H1234,2)</f>
        <v>0</v>
      </c>
      <c r="K1234" s="191"/>
      <c r="L1234" s="196"/>
      <c r="M1234" s="197" t="s">
        <v>1</v>
      </c>
      <c r="N1234" s="198" t="s">
        <v>41</v>
      </c>
      <c r="P1234" s="157">
        <f>O1234*H1234</f>
        <v>0</v>
      </c>
      <c r="Q1234" s="157">
        <v>2.9999999999999997E-4</v>
      </c>
      <c r="R1234" s="157">
        <f>Q1234*H1234</f>
        <v>6.9449399999999994E-2</v>
      </c>
      <c r="S1234" s="157">
        <v>0</v>
      </c>
      <c r="T1234" s="158">
        <f>S1234*H1234</f>
        <v>0</v>
      </c>
      <c r="AR1234" s="159" t="s">
        <v>566</v>
      </c>
      <c r="AT1234" s="159" t="s">
        <v>891</v>
      </c>
      <c r="AU1234" s="159" t="s">
        <v>384</v>
      </c>
      <c r="AY1234" s="17" t="s">
        <v>371</v>
      </c>
      <c r="BE1234" s="160">
        <f>IF(N1234="základná",J1234,0)</f>
        <v>0</v>
      </c>
      <c r="BF1234" s="160">
        <f>IF(N1234="znížená",J1234,0)</f>
        <v>0</v>
      </c>
      <c r="BG1234" s="160">
        <f>IF(N1234="zákl. prenesená",J1234,0)</f>
        <v>0</v>
      </c>
      <c r="BH1234" s="160">
        <f>IF(N1234="zníž. prenesená",J1234,0)</f>
        <v>0</v>
      </c>
      <c r="BI1234" s="160">
        <f>IF(N1234="nulová",J1234,0)</f>
        <v>0</v>
      </c>
      <c r="BJ1234" s="17" t="s">
        <v>88</v>
      </c>
      <c r="BK1234" s="160">
        <f>ROUND(I1234*H1234,2)</f>
        <v>0</v>
      </c>
      <c r="BL1234" s="17" t="s">
        <v>461</v>
      </c>
      <c r="BM1234" s="159" t="s">
        <v>1636</v>
      </c>
    </row>
    <row r="1235" spans="2:65" s="13" customFormat="1" ht="11.25" x14ac:dyDescent="0.2">
      <c r="B1235" s="168"/>
      <c r="D1235" s="162" t="s">
        <v>379</v>
      </c>
      <c r="E1235" s="169" t="s">
        <v>1</v>
      </c>
      <c r="F1235" s="170" t="s">
        <v>136</v>
      </c>
      <c r="H1235" s="171">
        <v>231.49799999999999</v>
      </c>
      <c r="I1235" s="172"/>
      <c r="L1235" s="168"/>
      <c r="M1235" s="173"/>
      <c r="T1235" s="174"/>
      <c r="AT1235" s="169" t="s">
        <v>379</v>
      </c>
      <c r="AU1235" s="169" t="s">
        <v>384</v>
      </c>
      <c r="AV1235" s="13" t="s">
        <v>88</v>
      </c>
      <c r="AW1235" s="13" t="s">
        <v>31</v>
      </c>
      <c r="AX1235" s="13" t="s">
        <v>75</v>
      </c>
      <c r="AY1235" s="169" t="s">
        <v>371</v>
      </c>
    </row>
    <row r="1236" spans="2:65" s="15" customFormat="1" ht="11.25" x14ac:dyDescent="0.2">
      <c r="B1236" s="182"/>
      <c r="D1236" s="162" t="s">
        <v>379</v>
      </c>
      <c r="E1236" s="183" t="s">
        <v>1</v>
      </c>
      <c r="F1236" s="184" t="s">
        <v>385</v>
      </c>
      <c r="H1236" s="185">
        <v>231.49799999999999</v>
      </c>
      <c r="I1236" s="186"/>
      <c r="L1236" s="182"/>
      <c r="M1236" s="187"/>
      <c r="T1236" s="188"/>
      <c r="AT1236" s="183" t="s">
        <v>379</v>
      </c>
      <c r="AU1236" s="183" t="s">
        <v>384</v>
      </c>
      <c r="AV1236" s="15" t="s">
        <v>377</v>
      </c>
      <c r="AW1236" s="15" t="s">
        <v>31</v>
      </c>
      <c r="AX1236" s="15" t="s">
        <v>82</v>
      </c>
      <c r="AY1236" s="183" t="s">
        <v>371</v>
      </c>
    </row>
    <row r="1237" spans="2:65" s="1" customFormat="1" ht="33" customHeight="1" x14ac:dyDescent="0.2">
      <c r="B1237" s="147"/>
      <c r="C1237" s="148" t="s">
        <v>1637</v>
      </c>
      <c r="D1237" s="148" t="s">
        <v>373</v>
      </c>
      <c r="E1237" s="149" t="s">
        <v>1638</v>
      </c>
      <c r="F1237" s="150" t="s">
        <v>1639</v>
      </c>
      <c r="G1237" s="151" t="s">
        <v>489</v>
      </c>
      <c r="H1237" s="152">
        <v>32.53</v>
      </c>
      <c r="I1237" s="153"/>
      <c r="J1237" s="154">
        <f>ROUND(I1237*H1237,2)</f>
        <v>0</v>
      </c>
      <c r="K1237" s="150"/>
      <c r="L1237" s="32"/>
      <c r="M1237" s="155" t="s">
        <v>1</v>
      </c>
      <c r="N1237" s="156" t="s">
        <v>41</v>
      </c>
      <c r="P1237" s="157">
        <f>O1237*H1237</f>
        <v>0</v>
      </c>
      <c r="Q1237" s="157">
        <v>4.0545000000000002E-4</v>
      </c>
      <c r="R1237" s="157">
        <f>Q1237*H1237</f>
        <v>1.31892885E-2</v>
      </c>
      <c r="S1237" s="157">
        <v>0</v>
      </c>
      <c r="T1237" s="158">
        <f>S1237*H1237</f>
        <v>0</v>
      </c>
      <c r="AR1237" s="159" t="s">
        <v>461</v>
      </c>
      <c r="AT1237" s="159" t="s">
        <v>373</v>
      </c>
      <c r="AU1237" s="159" t="s">
        <v>384</v>
      </c>
      <c r="AY1237" s="17" t="s">
        <v>371</v>
      </c>
      <c r="BE1237" s="160">
        <f>IF(N1237="základná",J1237,0)</f>
        <v>0</v>
      </c>
      <c r="BF1237" s="160">
        <f>IF(N1237="znížená",J1237,0)</f>
        <v>0</v>
      </c>
      <c r="BG1237" s="160">
        <f>IF(N1237="zákl. prenesená",J1237,0)</f>
        <v>0</v>
      </c>
      <c r="BH1237" s="160">
        <f>IF(N1237="zníž. prenesená",J1237,0)</f>
        <v>0</v>
      </c>
      <c r="BI1237" s="160">
        <f>IF(N1237="nulová",J1237,0)</f>
        <v>0</v>
      </c>
      <c r="BJ1237" s="17" t="s">
        <v>88</v>
      </c>
      <c r="BK1237" s="160">
        <f>ROUND(I1237*H1237,2)</f>
        <v>0</v>
      </c>
      <c r="BL1237" s="17" t="s">
        <v>461</v>
      </c>
      <c r="BM1237" s="159" t="s">
        <v>1640</v>
      </c>
    </row>
    <row r="1238" spans="2:65" s="12" customFormat="1" ht="11.25" x14ac:dyDescent="0.2">
      <c r="B1238" s="161"/>
      <c r="D1238" s="162" t="s">
        <v>379</v>
      </c>
      <c r="E1238" s="163" t="s">
        <v>1</v>
      </c>
      <c r="F1238" s="164" t="s">
        <v>1598</v>
      </c>
      <c r="H1238" s="163" t="s">
        <v>1</v>
      </c>
      <c r="I1238" s="165"/>
      <c r="L1238" s="161"/>
      <c r="M1238" s="166"/>
      <c r="T1238" s="167"/>
      <c r="AT1238" s="163" t="s">
        <v>379</v>
      </c>
      <c r="AU1238" s="163" t="s">
        <v>384</v>
      </c>
      <c r="AV1238" s="12" t="s">
        <v>82</v>
      </c>
      <c r="AW1238" s="12" t="s">
        <v>31</v>
      </c>
      <c r="AX1238" s="12" t="s">
        <v>75</v>
      </c>
      <c r="AY1238" s="163" t="s">
        <v>371</v>
      </c>
    </row>
    <row r="1239" spans="2:65" s="13" customFormat="1" ht="11.25" x14ac:dyDescent="0.2">
      <c r="B1239" s="168"/>
      <c r="D1239" s="162" t="s">
        <v>379</v>
      </c>
      <c r="E1239" s="169" t="s">
        <v>1</v>
      </c>
      <c r="F1239" s="170" t="s">
        <v>1641</v>
      </c>
      <c r="H1239" s="171">
        <v>32.53</v>
      </c>
      <c r="I1239" s="172"/>
      <c r="L1239" s="168"/>
      <c r="M1239" s="173"/>
      <c r="T1239" s="174"/>
      <c r="AT1239" s="169" t="s">
        <v>379</v>
      </c>
      <c r="AU1239" s="169" t="s">
        <v>384</v>
      </c>
      <c r="AV1239" s="13" t="s">
        <v>88</v>
      </c>
      <c r="AW1239" s="13" t="s">
        <v>31</v>
      </c>
      <c r="AX1239" s="13" t="s">
        <v>75</v>
      </c>
      <c r="AY1239" s="169" t="s">
        <v>371</v>
      </c>
    </row>
    <row r="1240" spans="2:65" s="14" customFormat="1" ht="11.25" x14ac:dyDescent="0.2">
      <c r="B1240" s="175"/>
      <c r="D1240" s="162" t="s">
        <v>379</v>
      </c>
      <c r="E1240" s="176" t="s">
        <v>288</v>
      </c>
      <c r="F1240" s="177" t="s">
        <v>383</v>
      </c>
      <c r="H1240" s="178">
        <v>32.53</v>
      </c>
      <c r="I1240" s="179"/>
      <c r="L1240" s="175"/>
      <c r="M1240" s="180"/>
      <c r="T1240" s="181"/>
      <c r="AT1240" s="176" t="s">
        <v>379</v>
      </c>
      <c r="AU1240" s="176" t="s">
        <v>384</v>
      </c>
      <c r="AV1240" s="14" t="s">
        <v>384</v>
      </c>
      <c r="AW1240" s="14" t="s">
        <v>31</v>
      </c>
      <c r="AX1240" s="14" t="s">
        <v>75</v>
      </c>
      <c r="AY1240" s="176" t="s">
        <v>371</v>
      </c>
    </row>
    <row r="1241" spans="2:65" s="15" customFormat="1" ht="11.25" x14ac:dyDescent="0.2">
      <c r="B1241" s="182"/>
      <c r="D1241" s="162" t="s">
        <v>379</v>
      </c>
      <c r="E1241" s="183" t="s">
        <v>1</v>
      </c>
      <c r="F1241" s="184" t="s">
        <v>385</v>
      </c>
      <c r="H1241" s="185">
        <v>32.53</v>
      </c>
      <c r="I1241" s="186"/>
      <c r="L1241" s="182"/>
      <c r="M1241" s="187"/>
      <c r="T1241" s="188"/>
      <c r="AT1241" s="183" t="s">
        <v>379</v>
      </c>
      <c r="AU1241" s="183" t="s">
        <v>384</v>
      </c>
      <c r="AV1241" s="15" t="s">
        <v>377</v>
      </c>
      <c r="AW1241" s="15" t="s">
        <v>31</v>
      </c>
      <c r="AX1241" s="15" t="s">
        <v>82</v>
      </c>
      <c r="AY1241" s="183" t="s">
        <v>371</v>
      </c>
    </row>
    <row r="1242" spans="2:65" s="1" customFormat="1" ht="24.2" customHeight="1" x14ac:dyDescent="0.2">
      <c r="B1242" s="147"/>
      <c r="C1242" s="189" t="s">
        <v>1642</v>
      </c>
      <c r="D1242" s="189" t="s">
        <v>891</v>
      </c>
      <c r="E1242" s="190" t="s">
        <v>1643</v>
      </c>
      <c r="F1242" s="191" t="s">
        <v>1644</v>
      </c>
      <c r="G1242" s="192" t="s">
        <v>489</v>
      </c>
      <c r="H1242" s="193">
        <v>32.53</v>
      </c>
      <c r="I1242" s="194"/>
      <c r="J1242" s="195">
        <f>ROUND(I1242*H1242,2)</f>
        <v>0</v>
      </c>
      <c r="K1242" s="191"/>
      <c r="L1242" s="196"/>
      <c r="M1242" s="197" t="s">
        <v>1</v>
      </c>
      <c r="N1242" s="198" t="s">
        <v>41</v>
      </c>
      <c r="P1242" s="157">
        <f>O1242*H1242</f>
        <v>0</v>
      </c>
      <c r="Q1242" s="157">
        <v>2.9999999999999997E-4</v>
      </c>
      <c r="R1242" s="157">
        <f>Q1242*H1242</f>
        <v>9.7590000000000003E-3</v>
      </c>
      <c r="S1242" s="157">
        <v>0</v>
      </c>
      <c r="T1242" s="158">
        <f>S1242*H1242</f>
        <v>0</v>
      </c>
      <c r="AR1242" s="159" t="s">
        <v>566</v>
      </c>
      <c r="AT1242" s="159" t="s">
        <v>891</v>
      </c>
      <c r="AU1242" s="159" t="s">
        <v>384</v>
      </c>
      <c r="AY1242" s="17" t="s">
        <v>371</v>
      </c>
      <c r="BE1242" s="160">
        <f>IF(N1242="základná",J1242,0)</f>
        <v>0</v>
      </c>
      <c r="BF1242" s="160">
        <f>IF(N1242="znížená",J1242,0)</f>
        <v>0</v>
      </c>
      <c r="BG1242" s="160">
        <f>IF(N1242="zákl. prenesená",J1242,0)</f>
        <v>0</v>
      </c>
      <c r="BH1242" s="160">
        <f>IF(N1242="zníž. prenesená",J1242,0)</f>
        <v>0</v>
      </c>
      <c r="BI1242" s="160">
        <f>IF(N1242="nulová",J1242,0)</f>
        <v>0</v>
      </c>
      <c r="BJ1242" s="17" t="s">
        <v>88</v>
      </c>
      <c r="BK1242" s="160">
        <f>ROUND(I1242*H1242,2)</f>
        <v>0</v>
      </c>
      <c r="BL1242" s="17" t="s">
        <v>461</v>
      </c>
      <c r="BM1242" s="159" t="s">
        <v>1645</v>
      </c>
    </row>
    <row r="1243" spans="2:65" s="13" customFormat="1" ht="11.25" x14ac:dyDescent="0.2">
      <c r="B1243" s="168"/>
      <c r="D1243" s="162" t="s">
        <v>379</v>
      </c>
      <c r="E1243" s="169" t="s">
        <v>1</v>
      </c>
      <c r="F1243" s="170" t="s">
        <v>288</v>
      </c>
      <c r="H1243" s="171">
        <v>32.53</v>
      </c>
      <c r="I1243" s="172"/>
      <c r="L1243" s="168"/>
      <c r="M1243" s="173"/>
      <c r="T1243" s="174"/>
      <c r="AT1243" s="169" t="s">
        <v>379</v>
      </c>
      <c r="AU1243" s="169" t="s">
        <v>384</v>
      </c>
      <c r="AV1243" s="13" t="s">
        <v>88</v>
      </c>
      <c r="AW1243" s="13" t="s">
        <v>31</v>
      </c>
      <c r="AX1243" s="13" t="s">
        <v>75</v>
      </c>
      <c r="AY1243" s="169" t="s">
        <v>371</v>
      </c>
    </row>
    <row r="1244" spans="2:65" s="15" customFormat="1" ht="11.25" x14ac:dyDescent="0.2">
      <c r="B1244" s="182"/>
      <c r="D1244" s="162" t="s">
        <v>379</v>
      </c>
      <c r="E1244" s="183" t="s">
        <v>1</v>
      </c>
      <c r="F1244" s="184" t="s">
        <v>385</v>
      </c>
      <c r="H1244" s="185">
        <v>32.53</v>
      </c>
      <c r="I1244" s="186"/>
      <c r="L1244" s="182"/>
      <c r="M1244" s="187"/>
      <c r="T1244" s="188"/>
      <c r="AT1244" s="183" t="s">
        <v>379</v>
      </c>
      <c r="AU1244" s="183" t="s">
        <v>384</v>
      </c>
      <c r="AV1244" s="15" t="s">
        <v>377</v>
      </c>
      <c r="AW1244" s="15" t="s">
        <v>31</v>
      </c>
      <c r="AX1244" s="15" t="s">
        <v>82</v>
      </c>
      <c r="AY1244" s="183" t="s">
        <v>371</v>
      </c>
    </row>
    <row r="1245" spans="2:65" s="1" customFormat="1" ht="33" customHeight="1" x14ac:dyDescent="0.2">
      <c r="B1245" s="147"/>
      <c r="C1245" s="148" t="s">
        <v>1646</v>
      </c>
      <c r="D1245" s="148" t="s">
        <v>373</v>
      </c>
      <c r="E1245" s="149" t="s">
        <v>1512</v>
      </c>
      <c r="F1245" s="150" t="s">
        <v>1513</v>
      </c>
      <c r="G1245" s="151" t="s">
        <v>489</v>
      </c>
      <c r="H1245" s="152">
        <v>198.96799999999999</v>
      </c>
      <c r="I1245" s="153"/>
      <c r="J1245" s="154">
        <f>ROUND(I1245*H1245,2)</f>
        <v>0</v>
      </c>
      <c r="K1245" s="150"/>
      <c r="L1245" s="32"/>
      <c r="M1245" s="155" t="s">
        <v>1</v>
      </c>
      <c r="N1245" s="156" t="s">
        <v>41</v>
      </c>
      <c r="P1245" s="157">
        <f>O1245*H1245</f>
        <v>0</v>
      </c>
      <c r="Q1245" s="157">
        <v>3.6000000000000002E-4</v>
      </c>
      <c r="R1245" s="157">
        <f>Q1245*H1245</f>
        <v>7.1628479999999994E-2</v>
      </c>
      <c r="S1245" s="157">
        <v>0</v>
      </c>
      <c r="T1245" s="158">
        <f>S1245*H1245</f>
        <v>0</v>
      </c>
      <c r="AR1245" s="159" t="s">
        <v>461</v>
      </c>
      <c r="AT1245" s="159" t="s">
        <v>373</v>
      </c>
      <c r="AU1245" s="159" t="s">
        <v>384</v>
      </c>
      <c r="AY1245" s="17" t="s">
        <v>371</v>
      </c>
      <c r="BE1245" s="160">
        <f>IF(N1245="základná",J1245,0)</f>
        <v>0</v>
      </c>
      <c r="BF1245" s="160">
        <f>IF(N1245="znížená",J1245,0)</f>
        <v>0</v>
      </c>
      <c r="BG1245" s="160">
        <f>IF(N1245="zákl. prenesená",J1245,0)</f>
        <v>0</v>
      </c>
      <c r="BH1245" s="160">
        <f>IF(N1245="zníž. prenesená",J1245,0)</f>
        <v>0</v>
      </c>
      <c r="BI1245" s="160">
        <f>IF(N1245="nulová",J1245,0)</f>
        <v>0</v>
      </c>
      <c r="BJ1245" s="17" t="s">
        <v>88</v>
      </c>
      <c r="BK1245" s="160">
        <f>ROUND(I1245*H1245,2)</f>
        <v>0</v>
      </c>
      <c r="BL1245" s="17" t="s">
        <v>461</v>
      </c>
      <c r="BM1245" s="159" t="s">
        <v>1647</v>
      </c>
    </row>
    <row r="1246" spans="2:65" s="12" customFormat="1" ht="11.25" x14ac:dyDescent="0.2">
      <c r="B1246" s="161"/>
      <c r="D1246" s="162" t="s">
        <v>379</v>
      </c>
      <c r="E1246" s="163" t="s">
        <v>1</v>
      </c>
      <c r="F1246" s="164" t="s">
        <v>1598</v>
      </c>
      <c r="H1246" s="163" t="s">
        <v>1</v>
      </c>
      <c r="I1246" s="165"/>
      <c r="L1246" s="161"/>
      <c r="M1246" s="166"/>
      <c r="T1246" s="167"/>
      <c r="AT1246" s="163" t="s">
        <v>379</v>
      </c>
      <c r="AU1246" s="163" t="s">
        <v>384</v>
      </c>
      <c r="AV1246" s="12" t="s">
        <v>82</v>
      </c>
      <c r="AW1246" s="12" t="s">
        <v>31</v>
      </c>
      <c r="AX1246" s="12" t="s">
        <v>75</v>
      </c>
      <c r="AY1246" s="163" t="s">
        <v>371</v>
      </c>
    </row>
    <row r="1247" spans="2:65" s="13" customFormat="1" ht="11.25" x14ac:dyDescent="0.2">
      <c r="B1247" s="168"/>
      <c r="D1247" s="162" t="s">
        <v>379</v>
      </c>
      <c r="E1247" s="169" t="s">
        <v>1</v>
      </c>
      <c r="F1247" s="170" t="s">
        <v>1632</v>
      </c>
      <c r="H1247" s="171">
        <v>231.49799999999999</v>
      </c>
      <c r="I1247" s="172"/>
      <c r="L1247" s="168"/>
      <c r="M1247" s="173"/>
      <c r="T1247" s="174"/>
      <c r="AT1247" s="169" t="s">
        <v>379</v>
      </c>
      <c r="AU1247" s="169" t="s">
        <v>384</v>
      </c>
      <c r="AV1247" s="13" t="s">
        <v>88</v>
      </c>
      <c r="AW1247" s="13" t="s">
        <v>31</v>
      </c>
      <c r="AX1247" s="13" t="s">
        <v>75</v>
      </c>
      <c r="AY1247" s="169" t="s">
        <v>371</v>
      </c>
    </row>
    <row r="1248" spans="2:65" s="13" customFormat="1" ht="11.25" x14ac:dyDescent="0.2">
      <c r="B1248" s="168"/>
      <c r="D1248" s="162" t="s">
        <v>379</v>
      </c>
      <c r="E1248" s="169" t="s">
        <v>1</v>
      </c>
      <c r="F1248" s="170" t="s">
        <v>1648</v>
      </c>
      <c r="H1248" s="171">
        <v>-32.53</v>
      </c>
      <c r="I1248" s="172"/>
      <c r="L1248" s="168"/>
      <c r="M1248" s="173"/>
      <c r="T1248" s="174"/>
      <c r="AT1248" s="169" t="s">
        <v>379</v>
      </c>
      <c r="AU1248" s="169" t="s">
        <v>384</v>
      </c>
      <c r="AV1248" s="13" t="s">
        <v>88</v>
      </c>
      <c r="AW1248" s="13" t="s">
        <v>31</v>
      </c>
      <c r="AX1248" s="13" t="s">
        <v>75</v>
      </c>
      <c r="AY1248" s="169" t="s">
        <v>371</v>
      </c>
    </row>
    <row r="1249" spans="2:65" s="14" customFormat="1" ht="11.25" x14ac:dyDescent="0.2">
      <c r="B1249" s="175"/>
      <c r="D1249" s="162" t="s">
        <v>379</v>
      </c>
      <c r="E1249" s="176" t="s">
        <v>166</v>
      </c>
      <c r="F1249" s="177" t="s">
        <v>383</v>
      </c>
      <c r="H1249" s="178">
        <v>198.96799999999999</v>
      </c>
      <c r="I1249" s="179"/>
      <c r="L1249" s="175"/>
      <c r="M1249" s="180"/>
      <c r="T1249" s="181"/>
      <c r="AT1249" s="176" t="s">
        <v>379</v>
      </c>
      <c r="AU1249" s="176" t="s">
        <v>384</v>
      </c>
      <c r="AV1249" s="14" t="s">
        <v>384</v>
      </c>
      <c r="AW1249" s="14" t="s">
        <v>31</v>
      </c>
      <c r="AX1249" s="14" t="s">
        <v>75</v>
      </c>
      <c r="AY1249" s="176" t="s">
        <v>371</v>
      </c>
    </row>
    <row r="1250" spans="2:65" s="15" customFormat="1" ht="11.25" x14ac:dyDescent="0.2">
      <c r="B1250" s="182"/>
      <c r="D1250" s="162" t="s">
        <v>379</v>
      </c>
      <c r="E1250" s="183" t="s">
        <v>1</v>
      </c>
      <c r="F1250" s="184" t="s">
        <v>385</v>
      </c>
      <c r="H1250" s="185">
        <v>198.96799999999999</v>
      </c>
      <c r="I1250" s="186"/>
      <c r="L1250" s="182"/>
      <c r="M1250" s="187"/>
      <c r="T1250" s="188"/>
      <c r="AT1250" s="183" t="s">
        <v>379</v>
      </c>
      <c r="AU1250" s="183" t="s">
        <v>384</v>
      </c>
      <c r="AV1250" s="15" t="s">
        <v>377</v>
      </c>
      <c r="AW1250" s="15" t="s">
        <v>31</v>
      </c>
      <c r="AX1250" s="15" t="s">
        <v>82</v>
      </c>
      <c r="AY1250" s="183" t="s">
        <v>371</v>
      </c>
    </row>
    <row r="1251" spans="2:65" s="1" customFormat="1" ht="24.2" customHeight="1" x14ac:dyDescent="0.2">
      <c r="B1251" s="147"/>
      <c r="C1251" s="189" t="s">
        <v>1649</v>
      </c>
      <c r="D1251" s="189" t="s">
        <v>891</v>
      </c>
      <c r="E1251" s="190" t="s">
        <v>1518</v>
      </c>
      <c r="F1251" s="191" t="s">
        <v>1519</v>
      </c>
      <c r="G1251" s="192" t="s">
        <v>489</v>
      </c>
      <c r="H1251" s="193">
        <v>198.96799999999999</v>
      </c>
      <c r="I1251" s="194"/>
      <c r="J1251" s="195">
        <f>ROUND(I1251*H1251,2)</f>
        <v>0</v>
      </c>
      <c r="K1251" s="191"/>
      <c r="L1251" s="196"/>
      <c r="M1251" s="197" t="s">
        <v>1</v>
      </c>
      <c r="N1251" s="198" t="s">
        <v>41</v>
      </c>
      <c r="P1251" s="157">
        <f>O1251*H1251</f>
        <v>0</v>
      </c>
      <c r="Q1251" s="157">
        <v>2.9999999999999997E-4</v>
      </c>
      <c r="R1251" s="157">
        <f>Q1251*H1251</f>
        <v>5.9690399999999991E-2</v>
      </c>
      <c r="S1251" s="157">
        <v>0</v>
      </c>
      <c r="T1251" s="158">
        <f>S1251*H1251</f>
        <v>0</v>
      </c>
      <c r="AR1251" s="159" t="s">
        <v>566</v>
      </c>
      <c r="AT1251" s="159" t="s">
        <v>891</v>
      </c>
      <c r="AU1251" s="159" t="s">
        <v>384</v>
      </c>
      <c r="AY1251" s="17" t="s">
        <v>371</v>
      </c>
      <c r="BE1251" s="160">
        <f>IF(N1251="základná",J1251,0)</f>
        <v>0</v>
      </c>
      <c r="BF1251" s="160">
        <f>IF(N1251="znížená",J1251,0)</f>
        <v>0</v>
      </c>
      <c r="BG1251" s="160">
        <f>IF(N1251="zákl. prenesená",J1251,0)</f>
        <v>0</v>
      </c>
      <c r="BH1251" s="160">
        <f>IF(N1251="zníž. prenesená",J1251,0)</f>
        <v>0</v>
      </c>
      <c r="BI1251" s="160">
        <f>IF(N1251="nulová",J1251,0)</f>
        <v>0</v>
      </c>
      <c r="BJ1251" s="17" t="s">
        <v>88</v>
      </c>
      <c r="BK1251" s="160">
        <f>ROUND(I1251*H1251,2)</f>
        <v>0</v>
      </c>
      <c r="BL1251" s="17" t="s">
        <v>461</v>
      </c>
      <c r="BM1251" s="159" t="s">
        <v>1650</v>
      </c>
    </row>
    <row r="1252" spans="2:65" s="13" customFormat="1" ht="11.25" x14ac:dyDescent="0.2">
      <c r="B1252" s="168"/>
      <c r="D1252" s="162" t="s">
        <v>379</v>
      </c>
      <c r="E1252" s="169" t="s">
        <v>1</v>
      </c>
      <c r="F1252" s="170" t="s">
        <v>166</v>
      </c>
      <c r="H1252" s="171">
        <v>198.96799999999999</v>
      </c>
      <c r="I1252" s="172"/>
      <c r="L1252" s="168"/>
      <c r="M1252" s="173"/>
      <c r="T1252" s="174"/>
      <c r="AT1252" s="169" t="s">
        <v>379</v>
      </c>
      <c r="AU1252" s="169" t="s">
        <v>384</v>
      </c>
      <c r="AV1252" s="13" t="s">
        <v>88</v>
      </c>
      <c r="AW1252" s="13" t="s">
        <v>31</v>
      </c>
      <c r="AX1252" s="13" t="s">
        <v>75</v>
      </c>
      <c r="AY1252" s="169" t="s">
        <v>371</v>
      </c>
    </row>
    <row r="1253" spans="2:65" s="15" customFormat="1" ht="11.25" x14ac:dyDescent="0.2">
      <c r="B1253" s="182"/>
      <c r="D1253" s="162" t="s">
        <v>379</v>
      </c>
      <c r="E1253" s="183" t="s">
        <v>1</v>
      </c>
      <c r="F1253" s="184" t="s">
        <v>385</v>
      </c>
      <c r="H1253" s="185">
        <v>198.96799999999999</v>
      </c>
      <c r="I1253" s="186"/>
      <c r="L1253" s="182"/>
      <c r="M1253" s="187"/>
      <c r="T1253" s="188"/>
      <c r="AT1253" s="183" t="s">
        <v>379</v>
      </c>
      <c r="AU1253" s="183" t="s">
        <v>384</v>
      </c>
      <c r="AV1253" s="15" t="s">
        <v>377</v>
      </c>
      <c r="AW1253" s="15" t="s">
        <v>31</v>
      </c>
      <c r="AX1253" s="15" t="s">
        <v>82</v>
      </c>
      <c r="AY1253" s="183" t="s">
        <v>371</v>
      </c>
    </row>
    <row r="1254" spans="2:65" s="1" customFormat="1" ht="24.2" customHeight="1" x14ac:dyDescent="0.2">
      <c r="B1254" s="147"/>
      <c r="C1254" s="148" t="s">
        <v>1651</v>
      </c>
      <c r="D1254" s="148" t="s">
        <v>373</v>
      </c>
      <c r="E1254" s="149" t="s">
        <v>1500</v>
      </c>
      <c r="F1254" s="150" t="s">
        <v>1501</v>
      </c>
      <c r="G1254" s="151" t="s">
        <v>376</v>
      </c>
      <c r="H1254" s="152">
        <v>853.33299999999997</v>
      </c>
      <c r="I1254" s="153"/>
      <c r="J1254" s="154">
        <f>ROUND(I1254*H1254,2)</f>
        <v>0</v>
      </c>
      <c r="K1254" s="150"/>
      <c r="L1254" s="32"/>
      <c r="M1254" s="155" t="s">
        <v>1</v>
      </c>
      <c r="N1254" s="156" t="s">
        <v>41</v>
      </c>
      <c r="P1254" s="157">
        <f>O1254*H1254</f>
        <v>0</v>
      </c>
      <c r="Q1254" s="157">
        <v>0</v>
      </c>
      <c r="R1254" s="157">
        <f>Q1254*H1254</f>
        <v>0</v>
      </c>
      <c r="S1254" s="157">
        <v>0</v>
      </c>
      <c r="T1254" s="158">
        <f>S1254*H1254</f>
        <v>0</v>
      </c>
      <c r="AR1254" s="159" t="s">
        <v>461</v>
      </c>
      <c r="AT1254" s="159" t="s">
        <v>373</v>
      </c>
      <c r="AU1254" s="159" t="s">
        <v>384</v>
      </c>
      <c r="AY1254" s="17" t="s">
        <v>371</v>
      </c>
      <c r="BE1254" s="160">
        <f>IF(N1254="základná",J1254,0)</f>
        <v>0</v>
      </c>
      <c r="BF1254" s="160">
        <f>IF(N1254="znížená",J1254,0)</f>
        <v>0</v>
      </c>
      <c r="BG1254" s="160">
        <f>IF(N1254="zákl. prenesená",J1254,0)</f>
        <v>0</v>
      </c>
      <c r="BH1254" s="160">
        <f>IF(N1254="zníž. prenesená",J1254,0)</f>
        <v>0</v>
      </c>
      <c r="BI1254" s="160">
        <f>IF(N1254="nulová",J1254,0)</f>
        <v>0</v>
      </c>
      <c r="BJ1254" s="17" t="s">
        <v>88</v>
      </c>
      <c r="BK1254" s="160">
        <f>ROUND(I1254*H1254,2)</f>
        <v>0</v>
      </c>
      <c r="BL1254" s="17" t="s">
        <v>461</v>
      </c>
      <c r="BM1254" s="159" t="s">
        <v>1652</v>
      </c>
    </row>
    <row r="1255" spans="2:65" s="13" customFormat="1" ht="11.25" x14ac:dyDescent="0.2">
      <c r="B1255" s="168"/>
      <c r="D1255" s="162" t="s">
        <v>379</v>
      </c>
      <c r="E1255" s="169" t="s">
        <v>1</v>
      </c>
      <c r="F1255" s="170" t="s">
        <v>1581</v>
      </c>
      <c r="H1255" s="171">
        <v>853.33299999999997</v>
      </c>
      <c r="I1255" s="172"/>
      <c r="L1255" s="168"/>
      <c r="M1255" s="173"/>
      <c r="T1255" s="174"/>
      <c r="AT1255" s="169" t="s">
        <v>379</v>
      </c>
      <c r="AU1255" s="169" t="s">
        <v>384</v>
      </c>
      <c r="AV1255" s="13" t="s">
        <v>88</v>
      </c>
      <c r="AW1255" s="13" t="s">
        <v>31</v>
      </c>
      <c r="AX1255" s="13" t="s">
        <v>75</v>
      </c>
      <c r="AY1255" s="169" t="s">
        <v>371</v>
      </c>
    </row>
    <row r="1256" spans="2:65" s="15" customFormat="1" ht="11.25" x14ac:dyDescent="0.2">
      <c r="B1256" s="182"/>
      <c r="D1256" s="162" t="s">
        <v>379</v>
      </c>
      <c r="E1256" s="183" t="s">
        <v>1</v>
      </c>
      <c r="F1256" s="184" t="s">
        <v>385</v>
      </c>
      <c r="H1256" s="185">
        <v>853.33299999999997</v>
      </c>
      <c r="I1256" s="186"/>
      <c r="L1256" s="182"/>
      <c r="M1256" s="187"/>
      <c r="T1256" s="188"/>
      <c r="AT1256" s="183" t="s">
        <v>379</v>
      </c>
      <c r="AU1256" s="183" t="s">
        <v>384</v>
      </c>
      <c r="AV1256" s="15" t="s">
        <v>377</v>
      </c>
      <c r="AW1256" s="15" t="s">
        <v>31</v>
      </c>
      <c r="AX1256" s="15" t="s">
        <v>82</v>
      </c>
      <c r="AY1256" s="183" t="s">
        <v>371</v>
      </c>
    </row>
    <row r="1257" spans="2:65" s="1" customFormat="1" ht="24.2" customHeight="1" x14ac:dyDescent="0.2">
      <c r="B1257" s="147"/>
      <c r="C1257" s="189" t="s">
        <v>1653</v>
      </c>
      <c r="D1257" s="189" t="s">
        <v>891</v>
      </c>
      <c r="E1257" s="190" t="s">
        <v>1504</v>
      </c>
      <c r="F1257" s="191" t="s">
        <v>1505</v>
      </c>
      <c r="G1257" s="192" t="s">
        <v>376</v>
      </c>
      <c r="H1257" s="193">
        <v>1024</v>
      </c>
      <c r="I1257" s="194"/>
      <c r="J1257" s="195">
        <f>ROUND(I1257*H1257,2)</f>
        <v>0</v>
      </c>
      <c r="K1257" s="191"/>
      <c r="L1257" s="196"/>
      <c r="M1257" s="197" t="s">
        <v>1</v>
      </c>
      <c r="N1257" s="198" t="s">
        <v>41</v>
      </c>
      <c r="P1257" s="157">
        <f>O1257*H1257</f>
        <v>0</v>
      </c>
      <c r="Q1257" s="157">
        <v>2.9999999999999997E-4</v>
      </c>
      <c r="R1257" s="157">
        <f>Q1257*H1257</f>
        <v>0.30719999999999997</v>
      </c>
      <c r="S1257" s="157">
        <v>0</v>
      </c>
      <c r="T1257" s="158">
        <f>S1257*H1257</f>
        <v>0</v>
      </c>
      <c r="AR1257" s="159" t="s">
        <v>566</v>
      </c>
      <c r="AT1257" s="159" t="s">
        <v>891</v>
      </c>
      <c r="AU1257" s="159" t="s">
        <v>384</v>
      </c>
      <c r="AY1257" s="17" t="s">
        <v>371</v>
      </c>
      <c r="BE1257" s="160">
        <f>IF(N1257="základná",J1257,0)</f>
        <v>0</v>
      </c>
      <c r="BF1257" s="160">
        <f>IF(N1257="znížená",J1257,0)</f>
        <v>0</v>
      </c>
      <c r="BG1257" s="160">
        <f>IF(N1257="zákl. prenesená",J1257,0)</f>
        <v>0</v>
      </c>
      <c r="BH1257" s="160">
        <f>IF(N1257="zníž. prenesená",J1257,0)</f>
        <v>0</v>
      </c>
      <c r="BI1257" s="160">
        <f>IF(N1257="nulová",J1257,0)</f>
        <v>0</v>
      </c>
      <c r="BJ1257" s="17" t="s">
        <v>88</v>
      </c>
      <c r="BK1257" s="160">
        <f>ROUND(I1257*H1257,2)</f>
        <v>0</v>
      </c>
      <c r="BL1257" s="17" t="s">
        <v>461</v>
      </c>
      <c r="BM1257" s="159" t="s">
        <v>1654</v>
      </c>
    </row>
    <row r="1258" spans="2:65" s="13" customFormat="1" ht="11.25" x14ac:dyDescent="0.2">
      <c r="B1258" s="168"/>
      <c r="D1258" s="162" t="s">
        <v>379</v>
      </c>
      <c r="E1258" s="169" t="s">
        <v>1</v>
      </c>
      <c r="F1258" s="170" t="s">
        <v>1595</v>
      </c>
      <c r="H1258" s="171">
        <v>1024</v>
      </c>
      <c r="I1258" s="172"/>
      <c r="L1258" s="168"/>
      <c r="M1258" s="173"/>
      <c r="T1258" s="174"/>
      <c r="AT1258" s="169" t="s">
        <v>379</v>
      </c>
      <c r="AU1258" s="169" t="s">
        <v>384</v>
      </c>
      <c r="AV1258" s="13" t="s">
        <v>88</v>
      </c>
      <c r="AW1258" s="13" t="s">
        <v>31</v>
      </c>
      <c r="AX1258" s="13" t="s">
        <v>75</v>
      </c>
      <c r="AY1258" s="169" t="s">
        <v>371</v>
      </c>
    </row>
    <row r="1259" spans="2:65" s="15" customFormat="1" ht="11.25" x14ac:dyDescent="0.2">
      <c r="B1259" s="182"/>
      <c r="D1259" s="162" t="s">
        <v>379</v>
      </c>
      <c r="E1259" s="183" t="s">
        <v>1</v>
      </c>
      <c r="F1259" s="184" t="s">
        <v>385</v>
      </c>
      <c r="H1259" s="185">
        <v>1024</v>
      </c>
      <c r="I1259" s="186"/>
      <c r="L1259" s="182"/>
      <c r="M1259" s="187"/>
      <c r="T1259" s="188"/>
      <c r="AT1259" s="183" t="s">
        <v>379</v>
      </c>
      <c r="AU1259" s="183" t="s">
        <v>384</v>
      </c>
      <c r="AV1259" s="15" t="s">
        <v>377</v>
      </c>
      <c r="AW1259" s="15" t="s">
        <v>31</v>
      </c>
      <c r="AX1259" s="15" t="s">
        <v>82</v>
      </c>
      <c r="AY1259" s="183" t="s">
        <v>371</v>
      </c>
    </row>
    <row r="1260" spans="2:65" s="1" customFormat="1" ht="24.2" customHeight="1" x14ac:dyDescent="0.2">
      <c r="B1260" s="147"/>
      <c r="C1260" s="148" t="s">
        <v>1655</v>
      </c>
      <c r="D1260" s="148" t="s">
        <v>373</v>
      </c>
      <c r="E1260" s="149" t="s">
        <v>1508</v>
      </c>
      <c r="F1260" s="150" t="s">
        <v>1509</v>
      </c>
      <c r="G1260" s="151" t="s">
        <v>376</v>
      </c>
      <c r="H1260" s="152">
        <v>737.58399999999995</v>
      </c>
      <c r="I1260" s="153"/>
      <c r="J1260" s="154">
        <f>ROUND(I1260*H1260,2)</f>
        <v>0</v>
      </c>
      <c r="K1260" s="150"/>
      <c r="L1260" s="32"/>
      <c r="M1260" s="155" t="s">
        <v>1</v>
      </c>
      <c r="N1260" s="156" t="s">
        <v>41</v>
      </c>
      <c r="P1260" s="157">
        <f>O1260*H1260</f>
        <v>0</v>
      </c>
      <c r="Q1260" s="157">
        <v>0</v>
      </c>
      <c r="R1260" s="157">
        <f>Q1260*H1260</f>
        <v>0</v>
      </c>
      <c r="S1260" s="157">
        <v>0</v>
      </c>
      <c r="T1260" s="158">
        <f>S1260*H1260</f>
        <v>0</v>
      </c>
      <c r="AR1260" s="159" t="s">
        <v>461</v>
      </c>
      <c r="AT1260" s="159" t="s">
        <v>373</v>
      </c>
      <c r="AU1260" s="159" t="s">
        <v>384</v>
      </c>
      <c r="AY1260" s="17" t="s">
        <v>371</v>
      </c>
      <c r="BE1260" s="160">
        <f>IF(N1260="základná",J1260,0)</f>
        <v>0</v>
      </c>
      <c r="BF1260" s="160">
        <f>IF(N1260="znížená",J1260,0)</f>
        <v>0</v>
      </c>
      <c r="BG1260" s="160">
        <f>IF(N1260="zákl. prenesená",J1260,0)</f>
        <v>0</v>
      </c>
      <c r="BH1260" s="160">
        <f>IF(N1260="zníž. prenesená",J1260,0)</f>
        <v>0</v>
      </c>
      <c r="BI1260" s="160">
        <f>IF(N1260="nulová",J1260,0)</f>
        <v>0</v>
      </c>
      <c r="BJ1260" s="17" t="s">
        <v>88</v>
      </c>
      <c r="BK1260" s="160">
        <f>ROUND(I1260*H1260,2)</f>
        <v>0</v>
      </c>
      <c r="BL1260" s="17" t="s">
        <v>461</v>
      </c>
      <c r="BM1260" s="159" t="s">
        <v>1656</v>
      </c>
    </row>
    <row r="1261" spans="2:65" s="13" customFormat="1" ht="11.25" x14ac:dyDescent="0.2">
      <c r="B1261" s="168"/>
      <c r="D1261" s="162" t="s">
        <v>379</v>
      </c>
      <c r="E1261" s="169" t="s">
        <v>1</v>
      </c>
      <c r="F1261" s="170" t="s">
        <v>235</v>
      </c>
      <c r="H1261" s="171">
        <v>737.58399999999995</v>
      </c>
      <c r="I1261" s="172"/>
      <c r="L1261" s="168"/>
      <c r="M1261" s="173"/>
      <c r="T1261" s="174"/>
      <c r="AT1261" s="169" t="s">
        <v>379</v>
      </c>
      <c r="AU1261" s="169" t="s">
        <v>384</v>
      </c>
      <c r="AV1261" s="13" t="s">
        <v>88</v>
      </c>
      <c r="AW1261" s="13" t="s">
        <v>31</v>
      </c>
      <c r="AX1261" s="13" t="s">
        <v>75</v>
      </c>
      <c r="AY1261" s="169" t="s">
        <v>371</v>
      </c>
    </row>
    <row r="1262" spans="2:65" s="15" customFormat="1" ht="11.25" x14ac:dyDescent="0.2">
      <c r="B1262" s="182"/>
      <c r="D1262" s="162" t="s">
        <v>379</v>
      </c>
      <c r="E1262" s="183" t="s">
        <v>1</v>
      </c>
      <c r="F1262" s="184" t="s">
        <v>385</v>
      </c>
      <c r="H1262" s="185">
        <v>737.58399999999995</v>
      </c>
      <c r="I1262" s="186"/>
      <c r="L1262" s="182"/>
      <c r="M1262" s="187"/>
      <c r="T1262" s="188"/>
      <c r="AT1262" s="183" t="s">
        <v>379</v>
      </c>
      <c r="AU1262" s="183" t="s">
        <v>384</v>
      </c>
      <c r="AV1262" s="15" t="s">
        <v>377</v>
      </c>
      <c r="AW1262" s="15" t="s">
        <v>31</v>
      </c>
      <c r="AX1262" s="15" t="s">
        <v>82</v>
      </c>
      <c r="AY1262" s="183" t="s">
        <v>371</v>
      </c>
    </row>
    <row r="1263" spans="2:65" s="1" customFormat="1" ht="33" customHeight="1" x14ac:dyDescent="0.2">
      <c r="B1263" s="147"/>
      <c r="C1263" s="148" t="s">
        <v>1657</v>
      </c>
      <c r="D1263" s="148" t="s">
        <v>373</v>
      </c>
      <c r="E1263" s="149" t="s">
        <v>1658</v>
      </c>
      <c r="F1263" s="150" t="s">
        <v>1659</v>
      </c>
      <c r="G1263" s="151" t="s">
        <v>489</v>
      </c>
      <c r="H1263" s="152">
        <v>75.67</v>
      </c>
      <c r="I1263" s="153"/>
      <c r="J1263" s="154">
        <f>ROUND(I1263*H1263,2)</f>
        <v>0</v>
      </c>
      <c r="K1263" s="150"/>
      <c r="L1263" s="32"/>
      <c r="M1263" s="155" t="s">
        <v>1</v>
      </c>
      <c r="N1263" s="156" t="s">
        <v>41</v>
      </c>
      <c r="P1263" s="157">
        <f>O1263*H1263</f>
        <v>0</v>
      </c>
      <c r="Q1263" s="157">
        <v>3.2100000000000001E-5</v>
      </c>
      <c r="R1263" s="157">
        <f>Q1263*H1263</f>
        <v>2.429007E-3</v>
      </c>
      <c r="S1263" s="157">
        <v>0</v>
      </c>
      <c r="T1263" s="158">
        <f>S1263*H1263</f>
        <v>0</v>
      </c>
      <c r="AR1263" s="159" t="s">
        <v>461</v>
      </c>
      <c r="AT1263" s="159" t="s">
        <v>373</v>
      </c>
      <c r="AU1263" s="159" t="s">
        <v>384</v>
      </c>
      <c r="AY1263" s="17" t="s">
        <v>371</v>
      </c>
      <c r="BE1263" s="160">
        <f>IF(N1263="základná",J1263,0)</f>
        <v>0</v>
      </c>
      <c r="BF1263" s="160">
        <f>IF(N1263="znížená",J1263,0)</f>
        <v>0</v>
      </c>
      <c r="BG1263" s="160">
        <f>IF(N1263="zákl. prenesená",J1263,0)</f>
        <v>0</v>
      </c>
      <c r="BH1263" s="160">
        <f>IF(N1263="zníž. prenesená",J1263,0)</f>
        <v>0</v>
      </c>
      <c r="BI1263" s="160">
        <f>IF(N1263="nulová",J1263,0)</f>
        <v>0</v>
      </c>
      <c r="BJ1263" s="17" t="s">
        <v>88</v>
      </c>
      <c r="BK1263" s="160">
        <f>ROUND(I1263*H1263,2)</f>
        <v>0</v>
      </c>
      <c r="BL1263" s="17" t="s">
        <v>461</v>
      </c>
      <c r="BM1263" s="159" t="s">
        <v>1660</v>
      </c>
    </row>
    <row r="1264" spans="2:65" s="12" customFormat="1" ht="11.25" x14ac:dyDescent="0.2">
      <c r="B1264" s="161"/>
      <c r="D1264" s="162" t="s">
        <v>379</v>
      </c>
      <c r="E1264" s="163" t="s">
        <v>1</v>
      </c>
      <c r="F1264" s="164" t="s">
        <v>1598</v>
      </c>
      <c r="H1264" s="163" t="s">
        <v>1</v>
      </c>
      <c r="I1264" s="165"/>
      <c r="L1264" s="161"/>
      <c r="M1264" s="166"/>
      <c r="T1264" s="167"/>
      <c r="AT1264" s="163" t="s">
        <v>379</v>
      </c>
      <c r="AU1264" s="163" t="s">
        <v>384</v>
      </c>
      <c r="AV1264" s="12" t="s">
        <v>82</v>
      </c>
      <c r="AW1264" s="12" t="s">
        <v>31</v>
      </c>
      <c r="AX1264" s="12" t="s">
        <v>75</v>
      </c>
      <c r="AY1264" s="163" t="s">
        <v>371</v>
      </c>
    </row>
    <row r="1265" spans="2:65" s="13" customFormat="1" ht="11.25" x14ac:dyDescent="0.2">
      <c r="B1265" s="168"/>
      <c r="D1265" s="162" t="s">
        <v>379</v>
      </c>
      <c r="E1265" s="169" t="s">
        <v>1</v>
      </c>
      <c r="F1265" s="170" t="s">
        <v>1661</v>
      </c>
      <c r="H1265" s="171">
        <v>75.67</v>
      </c>
      <c r="I1265" s="172"/>
      <c r="L1265" s="168"/>
      <c r="M1265" s="173"/>
      <c r="T1265" s="174"/>
      <c r="AT1265" s="169" t="s">
        <v>379</v>
      </c>
      <c r="AU1265" s="169" t="s">
        <v>384</v>
      </c>
      <c r="AV1265" s="13" t="s">
        <v>88</v>
      </c>
      <c r="AW1265" s="13" t="s">
        <v>31</v>
      </c>
      <c r="AX1265" s="13" t="s">
        <v>75</v>
      </c>
      <c r="AY1265" s="169" t="s">
        <v>371</v>
      </c>
    </row>
    <row r="1266" spans="2:65" s="14" customFormat="1" ht="11.25" x14ac:dyDescent="0.2">
      <c r="B1266" s="175"/>
      <c r="D1266" s="162" t="s">
        <v>379</v>
      </c>
      <c r="E1266" s="176" t="s">
        <v>202</v>
      </c>
      <c r="F1266" s="177" t="s">
        <v>383</v>
      </c>
      <c r="H1266" s="178">
        <v>75.67</v>
      </c>
      <c r="I1266" s="179"/>
      <c r="L1266" s="175"/>
      <c r="M1266" s="180"/>
      <c r="T1266" s="181"/>
      <c r="AT1266" s="176" t="s">
        <v>379</v>
      </c>
      <c r="AU1266" s="176" t="s">
        <v>384</v>
      </c>
      <c r="AV1266" s="14" t="s">
        <v>384</v>
      </c>
      <c r="AW1266" s="14" t="s">
        <v>31</v>
      </c>
      <c r="AX1266" s="14" t="s">
        <v>75</v>
      </c>
      <c r="AY1266" s="176" t="s">
        <v>371</v>
      </c>
    </row>
    <row r="1267" spans="2:65" s="15" customFormat="1" ht="11.25" x14ac:dyDescent="0.2">
      <c r="B1267" s="182"/>
      <c r="D1267" s="162" t="s">
        <v>379</v>
      </c>
      <c r="E1267" s="183" t="s">
        <v>1</v>
      </c>
      <c r="F1267" s="184" t="s">
        <v>385</v>
      </c>
      <c r="H1267" s="185">
        <v>75.67</v>
      </c>
      <c r="I1267" s="186"/>
      <c r="L1267" s="182"/>
      <c r="M1267" s="187"/>
      <c r="T1267" s="188"/>
      <c r="AT1267" s="183" t="s">
        <v>379</v>
      </c>
      <c r="AU1267" s="183" t="s">
        <v>384</v>
      </c>
      <c r="AV1267" s="15" t="s">
        <v>377</v>
      </c>
      <c r="AW1267" s="15" t="s">
        <v>31</v>
      </c>
      <c r="AX1267" s="15" t="s">
        <v>82</v>
      </c>
      <c r="AY1267" s="183" t="s">
        <v>371</v>
      </c>
    </row>
    <row r="1268" spans="2:65" s="1" customFormat="1" ht="33" customHeight="1" x14ac:dyDescent="0.2">
      <c r="B1268" s="147"/>
      <c r="C1268" s="148" t="s">
        <v>1662</v>
      </c>
      <c r="D1268" s="148" t="s">
        <v>373</v>
      </c>
      <c r="E1268" s="149" t="s">
        <v>1663</v>
      </c>
      <c r="F1268" s="150" t="s">
        <v>1664</v>
      </c>
      <c r="G1268" s="151" t="s">
        <v>489</v>
      </c>
      <c r="H1268" s="152">
        <v>93.703000000000003</v>
      </c>
      <c r="I1268" s="153"/>
      <c r="J1268" s="154">
        <f>ROUND(I1268*H1268,2)</f>
        <v>0</v>
      </c>
      <c r="K1268" s="150"/>
      <c r="L1268" s="32"/>
      <c r="M1268" s="155" t="s">
        <v>1</v>
      </c>
      <c r="N1268" s="156" t="s">
        <v>41</v>
      </c>
      <c r="P1268" s="157">
        <f>O1268*H1268</f>
        <v>0</v>
      </c>
      <c r="Q1268" s="157">
        <v>4.3779999999999998E-5</v>
      </c>
      <c r="R1268" s="157">
        <f>Q1268*H1268</f>
        <v>4.1023173399999998E-3</v>
      </c>
      <c r="S1268" s="157">
        <v>0</v>
      </c>
      <c r="T1268" s="158">
        <f>S1268*H1268</f>
        <v>0</v>
      </c>
      <c r="AR1268" s="159" t="s">
        <v>461</v>
      </c>
      <c r="AT1268" s="159" t="s">
        <v>373</v>
      </c>
      <c r="AU1268" s="159" t="s">
        <v>384</v>
      </c>
      <c r="AY1268" s="17" t="s">
        <v>371</v>
      </c>
      <c r="BE1268" s="160">
        <f>IF(N1268="základná",J1268,0)</f>
        <v>0</v>
      </c>
      <c r="BF1268" s="160">
        <f>IF(N1268="znížená",J1268,0)</f>
        <v>0</v>
      </c>
      <c r="BG1268" s="160">
        <f>IF(N1268="zákl. prenesená",J1268,0)</f>
        <v>0</v>
      </c>
      <c r="BH1268" s="160">
        <f>IF(N1268="zníž. prenesená",J1268,0)</f>
        <v>0</v>
      </c>
      <c r="BI1268" s="160">
        <f>IF(N1268="nulová",J1268,0)</f>
        <v>0</v>
      </c>
      <c r="BJ1268" s="17" t="s">
        <v>88</v>
      </c>
      <c r="BK1268" s="160">
        <f>ROUND(I1268*H1268,2)</f>
        <v>0</v>
      </c>
      <c r="BL1268" s="17" t="s">
        <v>461</v>
      </c>
      <c r="BM1268" s="159" t="s">
        <v>1665</v>
      </c>
    </row>
    <row r="1269" spans="2:65" s="1" customFormat="1" ht="24.2" customHeight="1" x14ac:dyDescent="0.2">
      <c r="B1269" s="147"/>
      <c r="C1269" s="189" t="s">
        <v>1666</v>
      </c>
      <c r="D1269" s="189" t="s">
        <v>891</v>
      </c>
      <c r="E1269" s="190" t="s">
        <v>1667</v>
      </c>
      <c r="F1269" s="191" t="s">
        <v>1668</v>
      </c>
      <c r="G1269" s="192" t="s">
        <v>376</v>
      </c>
      <c r="H1269" s="193">
        <v>128.65600000000001</v>
      </c>
      <c r="I1269" s="194"/>
      <c r="J1269" s="195">
        <f>ROUND(I1269*H1269,2)</f>
        <v>0</v>
      </c>
      <c r="K1269" s="191"/>
      <c r="L1269" s="196"/>
      <c r="M1269" s="197" t="s">
        <v>1</v>
      </c>
      <c r="N1269" s="198" t="s">
        <v>41</v>
      </c>
      <c r="P1269" s="157">
        <f>O1269*H1269</f>
        <v>0</v>
      </c>
      <c r="Q1269" s="157">
        <v>9.6799999999999994E-3</v>
      </c>
      <c r="R1269" s="157">
        <f>Q1269*H1269</f>
        <v>1.24539008</v>
      </c>
      <c r="S1269" s="157">
        <v>0</v>
      </c>
      <c r="T1269" s="158">
        <f>S1269*H1269</f>
        <v>0</v>
      </c>
      <c r="AR1269" s="159" t="s">
        <v>566</v>
      </c>
      <c r="AT1269" s="159" t="s">
        <v>891</v>
      </c>
      <c r="AU1269" s="159" t="s">
        <v>384</v>
      </c>
      <c r="AY1269" s="17" t="s">
        <v>371</v>
      </c>
      <c r="BE1269" s="160">
        <f>IF(N1269="základná",J1269,0)</f>
        <v>0</v>
      </c>
      <c r="BF1269" s="160">
        <f>IF(N1269="znížená",J1269,0)</f>
        <v>0</v>
      </c>
      <c r="BG1269" s="160">
        <f>IF(N1269="zákl. prenesená",J1269,0)</f>
        <v>0</v>
      </c>
      <c r="BH1269" s="160">
        <f>IF(N1269="zníž. prenesená",J1269,0)</f>
        <v>0</v>
      </c>
      <c r="BI1269" s="160">
        <f>IF(N1269="nulová",J1269,0)</f>
        <v>0</v>
      </c>
      <c r="BJ1269" s="17" t="s">
        <v>88</v>
      </c>
      <c r="BK1269" s="160">
        <f>ROUND(I1269*H1269,2)</f>
        <v>0</v>
      </c>
      <c r="BL1269" s="17" t="s">
        <v>461</v>
      </c>
      <c r="BM1269" s="159" t="s">
        <v>1669</v>
      </c>
    </row>
    <row r="1270" spans="2:65" s="13" customFormat="1" ht="11.25" x14ac:dyDescent="0.2">
      <c r="B1270" s="168"/>
      <c r="D1270" s="162" t="s">
        <v>379</v>
      </c>
      <c r="E1270" s="169" t="s">
        <v>1</v>
      </c>
      <c r="F1270" s="170" t="s">
        <v>1670</v>
      </c>
      <c r="H1270" s="171">
        <v>98.388000000000005</v>
      </c>
      <c r="I1270" s="172"/>
      <c r="L1270" s="168"/>
      <c r="M1270" s="173"/>
      <c r="T1270" s="174"/>
      <c r="AT1270" s="169" t="s">
        <v>379</v>
      </c>
      <c r="AU1270" s="169" t="s">
        <v>384</v>
      </c>
      <c r="AV1270" s="13" t="s">
        <v>88</v>
      </c>
      <c r="AW1270" s="13" t="s">
        <v>31</v>
      </c>
      <c r="AX1270" s="13" t="s">
        <v>75</v>
      </c>
      <c r="AY1270" s="169" t="s">
        <v>371</v>
      </c>
    </row>
    <row r="1271" spans="2:65" s="13" customFormat="1" ht="11.25" x14ac:dyDescent="0.2">
      <c r="B1271" s="168"/>
      <c r="D1271" s="162" t="s">
        <v>379</v>
      </c>
      <c r="E1271" s="169" t="s">
        <v>1</v>
      </c>
      <c r="F1271" s="170" t="s">
        <v>1671</v>
      </c>
      <c r="H1271" s="171">
        <v>30.268000000000001</v>
      </c>
      <c r="I1271" s="172"/>
      <c r="L1271" s="168"/>
      <c r="M1271" s="173"/>
      <c r="T1271" s="174"/>
      <c r="AT1271" s="169" t="s">
        <v>379</v>
      </c>
      <c r="AU1271" s="169" t="s">
        <v>384</v>
      </c>
      <c r="AV1271" s="13" t="s">
        <v>88</v>
      </c>
      <c r="AW1271" s="13" t="s">
        <v>31</v>
      </c>
      <c r="AX1271" s="13" t="s">
        <v>75</v>
      </c>
      <c r="AY1271" s="169" t="s">
        <v>371</v>
      </c>
    </row>
    <row r="1272" spans="2:65" s="15" customFormat="1" ht="11.25" x14ac:dyDescent="0.2">
      <c r="B1272" s="182"/>
      <c r="D1272" s="162" t="s">
        <v>379</v>
      </c>
      <c r="E1272" s="183" t="s">
        <v>1</v>
      </c>
      <c r="F1272" s="184" t="s">
        <v>385</v>
      </c>
      <c r="H1272" s="185">
        <v>128.65600000000001</v>
      </c>
      <c r="I1272" s="186"/>
      <c r="L1272" s="182"/>
      <c r="M1272" s="187"/>
      <c r="T1272" s="188"/>
      <c r="AT1272" s="183" t="s">
        <v>379</v>
      </c>
      <c r="AU1272" s="183" t="s">
        <v>384</v>
      </c>
      <c r="AV1272" s="15" t="s">
        <v>377</v>
      </c>
      <c r="AW1272" s="15" t="s">
        <v>31</v>
      </c>
      <c r="AX1272" s="15" t="s">
        <v>82</v>
      </c>
      <c r="AY1272" s="183" t="s">
        <v>371</v>
      </c>
    </row>
    <row r="1273" spans="2:65" s="1" customFormat="1" ht="37.9" customHeight="1" x14ac:dyDescent="0.2">
      <c r="B1273" s="147"/>
      <c r="C1273" s="148" t="s">
        <v>1672</v>
      </c>
      <c r="D1273" s="148" t="s">
        <v>373</v>
      </c>
      <c r="E1273" s="149" t="s">
        <v>1673</v>
      </c>
      <c r="F1273" s="150" t="s">
        <v>1674</v>
      </c>
      <c r="G1273" s="151" t="s">
        <v>376</v>
      </c>
      <c r="H1273" s="152">
        <v>737.58399999999995</v>
      </c>
      <c r="I1273" s="153"/>
      <c r="J1273" s="154">
        <f>ROUND(I1273*H1273,2)</f>
        <v>0</v>
      </c>
      <c r="K1273" s="150"/>
      <c r="L1273" s="32"/>
      <c r="M1273" s="155" t="s">
        <v>1</v>
      </c>
      <c r="N1273" s="156" t="s">
        <v>41</v>
      </c>
      <c r="P1273" s="157">
        <f>O1273*H1273</f>
        <v>0</v>
      </c>
      <c r="Q1273" s="157">
        <v>1.2E-4</v>
      </c>
      <c r="R1273" s="157">
        <f>Q1273*H1273</f>
        <v>8.8510079999999991E-2</v>
      </c>
      <c r="S1273" s="157">
        <v>0</v>
      </c>
      <c r="T1273" s="158">
        <f>S1273*H1273</f>
        <v>0</v>
      </c>
      <c r="AR1273" s="159" t="s">
        <v>461</v>
      </c>
      <c r="AT1273" s="159" t="s">
        <v>373</v>
      </c>
      <c r="AU1273" s="159" t="s">
        <v>384</v>
      </c>
      <c r="AY1273" s="17" t="s">
        <v>371</v>
      </c>
      <c r="BE1273" s="160">
        <f>IF(N1273="základná",J1273,0)</f>
        <v>0</v>
      </c>
      <c r="BF1273" s="160">
        <f>IF(N1273="znížená",J1273,0)</f>
        <v>0</v>
      </c>
      <c r="BG1273" s="160">
        <f>IF(N1273="zákl. prenesená",J1273,0)</f>
        <v>0</v>
      </c>
      <c r="BH1273" s="160">
        <f>IF(N1273="zníž. prenesená",J1273,0)</f>
        <v>0</v>
      </c>
      <c r="BI1273" s="160">
        <f>IF(N1273="nulová",J1273,0)</f>
        <v>0</v>
      </c>
      <c r="BJ1273" s="17" t="s">
        <v>88</v>
      </c>
      <c r="BK1273" s="160">
        <f>ROUND(I1273*H1273,2)</f>
        <v>0</v>
      </c>
      <c r="BL1273" s="17" t="s">
        <v>461</v>
      </c>
      <c r="BM1273" s="159" t="s">
        <v>1675</v>
      </c>
    </row>
    <row r="1274" spans="2:65" s="13" customFormat="1" ht="11.25" x14ac:dyDescent="0.2">
      <c r="B1274" s="168"/>
      <c r="D1274" s="162" t="s">
        <v>379</v>
      </c>
      <c r="E1274" s="169" t="s">
        <v>1</v>
      </c>
      <c r="F1274" s="170" t="s">
        <v>235</v>
      </c>
      <c r="H1274" s="171">
        <v>737.58399999999995</v>
      </c>
      <c r="I1274" s="172"/>
      <c r="L1274" s="168"/>
      <c r="M1274" s="173"/>
      <c r="T1274" s="174"/>
      <c r="AT1274" s="169" t="s">
        <v>379</v>
      </c>
      <c r="AU1274" s="169" t="s">
        <v>384</v>
      </c>
      <c r="AV1274" s="13" t="s">
        <v>88</v>
      </c>
      <c r="AW1274" s="13" t="s">
        <v>31</v>
      </c>
      <c r="AX1274" s="13" t="s">
        <v>75</v>
      </c>
      <c r="AY1274" s="169" t="s">
        <v>371</v>
      </c>
    </row>
    <row r="1275" spans="2:65" s="15" customFormat="1" ht="11.25" x14ac:dyDescent="0.2">
      <c r="B1275" s="182"/>
      <c r="D1275" s="162" t="s">
        <v>379</v>
      </c>
      <c r="E1275" s="183" t="s">
        <v>1</v>
      </c>
      <c r="F1275" s="184" t="s">
        <v>385</v>
      </c>
      <c r="H1275" s="185">
        <v>737.58399999999995</v>
      </c>
      <c r="I1275" s="186"/>
      <c r="L1275" s="182"/>
      <c r="M1275" s="187"/>
      <c r="T1275" s="188"/>
      <c r="AT1275" s="183" t="s">
        <v>379</v>
      </c>
      <c r="AU1275" s="183" t="s">
        <v>384</v>
      </c>
      <c r="AV1275" s="15" t="s">
        <v>377</v>
      </c>
      <c r="AW1275" s="15" t="s">
        <v>31</v>
      </c>
      <c r="AX1275" s="15" t="s">
        <v>82</v>
      </c>
      <c r="AY1275" s="183" t="s">
        <v>371</v>
      </c>
    </row>
    <row r="1276" spans="2:65" s="1" customFormat="1" ht="37.9" customHeight="1" x14ac:dyDescent="0.2">
      <c r="B1276" s="147"/>
      <c r="C1276" s="148" t="s">
        <v>1676</v>
      </c>
      <c r="D1276" s="148" t="s">
        <v>373</v>
      </c>
      <c r="E1276" s="149" t="s">
        <v>1537</v>
      </c>
      <c r="F1276" s="150" t="s">
        <v>1538</v>
      </c>
      <c r="G1276" s="151" t="s">
        <v>376</v>
      </c>
      <c r="H1276" s="152">
        <v>737.58399999999995</v>
      </c>
      <c r="I1276" s="153"/>
      <c r="J1276" s="154">
        <f>ROUND(I1276*H1276,2)</f>
        <v>0</v>
      </c>
      <c r="K1276" s="150"/>
      <c r="L1276" s="32"/>
      <c r="M1276" s="155" t="s">
        <v>1</v>
      </c>
      <c r="N1276" s="156" t="s">
        <v>41</v>
      </c>
      <c r="P1276" s="157">
        <f>O1276*H1276</f>
        <v>0</v>
      </c>
      <c r="Q1276" s="157">
        <v>1.2E-4</v>
      </c>
      <c r="R1276" s="157">
        <f>Q1276*H1276</f>
        <v>8.8510079999999991E-2</v>
      </c>
      <c r="S1276" s="157">
        <v>0</v>
      </c>
      <c r="T1276" s="158">
        <f>S1276*H1276</f>
        <v>0</v>
      </c>
      <c r="AR1276" s="159" t="s">
        <v>461</v>
      </c>
      <c r="AT1276" s="159" t="s">
        <v>373</v>
      </c>
      <c r="AU1276" s="159" t="s">
        <v>384</v>
      </c>
      <c r="AY1276" s="17" t="s">
        <v>371</v>
      </c>
      <c r="BE1276" s="160">
        <f>IF(N1276="základná",J1276,0)</f>
        <v>0</v>
      </c>
      <c r="BF1276" s="160">
        <f>IF(N1276="znížená",J1276,0)</f>
        <v>0</v>
      </c>
      <c r="BG1276" s="160">
        <f>IF(N1276="zákl. prenesená",J1276,0)</f>
        <v>0</v>
      </c>
      <c r="BH1276" s="160">
        <f>IF(N1276="zníž. prenesená",J1276,0)</f>
        <v>0</v>
      </c>
      <c r="BI1276" s="160">
        <f>IF(N1276="nulová",J1276,0)</f>
        <v>0</v>
      </c>
      <c r="BJ1276" s="17" t="s">
        <v>88</v>
      </c>
      <c r="BK1276" s="160">
        <f>ROUND(I1276*H1276,2)</f>
        <v>0</v>
      </c>
      <c r="BL1276" s="17" t="s">
        <v>461</v>
      </c>
      <c r="BM1276" s="159" t="s">
        <v>1677</v>
      </c>
    </row>
    <row r="1277" spans="2:65" s="13" customFormat="1" ht="11.25" x14ac:dyDescent="0.2">
      <c r="B1277" s="168"/>
      <c r="D1277" s="162" t="s">
        <v>379</v>
      </c>
      <c r="E1277" s="169" t="s">
        <v>1</v>
      </c>
      <c r="F1277" s="170" t="s">
        <v>235</v>
      </c>
      <c r="H1277" s="171">
        <v>737.58399999999995</v>
      </c>
      <c r="I1277" s="172"/>
      <c r="L1277" s="168"/>
      <c r="M1277" s="173"/>
      <c r="T1277" s="174"/>
      <c r="AT1277" s="169" t="s">
        <v>379</v>
      </c>
      <c r="AU1277" s="169" t="s">
        <v>384</v>
      </c>
      <c r="AV1277" s="13" t="s">
        <v>88</v>
      </c>
      <c r="AW1277" s="13" t="s">
        <v>31</v>
      </c>
      <c r="AX1277" s="13" t="s">
        <v>75</v>
      </c>
      <c r="AY1277" s="169" t="s">
        <v>371</v>
      </c>
    </row>
    <row r="1278" spans="2:65" s="15" customFormat="1" ht="11.25" x14ac:dyDescent="0.2">
      <c r="B1278" s="182"/>
      <c r="D1278" s="162" t="s">
        <v>379</v>
      </c>
      <c r="E1278" s="183" t="s">
        <v>1</v>
      </c>
      <c r="F1278" s="184" t="s">
        <v>385</v>
      </c>
      <c r="H1278" s="185">
        <v>737.58399999999995</v>
      </c>
      <c r="I1278" s="186"/>
      <c r="L1278" s="182"/>
      <c r="M1278" s="187"/>
      <c r="T1278" s="188"/>
      <c r="AT1278" s="183" t="s">
        <v>379</v>
      </c>
      <c r="AU1278" s="183" t="s">
        <v>384</v>
      </c>
      <c r="AV1278" s="15" t="s">
        <v>377</v>
      </c>
      <c r="AW1278" s="15" t="s">
        <v>31</v>
      </c>
      <c r="AX1278" s="15" t="s">
        <v>82</v>
      </c>
      <c r="AY1278" s="183" t="s">
        <v>371</v>
      </c>
    </row>
    <row r="1279" spans="2:65" s="1" customFormat="1" ht="33" customHeight="1" x14ac:dyDescent="0.2">
      <c r="B1279" s="147"/>
      <c r="C1279" s="189" t="s">
        <v>1678</v>
      </c>
      <c r="D1279" s="189" t="s">
        <v>891</v>
      </c>
      <c r="E1279" s="190" t="s">
        <v>1541</v>
      </c>
      <c r="F1279" s="191" t="s">
        <v>1542</v>
      </c>
      <c r="G1279" s="192" t="s">
        <v>376</v>
      </c>
      <c r="H1279" s="193">
        <v>2257.0070000000001</v>
      </c>
      <c r="I1279" s="194"/>
      <c r="J1279" s="195">
        <f>ROUND(I1279*H1279,2)</f>
        <v>0</v>
      </c>
      <c r="K1279" s="191"/>
      <c r="L1279" s="196"/>
      <c r="M1279" s="197" t="s">
        <v>1</v>
      </c>
      <c r="N1279" s="198" t="s">
        <v>41</v>
      </c>
      <c r="P1279" s="157">
        <f>O1279*H1279</f>
        <v>0</v>
      </c>
      <c r="Q1279" s="157">
        <v>1.2E-2</v>
      </c>
      <c r="R1279" s="157">
        <f>Q1279*H1279</f>
        <v>27.084084000000001</v>
      </c>
      <c r="S1279" s="157">
        <v>0</v>
      </c>
      <c r="T1279" s="158">
        <f>S1279*H1279</f>
        <v>0</v>
      </c>
      <c r="AR1279" s="159" t="s">
        <v>566</v>
      </c>
      <c r="AT1279" s="159" t="s">
        <v>891</v>
      </c>
      <c r="AU1279" s="159" t="s">
        <v>384</v>
      </c>
      <c r="AY1279" s="17" t="s">
        <v>371</v>
      </c>
      <c r="BE1279" s="160">
        <f>IF(N1279="základná",J1279,0)</f>
        <v>0</v>
      </c>
      <c r="BF1279" s="160">
        <f>IF(N1279="znížená",J1279,0)</f>
        <v>0</v>
      </c>
      <c r="BG1279" s="160">
        <f>IF(N1279="zákl. prenesená",J1279,0)</f>
        <v>0</v>
      </c>
      <c r="BH1279" s="160">
        <f>IF(N1279="zníž. prenesená",J1279,0)</f>
        <v>0</v>
      </c>
      <c r="BI1279" s="160">
        <f>IF(N1279="nulová",J1279,0)</f>
        <v>0</v>
      </c>
      <c r="BJ1279" s="17" t="s">
        <v>88</v>
      </c>
      <c r="BK1279" s="160">
        <f>ROUND(I1279*H1279,2)</f>
        <v>0</v>
      </c>
      <c r="BL1279" s="17" t="s">
        <v>461</v>
      </c>
      <c r="BM1279" s="159" t="s">
        <v>1679</v>
      </c>
    </row>
    <row r="1280" spans="2:65" s="13" customFormat="1" ht="11.25" x14ac:dyDescent="0.2">
      <c r="B1280" s="168"/>
      <c r="D1280" s="162" t="s">
        <v>379</v>
      </c>
      <c r="E1280" s="169" t="s">
        <v>1</v>
      </c>
      <c r="F1280" s="170" t="s">
        <v>1680</v>
      </c>
      <c r="H1280" s="171">
        <v>2257.0070000000001</v>
      </c>
      <c r="I1280" s="172"/>
      <c r="L1280" s="168"/>
      <c r="M1280" s="173"/>
      <c r="T1280" s="174"/>
      <c r="AT1280" s="169" t="s">
        <v>379</v>
      </c>
      <c r="AU1280" s="169" t="s">
        <v>384</v>
      </c>
      <c r="AV1280" s="13" t="s">
        <v>88</v>
      </c>
      <c r="AW1280" s="13" t="s">
        <v>31</v>
      </c>
      <c r="AX1280" s="13" t="s">
        <v>75</v>
      </c>
      <c r="AY1280" s="169" t="s">
        <v>371</v>
      </c>
    </row>
    <row r="1281" spans="2:65" s="15" customFormat="1" ht="11.25" x14ac:dyDescent="0.2">
      <c r="B1281" s="182"/>
      <c r="D1281" s="162" t="s">
        <v>379</v>
      </c>
      <c r="E1281" s="183" t="s">
        <v>1</v>
      </c>
      <c r="F1281" s="184" t="s">
        <v>385</v>
      </c>
      <c r="H1281" s="185">
        <v>2257.0070000000001</v>
      </c>
      <c r="I1281" s="186"/>
      <c r="L1281" s="182"/>
      <c r="M1281" s="187"/>
      <c r="T1281" s="188"/>
      <c r="AT1281" s="183" t="s">
        <v>379</v>
      </c>
      <c r="AU1281" s="183" t="s">
        <v>384</v>
      </c>
      <c r="AV1281" s="15" t="s">
        <v>377</v>
      </c>
      <c r="AW1281" s="15" t="s">
        <v>31</v>
      </c>
      <c r="AX1281" s="15" t="s">
        <v>82</v>
      </c>
      <c r="AY1281" s="183" t="s">
        <v>371</v>
      </c>
    </row>
    <row r="1282" spans="2:65" s="1" customFormat="1" ht="33" customHeight="1" x14ac:dyDescent="0.2">
      <c r="B1282" s="147"/>
      <c r="C1282" s="148" t="s">
        <v>1681</v>
      </c>
      <c r="D1282" s="148" t="s">
        <v>373</v>
      </c>
      <c r="E1282" s="149" t="s">
        <v>1682</v>
      </c>
      <c r="F1282" s="150" t="s">
        <v>1683</v>
      </c>
      <c r="G1282" s="151" t="s">
        <v>376</v>
      </c>
      <c r="H1282" s="152">
        <v>737.58399999999995</v>
      </c>
      <c r="I1282" s="153"/>
      <c r="J1282" s="154">
        <f>ROUND(I1282*H1282,2)</f>
        <v>0</v>
      </c>
      <c r="K1282" s="150"/>
      <c r="L1282" s="32"/>
      <c r="M1282" s="155" t="s">
        <v>1</v>
      </c>
      <c r="N1282" s="156" t="s">
        <v>41</v>
      </c>
      <c r="P1282" s="157">
        <f>O1282*H1282</f>
        <v>0</v>
      </c>
      <c r="Q1282" s="157">
        <v>0</v>
      </c>
      <c r="R1282" s="157">
        <f>Q1282*H1282</f>
        <v>0</v>
      </c>
      <c r="S1282" s="157">
        <v>0</v>
      </c>
      <c r="T1282" s="158">
        <f>S1282*H1282</f>
        <v>0</v>
      </c>
      <c r="AR1282" s="159" t="s">
        <v>461</v>
      </c>
      <c r="AT1282" s="159" t="s">
        <v>373</v>
      </c>
      <c r="AU1282" s="159" t="s">
        <v>384</v>
      </c>
      <c r="AY1282" s="17" t="s">
        <v>371</v>
      </c>
      <c r="BE1282" s="160">
        <f>IF(N1282="základná",J1282,0)</f>
        <v>0</v>
      </c>
      <c r="BF1282" s="160">
        <f>IF(N1282="znížená",J1282,0)</f>
        <v>0</v>
      </c>
      <c r="BG1282" s="160">
        <f>IF(N1282="zákl. prenesená",J1282,0)</f>
        <v>0</v>
      </c>
      <c r="BH1282" s="160">
        <f>IF(N1282="zníž. prenesená",J1282,0)</f>
        <v>0</v>
      </c>
      <c r="BI1282" s="160">
        <f>IF(N1282="nulová",J1282,0)</f>
        <v>0</v>
      </c>
      <c r="BJ1282" s="17" t="s">
        <v>88</v>
      </c>
      <c r="BK1282" s="160">
        <f>ROUND(I1282*H1282,2)</f>
        <v>0</v>
      </c>
      <c r="BL1282" s="17" t="s">
        <v>461</v>
      </c>
      <c r="BM1282" s="159" t="s">
        <v>1684</v>
      </c>
    </row>
    <row r="1283" spans="2:65" s="13" customFormat="1" ht="11.25" x14ac:dyDescent="0.2">
      <c r="B1283" s="168"/>
      <c r="D1283" s="162" t="s">
        <v>379</v>
      </c>
      <c r="E1283" s="169" t="s">
        <v>1</v>
      </c>
      <c r="F1283" s="170" t="s">
        <v>235</v>
      </c>
      <c r="H1283" s="171">
        <v>737.58399999999995</v>
      </c>
      <c r="I1283" s="172"/>
      <c r="L1283" s="168"/>
      <c r="M1283" s="173"/>
      <c r="T1283" s="174"/>
      <c r="AT1283" s="169" t="s">
        <v>379</v>
      </c>
      <c r="AU1283" s="169" t="s">
        <v>384</v>
      </c>
      <c r="AV1283" s="13" t="s">
        <v>88</v>
      </c>
      <c r="AW1283" s="13" t="s">
        <v>31</v>
      </c>
      <c r="AX1283" s="13" t="s">
        <v>75</v>
      </c>
      <c r="AY1283" s="169" t="s">
        <v>371</v>
      </c>
    </row>
    <row r="1284" spans="2:65" s="15" customFormat="1" ht="11.25" x14ac:dyDescent="0.2">
      <c r="B1284" s="182"/>
      <c r="D1284" s="162" t="s">
        <v>379</v>
      </c>
      <c r="E1284" s="183" t="s">
        <v>1</v>
      </c>
      <c r="F1284" s="184" t="s">
        <v>385</v>
      </c>
      <c r="H1284" s="185">
        <v>737.58399999999995</v>
      </c>
      <c r="I1284" s="186"/>
      <c r="L1284" s="182"/>
      <c r="M1284" s="187"/>
      <c r="T1284" s="188"/>
      <c r="AT1284" s="183" t="s">
        <v>379</v>
      </c>
      <c r="AU1284" s="183" t="s">
        <v>384</v>
      </c>
      <c r="AV1284" s="15" t="s">
        <v>377</v>
      </c>
      <c r="AW1284" s="15" t="s">
        <v>31</v>
      </c>
      <c r="AX1284" s="15" t="s">
        <v>82</v>
      </c>
      <c r="AY1284" s="183" t="s">
        <v>371</v>
      </c>
    </row>
    <row r="1285" spans="2:65" s="1" customFormat="1" ht="33" customHeight="1" x14ac:dyDescent="0.2">
      <c r="B1285" s="147"/>
      <c r="C1285" s="189" t="s">
        <v>1685</v>
      </c>
      <c r="D1285" s="189" t="s">
        <v>891</v>
      </c>
      <c r="E1285" s="190" t="s">
        <v>1686</v>
      </c>
      <c r="F1285" s="191" t="s">
        <v>1687</v>
      </c>
      <c r="G1285" s="192" t="s">
        <v>376</v>
      </c>
      <c r="H1285" s="193">
        <v>250.779</v>
      </c>
      <c r="I1285" s="194"/>
      <c r="J1285" s="195">
        <f>ROUND(I1285*H1285,2)</f>
        <v>0</v>
      </c>
      <c r="K1285" s="191"/>
      <c r="L1285" s="196"/>
      <c r="M1285" s="197" t="s">
        <v>1</v>
      </c>
      <c r="N1285" s="198" t="s">
        <v>41</v>
      </c>
      <c r="P1285" s="157">
        <f>O1285*H1285</f>
        <v>0</v>
      </c>
      <c r="Q1285" s="157">
        <v>4.7999999999999996E-3</v>
      </c>
      <c r="R1285" s="157">
        <f>Q1285*H1285</f>
        <v>1.2037391999999998</v>
      </c>
      <c r="S1285" s="157">
        <v>0</v>
      </c>
      <c r="T1285" s="158">
        <f>S1285*H1285</f>
        <v>0</v>
      </c>
      <c r="AR1285" s="159" t="s">
        <v>566</v>
      </c>
      <c r="AT1285" s="159" t="s">
        <v>891</v>
      </c>
      <c r="AU1285" s="159" t="s">
        <v>384</v>
      </c>
      <c r="AY1285" s="17" t="s">
        <v>371</v>
      </c>
      <c r="BE1285" s="160">
        <f>IF(N1285="základná",J1285,0)</f>
        <v>0</v>
      </c>
      <c r="BF1285" s="160">
        <f>IF(N1285="znížená",J1285,0)</f>
        <v>0</v>
      </c>
      <c r="BG1285" s="160">
        <f>IF(N1285="zákl. prenesená",J1285,0)</f>
        <v>0</v>
      </c>
      <c r="BH1285" s="160">
        <f>IF(N1285="zníž. prenesená",J1285,0)</f>
        <v>0</v>
      </c>
      <c r="BI1285" s="160">
        <f>IF(N1285="nulová",J1285,0)</f>
        <v>0</v>
      </c>
      <c r="BJ1285" s="17" t="s">
        <v>88</v>
      </c>
      <c r="BK1285" s="160">
        <f>ROUND(I1285*H1285,2)</f>
        <v>0</v>
      </c>
      <c r="BL1285" s="17" t="s">
        <v>461</v>
      </c>
      <c r="BM1285" s="159" t="s">
        <v>1688</v>
      </c>
    </row>
    <row r="1286" spans="2:65" s="13" customFormat="1" ht="11.25" x14ac:dyDescent="0.2">
      <c r="B1286" s="168"/>
      <c r="D1286" s="162" t="s">
        <v>379</v>
      </c>
      <c r="E1286" s="169" t="s">
        <v>1</v>
      </c>
      <c r="F1286" s="170" t="s">
        <v>1689</v>
      </c>
      <c r="H1286" s="171">
        <v>250.779</v>
      </c>
      <c r="I1286" s="172"/>
      <c r="L1286" s="168"/>
      <c r="M1286" s="173"/>
      <c r="T1286" s="174"/>
      <c r="AT1286" s="169" t="s">
        <v>379</v>
      </c>
      <c r="AU1286" s="169" t="s">
        <v>384</v>
      </c>
      <c r="AV1286" s="13" t="s">
        <v>88</v>
      </c>
      <c r="AW1286" s="13" t="s">
        <v>31</v>
      </c>
      <c r="AX1286" s="13" t="s">
        <v>75</v>
      </c>
      <c r="AY1286" s="169" t="s">
        <v>371</v>
      </c>
    </row>
    <row r="1287" spans="2:65" s="15" customFormat="1" ht="11.25" x14ac:dyDescent="0.2">
      <c r="B1287" s="182"/>
      <c r="D1287" s="162" t="s">
        <v>379</v>
      </c>
      <c r="E1287" s="183" t="s">
        <v>1</v>
      </c>
      <c r="F1287" s="184" t="s">
        <v>385</v>
      </c>
      <c r="H1287" s="185">
        <v>250.779</v>
      </c>
      <c r="I1287" s="186"/>
      <c r="L1287" s="182"/>
      <c r="M1287" s="187"/>
      <c r="T1287" s="188"/>
      <c r="AT1287" s="183" t="s">
        <v>379</v>
      </c>
      <c r="AU1287" s="183" t="s">
        <v>384</v>
      </c>
      <c r="AV1287" s="15" t="s">
        <v>377</v>
      </c>
      <c r="AW1287" s="15" t="s">
        <v>31</v>
      </c>
      <c r="AX1287" s="15" t="s">
        <v>82</v>
      </c>
      <c r="AY1287" s="183" t="s">
        <v>371</v>
      </c>
    </row>
    <row r="1288" spans="2:65" s="1" customFormat="1" ht="33" customHeight="1" x14ac:dyDescent="0.2">
      <c r="B1288" s="147"/>
      <c r="C1288" s="189" t="s">
        <v>1690</v>
      </c>
      <c r="D1288" s="189" t="s">
        <v>891</v>
      </c>
      <c r="E1288" s="190" t="s">
        <v>1691</v>
      </c>
      <c r="F1288" s="191" t="s">
        <v>1692</v>
      </c>
      <c r="G1288" s="192" t="s">
        <v>376</v>
      </c>
      <c r="H1288" s="193">
        <v>250.779</v>
      </c>
      <c r="I1288" s="194"/>
      <c r="J1288" s="195">
        <f>ROUND(I1288*H1288,2)</f>
        <v>0</v>
      </c>
      <c r="K1288" s="191"/>
      <c r="L1288" s="196"/>
      <c r="M1288" s="197" t="s">
        <v>1</v>
      </c>
      <c r="N1288" s="198" t="s">
        <v>41</v>
      </c>
      <c r="P1288" s="157">
        <f>O1288*H1288</f>
        <v>0</v>
      </c>
      <c r="Q1288" s="157">
        <v>5.1000000000000004E-3</v>
      </c>
      <c r="R1288" s="157">
        <f>Q1288*H1288</f>
        <v>1.2789729000000001</v>
      </c>
      <c r="S1288" s="157">
        <v>0</v>
      </c>
      <c r="T1288" s="158">
        <f>S1288*H1288</f>
        <v>0</v>
      </c>
      <c r="AR1288" s="159" t="s">
        <v>566</v>
      </c>
      <c r="AT1288" s="159" t="s">
        <v>891</v>
      </c>
      <c r="AU1288" s="159" t="s">
        <v>384</v>
      </c>
      <c r="AY1288" s="17" t="s">
        <v>371</v>
      </c>
      <c r="BE1288" s="160">
        <f>IF(N1288="základná",J1288,0)</f>
        <v>0</v>
      </c>
      <c r="BF1288" s="160">
        <f>IF(N1288="znížená",J1288,0)</f>
        <v>0</v>
      </c>
      <c r="BG1288" s="160">
        <f>IF(N1288="zákl. prenesená",J1288,0)</f>
        <v>0</v>
      </c>
      <c r="BH1288" s="160">
        <f>IF(N1288="zníž. prenesená",J1288,0)</f>
        <v>0</v>
      </c>
      <c r="BI1288" s="160">
        <f>IF(N1288="nulová",J1288,0)</f>
        <v>0</v>
      </c>
      <c r="BJ1288" s="17" t="s">
        <v>88</v>
      </c>
      <c r="BK1288" s="160">
        <f>ROUND(I1288*H1288,2)</f>
        <v>0</v>
      </c>
      <c r="BL1288" s="17" t="s">
        <v>461</v>
      </c>
      <c r="BM1288" s="159" t="s">
        <v>1693</v>
      </c>
    </row>
    <row r="1289" spans="2:65" s="13" customFormat="1" ht="11.25" x14ac:dyDescent="0.2">
      <c r="B1289" s="168"/>
      <c r="D1289" s="162" t="s">
        <v>379</v>
      </c>
      <c r="E1289" s="169" t="s">
        <v>1</v>
      </c>
      <c r="F1289" s="170" t="s">
        <v>1689</v>
      </c>
      <c r="H1289" s="171">
        <v>250.779</v>
      </c>
      <c r="I1289" s="172"/>
      <c r="L1289" s="168"/>
      <c r="M1289" s="173"/>
      <c r="T1289" s="174"/>
      <c r="AT1289" s="169" t="s">
        <v>379</v>
      </c>
      <c r="AU1289" s="169" t="s">
        <v>384</v>
      </c>
      <c r="AV1289" s="13" t="s">
        <v>88</v>
      </c>
      <c r="AW1289" s="13" t="s">
        <v>31</v>
      </c>
      <c r="AX1289" s="13" t="s">
        <v>75</v>
      </c>
      <c r="AY1289" s="169" t="s">
        <v>371</v>
      </c>
    </row>
    <row r="1290" spans="2:65" s="15" customFormat="1" ht="11.25" x14ac:dyDescent="0.2">
      <c r="B1290" s="182"/>
      <c r="D1290" s="162" t="s">
        <v>379</v>
      </c>
      <c r="E1290" s="183" t="s">
        <v>1</v>
      </c>
      <c r="F1290" s="184" t="s">
        <v>385</v>
      </c>
      <c r="H1290" s="185">
        <v>250.779</v>
      </c>
      <c r="I1290" s="186"/>
      <c r="L1290" s="182"/>
      <c r="M1290" s="187"/>
      <c r="T1290" s="188"/>
      <c r="AT1290" s="183" t="s">
        <v>379</v>
      </c>
      <c r="AU1290" s="183" t="s">
        <v>384</v>
      </c>
      <c r="AV1290" s="15" t="s">
        <v>377</v>
      </c>
      <c r="AW1290" s="15" t="s">
        <v>31</v>
      </c>
      <c r="AX1290" s="15" t="s">
        <v>82</v>
      </c>
      <c r="AY1290" s="183" t="s">
        <v>371</v>
      </c>
    </row>
    <row r="1291" spans="2:65" s="1" customFormat="1" ht="33" customHeight="1" x14ac:dyDescent="0.2">
      <c r="B1291" s="147"/>
      <c r="C1291" s="189" t="s">
        <v>1694</v>
      </c>
      <c r="D1291" s="189" t="s">
        <v>891</v>
      </c>
      <c r="E1291" s="190" t="s">
        <v>1695</v>
      </c>
      <c r="F1291" s="191" t="s">
        <v>1696</v>
      </c>
      <c r="G1291" s="192" t="s">
        <v>376</v>
      </c>
      <c r="H1291" s="193">
        <v>250.779</v>
      </c>
      <c r="I1291" s="194"/>
      <c r="J1291" s="195">
        <f>ROUND(I1291*H1291,2)</f>
        <v>0</v>
      </c>
      <c r="K1291" s="191"/>
      <c r="L1291" s="196"/>
      <c r="M1291" s="197" t="s">
        <v>1</v>
      </c>
      <c r="N1291" s="198" t="s">
        <v>41</v>
      </c>
      <c r="P1291" s="157">
        <f>O1291*H1291</f>
        <v>0</v>
      </c>
      <c r="Q1291" s="157">
        <v>6.1999999999999998E-3</v>
      </c>
      <c r="R1291" s="157">
        <f>Q1291*H1291</f>
        <v>1.5548297999999998</v>
      </c>
      <c r="S1291" s="157">
        <v>0</v>
      </c>
      <c r="T1291" s="158">
        <f>S1291*H1291</f>
        <v>0</v>
      </c>
      <c r="AR1291" s="159" t="s">
        <v>566</v>
      </c>
      <c r="AT1291" s="159" t="s">
        <v>891</v>
      </c>
      <c r="AU1291" s="159" t="s">
        <v>384</v>
      </c>
      <c r="AY1291" s="17" t="s">
        <v>371</v>
      </c>
      <c r="BE1291" s="160">
        <f>IF(N1291="základná",J1291,0)</f>
        <v>0</v>
      </c>
      <c r="BF1291" s="160">
        <f>IF(N1291="znížená",J1291,0)</f>
        <v>0</v>
      </c>
      <c r="BG1291" s="160">
        <f>IF(N1291="zákl. prenesená",J1291,0)</f>
        <v>0</v>
      </c>
      <c r="BH1291" s="160">
        <f>IF(N1291="zníž. prenesená",J1291,0)</f>
        <v>0</v>
      </c>
      <c r="BI1291" s="160">
        <f>IF(N1291="nulová",J1291,0)</f>
        <v>0</v>
      </c>
      <c r="BJ1291" s="17" t="s">
        <v>88</v>
      </c>
      <c r="BK1291" s="160">
        <f>ROUND(I1291*H1291,2)</f>
        <v>0</v>
      </c>
      <c r="BL1291" s="17" t="s">
        <v>461</v>
      </c>
      <c r="BM1291" s="159" t="s">
        <v>1697</v>
      </c>
    </row>
    <row r="1292" spans="2:65" s="13" customFormat="1" ht="11.25" x14ac:dyDescent="0.2">
      <c r="B1292" s="168"/>
      <c r="D1292" s="162" t="s">
        <v>379</v>
      </c>
      <c r="E1292" s="169" t="s">
        <v>1</v>
      </c>
      <c r="F1292" s="170" t="s">
        <v>1689</v>
      </c>
      <c r="H1292" s="171">
        <v>250.779</v>
      </c>
      <c r="I1292" s="172"/>
      <c r="L1292" s="168"/>
      <c r="M1292" s="173"/>
      <c r="T1292" s="174"/>
      <c r="AT1292" s="169" t="s">
        <v>379</v>
      </c>
      <c r="AU1292" s="169" t="s">
        <v>384</v>
      </c>
      <c r="AV1292" s="13" t="s">
        <v>88</v>
      </c>
      <c r="AW1292" s="13" t="s">
        <v>31</v>
      </c>
      <c r="AX1292" s="13" t="s">
        <v>75</v>
      </c>
      <c r="AY1292" s="169" t="s">
        <v>371</v>
      </c>
    </row>
    <row r="1293" spans="2:65" s="15" customFormat="1" ht="11.25" x14ac:dyDescent="0.2">
      <c r="B1293" s="182"/>
      <c r="D1293" s="162" t="s">
        <v>379</v>
      </c>
      <c r="E1293" s="183" t="s">
        <v>1</v>
      </c>
      <c r="F1293" s="184" t="s">
        <v>385</v>
      </c>
      <c r="H1293" s="185">
        <v>250.779</v>
      </c>
      <c r="I1293" s="186"/>
      <c r="L1293" s="182"/>
      <c r="M1293" s="187"/>
      <c r="T1293" s="188"/>
      <c r="AT1293" s="183" t="s">
        <v>379</v>
      </c>
      <c r="AU1293" s="183" t="s">
        <v>384</v>
      </c>
      <c r="AV1293" s="15" t="s">
        <v>377</v>
      </c>
      <c r="AW1293" s="15" t="s">
        <v>31</v>
      </c>
      <c r="AX1293" s="15" t="s">
        <v>82</v>
      </c>
      <c r="AY1293" s="183" t="s">
        <v>371</v>
      </c>
    </row>
    <row r="1294" spans="2:65" s="1" customFormat="1" ht="12" x14ac:dyDescent="0.2">
      <c r="B1294" s="147"/>
      <c r="C1294" s="148" t="s">
        <v>1698</v>
      </c>
      <c r="D1294" s="148" t="s">
        <v>373</v>
      </c>
      <c r="E1294" s="149" t="s">
        <v>1699</v>
      </c>
      <c r="F1294" s="150" t="s">
        <v>1700</v>
      </c>
      <c r="G1294" s="151" t="s">
        <v>376</v>
      </c>
      <c r="H1294" s="152">
        <v>244.405</v>
      </c>
      <c r="I1294" s="153"/>
      <c r="J1294" s="154">
        <f>ROUND(I1294*H1294,2)</f>
        <v>0</v>
      </c>
      <c r="K1294" s="150"/>
      <c r="L1294" s="32"/>
      <c r="M1294" s="155" t="s">
        <v>1</v>
      </c>
      <c r="N1294" s="156" t="s">
        <v>41</v>
      </c>
      <c r="P1294" s="157">
        <f>O1294*H1294</f>
        <v>0</v>
      </c>
      <c r="Q1294" s="157">
        <v>1.2E-4</v>
      </c>
      <c r="R1294" s="157">
        <f>Q1294*H1294</f>
        <v>2.93286E-2</v>
      </c>
      <c r="S1294" s="157">
        <v>0</v>
      </c>
      <c r="T1294" s="158">
        <f>S1294*H1294</f>
        <v>0</v>
      </c>
      <c r="AR1294" s="159" t="s">
        <v>461</v>
      </c>
      <c r="AT1294" s="159" t="s">
        <v>373</v>
      </c>
      <c r="AU1294" s="159" t="s">
        <v>384</v>
      </c>
      <c r="AY1294" s="17" t="s">
        <v>371</v>
      </c>
      <c r="BE1294" s="160">
        <f>IF(N1294="základná",J1294,0)</f>
        <v>0</v>
      </c>
      <c r="BF1294" s="160">
        <f>IF(N1294="znížená",J1294,0)</f>
        <v>0</v>
      </c>
      <c r="BG1294" s="160">
        <f>IF(N1294="zákl. prenesená",J1294,0)</f>
        <v>0</v>
      </c>
      <c r="BH1294" s="160">
        <f>IF(N1294="zníž. prenesená",J1294,0)</f>
        <v>0</v>
      </c>
      <c r="BI1294" s="160">
        <f>IF(N1294="nulová",J1294,0)</f>
        <v>0</v>
      </c>
      <c r="BJ1294" s="17" t="s">
        <v>88</v>
      </c>
      <c r="BK1294" s="160">
        <f>ROUND(I1294*H1294,2)</f>
        <v>0</v>
      </c>
      <c r="BL1294" s="17" t="s">
        <v>461</v>
      </c>
      <c r="BM1294" s="159" t="s">
        <v>1701</v>
      </c>
    </row>
    <row r="1295" spans="2:65" s="12" customFormat="1" ht="11.25" x14ac:dyDescent="0.2">
      <c r="B1295" s="161"/>
      <c r="D1295" s="162" t="s">
        <v>379</v>
      </c>
      <c r="E1295" s="163" t="s">
        <v>1</v>
      </c>
      <c r="F1295" s="164" t="s">
        <v>1702</v>
      </c>
      <c r="H1295" s="163" t="s">
        <v>1</v>
      </c>
      <c r="I1295" s="165"/>
      <c r="L1295" s="161"/>
      <c r="M1295" s="166"/>
      <c r="T1295" s="167"/>
      <c r="AT1295" s="163" t="s">
        <v>379</v>
      </c>
      <c r="AU1295" s="163" t="s">
        <v>384</v>
      </c>
      <c r="AV1295" s="12" t="s">
        <v>82</v>
      </c>
      <c r="AW1295" s="12" t="s">
        <v>31</v>
      </c>
      <c r="AX1295" s="12" t="s">
        <v>75</v>
      </c>
      <c r="AY1295" s="163" t="s">
        <v>371</v>
      </c>
    </row>
    <row r="1296" spans="2:65" s="13" customFormat="1" ht="11.25" x14ac:dyDescent="0.2">
      <c r="B1296" s="168"/>
      <c r="D1296" s="162" t="s">
        <v>379</v>
      </c>
      <c r="E1296" s="169" t="s">
        <v>1</v>
      </c>
      <c r="F1296" s="170" t="s">
        <v>1670</v>
      </c>
      <c r="H1296" s="171">
        <v>98.388000000000005</v>
      </c>
      <c r="I1296" s="172"/>
      <c r="L1296" s="168"/>
      <c r="M1296" s="173"/>
      <c r="T1296" s="174"/>
      <c r="AT1296" s="169" t="s">
        <v>379</v>
      </c>
      <c r="AU1296" s="169" t="s">
        <v>384</v>
      </c>
      <c r="AV1296" s="13" t="s">
        <v>88</v>
      </c>
      <c r="AW1296" s="13" t="s">
        <v>31</v>
      </c>
      <c r="AX1296" s="13" t="s">
        <v>75</v>
      </c>
      <c r="AY1296" s="169" t="s">
        <v>371</v>
      </c>
    </row>
    <row r="1297" spans="2:65" s="13" customFormat="1" ht="11.25" x14ac:dyDescent="0.2">
      <c r="B1297" s="168"/>
      <c r="D1297" s="162" t="s">
        <v>379</v>
      </c>
      <c r="E1297" s="169" t="s">
        <v>1</v>
      </c>
      <c r="F1297" s="170" t="s">
        <v>1671</v>
      </c>
      <c r="H1297" s="171">
        <v>30.268000000000001</v>
      </c>
      <c r="I1297" s="172"/>
      <c r="L1297" s="168"/>
      <c r="M1297" s="173"/>
      <c r="T1297" s="174"/>
      <c r="AT1297" s="169" t="s">
        <v>379</v>
      </c>
      <c r="AU1297" s="169" t="s">
        <v>384</v>
      </c>
      <c r="AV1297" s="13" t="s">
        <v>88</v>
      </c>
      <c r="AW1297" s="13" t="s">
        <v>31</v>
      </c>
      <c r="AX1297" s="13" t="s">
        <v>75</v>
      </c>
      <c r="AY1297" s="169" t="s">
        <v>371</v>
      </c>
    </row>
    <row r="1298" spans="2:65" s="14" customFormat="1" ht="11.25" x14ac:dyDescent="0.2">
      <c r="B1298" s="175"/>
      <c r="D1298" s="162" t="s">
        <v>379</v>
      </c>
      <c r="E1298" s="176" t="s">
        <v>311</v>
      </c>
      <c r="F1298" s="177" t="s">
        <v>383</v>
      </c>
      <c r="H1298" s="178">
        <v>128.65600000000001</v>
      </c>
      <c r="I1298" s="179"/>
      <c r="L1298" s="175"/>
      <c r="M1298" s="180"/>
      <c r="T1298" s="181"/>
      <c r="AT1298" s="176" t="s">
        <v>379</v>
      </c>
      <c r="AU1298" s="176" t="s">
        <v>384</v>
      </c>
      <c r="AV1298" s="14" t="s">
        <v>384</v>
      </c>
      <c r="AW1298" s="14" t="s">
        <v>31</v>
      </c>
      <c r="AX1298" s="14" t="s">
        <v>75</v>
      </c>
      <c r="AY1298" s="176" t="s">
        <v>371</v>
      </c>
    </row>
    <row r="1299" spans="2:65" s="12" customFormat="1" ht="11.25" x14ac:dyDescent="0.2">
      <c r="B1299" s="161"/>
      <c r="D1299" s="162" t="s">
        <v>379</v>
      </c>
      <c r="E1299" s="163" t="s">
        <v>1</v>
      </c>
      <c r="F1299" s="164" t="s">
        <v>1703</v>
      </c>
      <c r="H1299" s="163" t="s">
        <v>1</v>
      </c>
      <c r="I1299" s="165"/>
      <c r="L1299" s="161"/>
      <c r="M1299" s="166"/>
      <c r="T1299" s="167"/>
      <c r="AT1299" s="163" t="s">
        <v>379</v>
      </c>
      <c r="AU1299" s="163" t="s">
        <v>384</v>
      </c>
      <c r="AV1299" s="12" t="s">
        <v>82</v>
      </c>
      <c r="AW1299" s="12" t="s">
        <v>31</v>
      </c>
      <c r="AX1299" s="12" t="s">
        <v>75</v>
      </c>
      <c r="AY1299" s="163" t="s">
        <v>371</v>
      </c>
    </row>
    <row r="1300" spans="2:65" s="13" customFormat="1" ht="11.25" x14ac:dyDescent="0.2">
      <c r="B1300" s="168"/>
      <c r="D1300" s="162" t="s">
        <v>379</v>
      </c>
      <c r="E1300" s="169" t="s">
        <v>1</v>
      </c>
      <c r="F1300" s="170" t="s">
        <v>237</v>
      </c>
      <c r="H1300" s="171">
        <v>115.749</v>
      </c>
      <c r="I1300" s="172"/>
      <c r="L1300" s="168"/>
      <c r="M1300" s="173"/>
      <c r="T1300" s="174"/>
      <c r="AT1300" s="169" t="s">
        <v>379</v>
      </c>
      <c r="AU1300" s="169" t="s">
        <v>384</v>
      </c>
      <c r="AV1300" s="13" t="s">
        <v>88</v>
      </c>
      <c r="AW1300" s="13" t="s">
        <v>31</v>
      </c>
      <c r="AX1300" s="13" t="s">
        <v>75</v>
      </c>
      <c r="AY1300" s="169" t="s">
        <v>371</v>
      </c>
    </row>
    <row r="1301" spans="2:65" s="14" customFormat="1" ht="11.25" x14ac:dyDescent="0.2">
      <c r="B1301" s="175"/>
      <c r="D1301" s="162" t="s">
        <v>379</v>
      </c>
      <c r="E1301" s="176" t="s">
        <v>307</v>
      </c>
      <c r="F1301" s="177" t="s">
        <v>383</v>
      </c>
      <c r="H1301" s="178">
        <v>115.749</v>
      </c>
      <c r="I1301" s="179"/>
      <c r="L1301" s="175"/>
      <c r="M1301" s="180"/>
      <c r="T1301" s="181"/>
      <c r="AT1301" s="176" t="s">
        <v>379</v>
      </c>
      <c r="AU1301" s="176" t="s">
        <v>384</v>
      </c>
      <c r="AV1301" s="14" t="s">
        <v>384</v>
      </c>
      <c r="AW1301" s="14" t="s">
        <v>31</v>
      </c>
      <c r="AX1301" s="14" t="s">
        <v>75</v>
      </c>
      <c r="AY1301" s="176" t="s">
        <v>371</v>
      </c>
    </row>
    <row r="1302" spans="2:65" s="15" customFormat="1" ht="11.25" x14ac:dyDescent="0.2">
      <c r="B1302" s="182"/>
      <c r="D1302" s="162" t="s">
        <v>379</v>
      </c>
      <c r="E1302" s="183" t="s">
        <v>1</v>
      </c>
      <c r="F1302" s="184" t="s">
        <v>385</v>
      </c>
      <c r="H1302" s="185">
        <v>244.405</v>
      </c>
      <c r="I1302" s="186"/>
      <c r="L1302" s="182"/>
      <c r="M1302" s="187"/>
      <c r="T1302" s="188"/>
      <c r="AT1302" s="183" t="s">
        <v>379</v>
      </c>
      <c r="AU1302" s="183" t="s">
        <v>384</v>
      </c>
      <c r="AV1302" s="15" t="s">
        <v>377</v>
      </c>
      <c r="AW1302" s="15" t="s">
        <v>31</v>
      </c>
      <c r="AX1302" s="15" t="s">
        <v>82</v>
      </c>
      <c r="AY1302" s="183" t="s">
        <v>371</v>
      </c>
    </row>
    <row r="1303" spans="2:65" s="1" customFormat="1" ht="24.2" customHeight="1" x14ac:dyDescent="0.2">
      <c r="B1303" s="147"/>
      <c r="C1303" s="189" t="s">
        <v>1704</v>
      </c>
      <c r="D1303" s="189" t="s">
        <v>891</v>
      </c>
      <c r="E1303" s="190" t="s">
        <v>1705</v>
      </c>
      <c r="F1303" s="191" t="s">
        <v>1706</v>
      </c>
      <c r="G1303" s="192" t="s">
        <v>376</v>
      </c>
      <c r="H1303" s="193">
        <v>131.22900000000001</v>
      </c>
      <c r="I1303" s="194"/>
      <c r="J1303" s="195">
        <f>ROUND(I1303*H1303,2)</f>
        <v>0</v>
      </c>
      <c r="K1303" s="191"/>
      <c r="L1303" s="196"/>
      <c r="M1303" s="197" t="s">
        <v>1</v>
      </c>
      <c r="N1303" s="198" t="s">
        <v>41</v>
      </c>
      <c r="P1303" s="157">
        <f>O1303*H1303</f>
        <v>0</v>
      </c>
      <c r="Q1303" s="157">
        <v>1.65E-3</v>
      </c>
      <c r="R1303" s="157">
        <f>Q1303*H1303</f>
        <v>0.21652785000000002</v>
      </c>
      <c r="S1303" s="157">
        <v>0</v>
      </c>
      <c r="T1303" s="158">
        <f>S1303*H1303</f>
        <v>0</v>
      </c>
      <c r="AR1303" s="159" t="s">
        <v>566</v>
      </c>
      <c r="AT1303" s="159" t="s">
        <v>891</v>
      </c>
      <c r="AU1303" s="159" t="s">
        <v>384</v>
      </c>
      <c r="AY1303" s="17" t="s">
        <v>371</v>
      </c>
      <c r="BE1303" s="160">
        <f>IF(N1303="základná",J1303,0)</f>
        <v>0</v>
      </c>
      <c r="BF1303" s="160">
        <f>IF(N1303="znížená",J1303,0)</f>
        <v>0</v>
      </c>
      <c r="BG1303" s="160">
        <f>IF(N1303="zákl. prenesená",J1303,0)</f>
        <v>0</v>
      </c>
      <c r="BH1303" s="160">
        <f>IF(N1303="zníž. prenesená",J1303,0)</f>
        <v>0</v>
      </c>
      <c r="BI1303" s="160">
        <f>IF(N1303="nulová",J1303,0)</f>
        <v>0</v>
      </c>
      <c r="BJ1303" s="17" t="s">
        <v>88</v>
      </c>
      <c r="BK1303" s="160">
        <f>ROUND(I1303*H1303,2)</f>
        <v>0</v>
      </c>
      <c r="BL1303" s="17" t="s">
        <v>461</v>
      </c>
      <c r="BM1303" s="159" t="s">
        <v>1707</v>
      </c>
    </row>
    <row r="1304" spans="2:65" s="13" customFormat="1" ht="11.25" x14ac:dyDescent="0.2">
      <c r="B1304" s="168"/>
      <c r="D1304" s="162" t="s">
        <v>379</v>
      </c>
      <c r="E1304" s="169" t="s">
        <v>1</v>
      </c>
      <c r="F1304" s="170" t="s">
        <v>1708</v>
      </c>
      <c r="H1304" s="171">
        <v>131.22900000000001</v>
      </c>
      <c r="I1304" s="172"/>
      <c r="L1304" s="168"/>
      <c r="M1304" s="173"/>
      <c r="T1304" s="174"/>
      <c r="AT1304" s="169" t="s">
        <v>379</v>
      </c>
      <c r="AU1304" s="169" t="s">
        <v>384</v>
      </c>
      <c r="AV1304" s="13" t="s">
        <v>88</v>
      </c>
      <c r="AW1304" s="13" t="s">
        <v>31</v>
      </c>
      <c r="AX1304" s="13" t="s">
        <v>75</v>
      </c>
      <c r="AY1304" s="169" t="s">
        <v>371</v>
      </c>
    </row>
    <row r="1305" spans="2:65" s="15" customFormat="1" ht="11.25" x14ac:dyDescent="0.2">
      <c r="B1305" s="182"/>
      <c r="D1305" s="162" t="s">
        <v>379</v>
      </c>
      <c r="E1305" s="183" t="s">
        <v>1</v>
      </c>
      <c r="F1305" s="184" t="s">
        <v>385</v>
      </c>
      <c r="H1305" s="185">
        <v>131.22900000000001</v>
      </c>
      <c r="I1305" s="186"/>
      <c r="L1305" s="182"/>
      <c r="M1305" s="187"/>
      <c r="T1305" s="188"/>
      <c r="AT1305" s="183" t="s">
        <v>379</v>
      </c>
      <c r="AU1305" s="183" t="s">
        <v>384</v>
      </c>
      <c r="AV1305" s="15" t="s">
        <v>377</v>
      </c>
      <c r="AW1305" s="15" t="s">
        <v>31</v>
      </c>
      <c r="AX1305" s="15" t="s">
        <v>82</v>
      </c>
      <c r="AY1305" s="183" t="s">
        <v>371</v>
      </c>
    </row>
    <row r="1306" spans="2:65" s="1" customFormat="1" ht="24.2" customHeight="1" x14ac:dyDescent="0.2">
      <c r="B1306" s="147"/>
      <c r="C1306" s="189" t="s">
        <v>1709</v>
      </c>
      <c r="D1306" s="189" t="s">
        <v>891</v>
      </c>
      <c r="E1306" s="190" t="s">
        <v>1710</v>
      </c>
      <c r="F1306" s="191" t="s">
        <v>1711</v>
      </c>
      <c r="G1306" s="192" t="s">
        <v>376</v>
      </c>
      <c r="H1306" s="193">
        <v>118.06399999999999</v>
      </c>
      <c r="I1306" s="194"/>
      <c r="J1306" s="195">
        <f>ROUND(I1306*H1306,2)</f>
        <v>0</v>
      </c>
      <c r="K1306" s="191"/>
      <c r="L1306" s="196"/>
      <c r="M1306" s="197" t="s">
        <v>1</v>
      </c>
      <c r="N1306" s="198" t="s">
        <v>41</v>
      </c>
      <c r="P1306" s="157">
        <f>O1306*H1306</f>
        <v>0</v>
      </c>
      <c r="Q1306" s="157">
        <v>3.3E-3</v>
      </c>
      <c r="R1306" s="157">
        <f>Q1306*H1306</f>
        <v>0.38961119999999999</v>
      </c>
      <c r="S1306" s="157">
        <v>0</v>
      </c>
      <c r="T1306" s="158">
        <f>S1306*H1306</f>
        <v>0</v>
      </c>
      <c r="AR1306" s="159" t="s">
        <v>566</v>
      </c>
      <c r="AT1306" s="159" t="s">
        <v>891</v>
      </c>
      <c r="AU1306" s="159" t="s">
        <v>384</v>
      </c>
      <c r="AY1306" s="17" t="s">
        <v>371</v>
      </c>
      <c r="BE1306" s="160">
        <f>IF(N1306="základná",J1306,0)</f>
        <v>0</v>
      </c>
      <c r="BF1306" s="160">
        <f>IF(N1306="znížená",J1306,0)</f>
        <v>0</v>
      </c>
      <c r="BG1306" s="160">
        <f>IF(N1306="zákl. prenesená",J1306,0)</f>
        <v>0</v>
      </c>
      <c r="BH1306" s="160">
        <f>IF(N1306="zníž. prenesená",J1306,0)</f>
        <v>0</v>
      </c>
      <c r="BI1306" s="160">
        <f>IF(N1306="nulová",J1306,0)</f>
        <v>0</v>
      </c>
      <c r="BJ1306" s="17" t="s">
        <v>88</v>
      </c>
      <c r="BK1306" s="160">
        <f>ROUND(I1306*H1306,2)</f>
        <v>0</v>
      </c>
      <c r="BL1306" s="17" t="s">
        <v>461</v>
      </c>
      <c r="BM1306" s="159" t="s">
        <v>1712</v>
      </c>
    </row>
    <row r="1307" spans="2:65" s="13" customFormat="1" ht="11.25" x14ac:dyDescent="0.2">
      <c r="B1307" s="168"/>
      <c r="D1307" s="162" t="s">
        <v>379</v>
      </c>
      <c r="E1307" s="169" t="s">
        <v>1</v>
      </c>
      <c r="F1307" s="170" t="s">
        <v>1713</v>
      </c>
      <c r="H1307" s="171">
        <v>118.06399999999999</v>
      </c>
      <c r="I1307" s="172"/>
      <c r="L1307" s="168"/>
      <c r="M1307" s="173"/>
      <c r="T1307" s="174"/>
      <c r="AT1307" s="169" t="s">
        <v>379</v>
      </c>
      <c r="AU1307" s="169" t="s">
        <v>384</v>
      </c>
      <c r="AV1307" s="13" t="s">
        <v>88</v>
      </c>
      <c r="AW1307" s="13" t="s">
        <v>31</v>
      </c>
      <c r="AX1307" s="13" t="s">
        <v>75</v>
      </c>
      <c r="AY1307" s="169" t="s">
        <v>371</v>
      </c>
    </row>
    <row r="1308" spans="2:65" s="15" customFormat="1" ht="11.25" x14ac:dyDescent="0.2">
      <c r="B1308" s="182"/>
      <c r="D1308" s="162" t="s">
        <v>379</v>
      </c>
      <c r="E1308" s="183" t="s">
        <v>1</v>
      </c>
      <c r="F1308" s="184" t="s">
        <v>385</v>
      </c>
      <c r="H1308" s="185">
        <v>118.06399999999999</v>
      </c>
      <c r="I1308" s="186"/>
      <c r="L1308" s="182"/>
      <c r="M1308" s="187"/>
      <c r="T1308" s="188"/>
      <c r="AT1308" s="183" t="s">
        <v>379</v>
      </c>
      <c r="AU1308" s="183" t="s">
        <v>384</v>
      </c>
      <c r="AV1308" s="15" t="s">
        <v>377</v>
      </c>
      <c r="AW1308" s="15" t="s">
        <v>31</v>
      </c>
      <c r="AX1308" s="15" t="s">
        <v>82</v>
      </c>
      <c r="AY1308" s="183" t="s">
        <v>371</v>
      </c>
    </row>
    <row r="1309" spans="2:65" s="1" customFormat="1" ht="24.2" customHeight="1" x14ac:dyDescent="0.2">
      <c r="B1309" s="147"/>
      <c r="C1309" s="148" t="s">
        <v>1714</v>
      </c>
      <c r="D1309" s="148" t="s">
        <v>373</v>
      </c>
      <c r="E1309" s="149" t="s">
        <v>1715</v>
      </c>
      <c r="F1309" s="150" t="s">
        <v>1716</v>
      </c>
      <c r="G1309" s="151" t="s">
        <v>489</v>
      </c>
      <c r="H1309" s="152">
        <v>75.67</v>
      </c>
      <c r="I1309" s="153"/>
      <c r="J1309" s="154">
        <f>ROUND(I1309*H1309,2)</f>
        <v>0</v>
      </c>
      <c r="K1309" s="150"/>
      <c r="L1309" s="32"/>
      <c r="M1309" s="155" t="s">
        <v>1</v>
      </c>
      <c r="N1309" s="156" t="s">
        <v>41</v>
      </c>
      <c r="P1309" s="157">
        <f>O1309*H1309</f>
        <v>0</v>
      </c>
      <c r="Q1309" s="157">
        <v>2.19717E-3</v>
      </c>
      <c r="R1309" s="157">
        <f>Q1309*H1309</f>
        <v>0.1662598539</v>
      </c>
      <c r="S1309" s="157">
        <v>0</v>
      </c>
      <c r="T1309" s="158">
        <f>S1309*H1309</f>
        <v>0</v>
      </c>
      <c r="AR1309" s="159" t="s">
        <v>461</v>
      </c>
      <c r="AT1309" s="159" t="s">
        <v>373</v>
      </c>
      <c r="AU1309" s="159" t="s">
        <v>384</v>
      </c>
      <c r="AY1309" s="17" t="s">
        <v>371</v>
      </c>
      <c r="BE1309" s="160">
        <f>IF(N1309="základná",J1309,0)</f>
        <v>0</v>
      </c>
      <c r="BF1309" s="160">
        <f>IF(N1309="znížená",J1309,0)</f>
        <v>0</v>
      </c>
      <c r="BG1309" s="160">
        <f>IF(N1309="zákl. prenesená",J1309,0)</f>
        <v>0</v>
      </c>
      <c r="BH1309" s="160">
        <f>IF(N1309="zníž. prenesená",J1309,0)</f>
        <v>0</v>
      </c>
      <c r="BI1309" s="160">
        <f>IF(N1309="nulová",J1309,0)</f>
        <v>0</v>
      </c>
      <c r="BJ1309" s="17" t="s">
        <v>88</v>
      </c>
      <c r="BK1309" s="160">
        <f>ROUND(I1309*H1309,2)</f>
        <v>0</v>
      </c>
      <c r="BL1309" s="17" t="s">
        <v>461</v>
      </c>
      <c r="BM1309" s="159" t="s">
        <v>1717</v>
      </c>
    </row>
    <row r="1310" spans="2:65" s="13" customFormat="1" ht="11.25" x14ac:dyDescent="0.2">
      <c r="B1310" s="168"/>
      <c r="D1310" s="162" t="s">
        <v>379</v>
      </c>
      <c r="E1310" s="169" t="s">
        <v>1</v>
      </c>
      <c r="F1310" s="170" t="s">
        <v>202</v>
      </c>
      <c r="H1310" s="171">
        <v>75.67</v>
      </c>
      <c r="I1310" s="172"/>
      <c r="L1310" s="168"/>
      <c r="M1310" s="173"/>
      <c r="T1310" s="174"/>
      <c r="AT1310" s="169" t="s">
        <v>379</v>
      </c>
      <c r="AU1310" s="169" t="s">
        <v>384</v>
      </c>
      <c r="AV1310" s="13" t="s">
        <v>88</v>
      </c>
      <c r="AW1310" s="13" t="s">
        <v>31</v>
      </c>
      <c r="AX1310" s="13" t="s">
        <v>75</v>
      </c>
      <c r="AY1310" s="169" t="s">
        <v>371</v>
      </c>
    </row>
    <row r="1311" spans="2:65" s="15" customFormat="1" ht="11.25" x14ac:dyDescent="0.2">
      <c r="B1311" s="182"/>
      <c r="D1311" s="162" t="s">
        <v>379</v>
      </c>
      <c r="E1311" s="183" t="s">
        <v>1</v>
      </c>
      <c r="F1311" s="184" t="s">
        <v>385</v>
      </c>
      <c r="H1311" s="185">
        <v>75.67</v>
      </c>
      <c r="I1311" s="186"/>
      <c r="L1311" s="182"/>
      <c r="M1311" s="187"/>
      <c r="T1311" s="188"/>
      <c r="AT1311" s="183" t="s">
        <v>379</v>
      </c>
      <c r="AU1311" s="183" t="s">
        <v>384</v>
      </c>
      <c r="AV1311" s="15" t="s">
        <v>377</v>
      </c>
      <c r="AW1311" s="15" t="s">
        <v>31</v>
      </c>
      <c r="AX1311" s="15" t="s">
        <v>82</v>
      </c>
      <c r="AY1311" s="183" t="s">
        <v>371</v>
      </c>
    </row>
    <row r="1312" spans="2:65" s="1" customFormat="1" ht="24.2" customHeight="1" x14ac:dyDescent="0.2">
      <c r="B1312" s="147"/>
      <c r="C1312" s="148" t="s">
        <v>1718</v>
      </c>
      <c r="D1312" s="148" t="s">
        <v>373</v>
      </c>
      <c r="E1312" s="149" t="s">
        <v>1719</v>
      </c>
      <c r="F1312" s="150" t="s">
        <v>1720</v>
      </c>
      <c r="G1312" s="151" t="s">
        <v>489</v>
      </c>
      <c r="H1312" s="152">
        <v>109.32</v>
      </c>
      <c r="I1312" s="153"/>
      <c r="J1312" s="154">
        <f>ROUND(I1312*H1312,2)</f>
        <v>0</v>
      </c>
      <c r="K1312" s="150"/>
      <c r="L1312" s="32"/>
      <c r="M1312" s="155" t="s">
        <v>1</v>
      </c>
      <c r="N1312" s="156" t="s">
        <v>41</v>
      </c>
      <c r="P1312" s="157">
        <f>O1312*H1312</f>
        <v>0</v>
      </c>
      <c r="Q1312" s="157">
        <v>5.3417600000000001E-3</v>
      </c>
      <c r="R1312" s="157">
        <f>Q1312*H1312</f>
        <v>0.5839612032</v>
      </c>
      <c r="S1312" s="157">
        <v>0</v>
      </c>
      <c r="T1312" s="158">
        <f>S1312*H1312</f>
        <v>0</v>
      </c>
      <c r="AR1312" s="159" t="s">
        <v>461</v>
      </c>
      <c r="AT1312" s="159" t="s">
        <v>373</v>
      </c>
      <c r="AU1312" s="159" t="s">
        <v>384</v>
      </c>
      <c r="AY1312" s="17" t="s">
        <v>371</v>
      </c>
      <c r="BE1312" s="160">
        <f>IF(N1312="základná",J1312,0)</f>
        <v>0</v>
      </c>
      <c r="BF1312" s="160">
        <f>IF(N1312="znížená",J1312,0)</f>
        <v>0</v>
      </c>
      <c r="BG1312" s="160">
        <f>IF(N1312="zákl. prenesená",J1312,0)</f>
        <v>0</v>
      </c>
      <c r="BH1312" s="160">
        <f>IF(N1312="zníž. prenesená",J1312,0)</f>
        <v>0</v>
      </c>
      <c r="BI1312" s="160">
        <f>IF(N1312="nulová",J1312,0)</f>
        <v>0</v>
      </c>
      <c r="BJ1312" s="17" t="s">
        <v>88</v>
      </c>
      <c r="BK1312" s="160">
        <f>ROUND(I1312*H1312,2)</f>
        <v>0</v>
      </c>
      <c r="BL1312" s="17" t="s">
        <v>461</v>
      </c>
      <c r="BM1312" s="159" t="s">
        <v>1721</v>
      </c>
    </row>
    <row r="1313" spans="2:65" s="13" customFormat="1" ht="11.25" x14ac:dyDescent="0.2">
      <c r="B1313" s="168"/>
      <c r="D1313" s="162" t="s">
        <v>379</v>
      </c>
      <c r="E1313" s="169" t="s">
        <v>1</v>
      </c>
      <c r="F1313" s="170" t="s">
        <v>200</v>
      </c>
      <c r="H1313" s="171">
        <v>109.32</v>
      </c>
      <c r="I1313" s="172"/>
      <c r="L1313" s="168"/>
      <c r="M1313" s="173"/>
      <c r="T1313" s="174"/>
      <c r="AT1313" s="169" t="s">
        <v>379</v>
      </c>
      <c r="AU1313" s="169" t="s">
        <v>384</v>
      </c>
      <c r="AV1313" s="13" t="s">
        <v>88</v>
      </c>
      <c r="AW1313" s="13" t="s">
        <v>31</v>
      </c>
      <c r="AX1313" s="13" t="s">
        <v>75</v>
      </c>
      <c r="AY1313" s="169" t="s">
        <v>371</v>
      </c>
    </row>
    <row r="1314" spans="2:65" s="15" customFormat="1" ht="11.25" x14ac:dyDescent="0.2">
      <c r="B1314" s="182"/>
      <c r="D1314" s="162" t="s">
        <v>379</v>
      </c>
      <c r="E1314" s="183" t="s">
        <v>1</v>
      </c>
      <c r="F1314" s="184" t="s">
        <v>385</v>
      </c>
      <c r="H1314" s="185">
        <v>109.32</v>
      </c>
      <c r="I1314" s="186"/>
      <c r="L1314" s="182"/>
      <c r="M1314" s="187"/>
      <c r="T1314" s="188"/>
      <c r="AT1314" s="183" t="s">
        <v>379</v>
      </c>
      <c r="AU1314" s="183" t="s">
        <v>384</v>
      </c>
      <c r="AV1314" s="15" t="s">
        <v>377</v>
      </c>
      <c r="AW1314" s="15" t="s">
        <v>31</v>
      </c>
      <c r="AX1314" s="15" t="s">
        <v>82</v>
      </c>
      <c r="AY1314" s="183" t="s">
        <v>371</v>
      </c>
    </row>
    <row r="1315" spans="2:65" s="11" customFormat="1" ht="20.85" customHeight="1" x14ac:dyDescent="0.2">
      <c r="B1315" s="136"/>
      <c r="D1315" s="137" t="s">
        <v>74</v>
      </c>
      <c r="E1315" s="145" t="s">
        <v>1722</v>
      </c>
      <c r="F1315" s="145" t="s">
        <v>1723</v>
      </c>
      <c r="I1315" s="139"/>
      <c r="J1315" s="146">
        <f>BK1315</f>
        <v>0</v>
      </c>
      <c r="L1315" s="136"/>
      <c r="M1315" s="140"/>
      <c r="P1315" s="141">
        <f>SUM(P1316:P1415)</f>
        <v>0</v>
      </c>
      <c r="R1315" s="141">
        <f>SUM(R1316:R1415)</f>
        <v>10.17530054203</v>
      </c>
      <c r="T1315" s="142">
        <f>SUM(T1316:T1415)</f>
        <v>0</v>
      </c>
      <c r="AR1315" s="137" t="s">
        <v>88</v>
      </c>
      <c r="AT1315" s="143" t="s">
        <v>74</v>
      </c>
      <c r="AU1315" s="143" t="s">
        <v>88</v>
      </c>
      <c r="AY1315" s="137" t="s">
        <v>371</v>
      </c>
      <c r="BK1315" s="144">
        <f>SUM(BK1316:BK1415)</f>
        <v>0</v>
      </c>
    </row>
    <row r="1316" spans="2:65" s="1" customFormat="1" ht="24.2" customHeight="1" x14ac:dyDescent="0.2">
      <c r="B1316" s="147"/>
      <c r="C1316" s="148" t="s">
        <v>1724</v>
      </c>
      <c r="D1316" s="148" t="s">
        <v>373</v>
      </c>
      <c r="E1316" s="149" t="s">
        <v>1578</v>
      </c>
      <c r="F1316" s="150" t="s">
        <v>1579</v>
      </c>
      <c r="G1316" s="151" t="s">
        <v>376</v>
      </c>
      <c r="H1316" s="152">
        <v>530.60199999999998</v>
      </c>
      <c r="I1316" s="153"/>
      <c r="J1316" s="154">
        <f>ROUND(I1316*H1316,2)</f>
        <v>0</v>
      </c>
      <c r="K1316" s="150"/>
      <c r="L1316" s="32"/>
      <c r="M1316" s="155" t="s">
        <v>1</v>
      </c>
      <c r="N1316" s="156" t="s">
        <v>41</v>
      </c>
      <c r="P1316" s="157">
        <f>O1316*H1316</f>
        <v>0</v>
      </c>
      <c r="Q1316" s="157">
        <v>0</v>
      </c>
      <c r="R1316" s="157">
        <f>Q1316*H1316</f>
        <v>0</v>
      </c>
      <c r="S1316" s="157">
        <v>0</v>
      </c>
      <c r="T1316" s="158">
        <f>S1316*H1316</f>
        <v>0</v>
      </c>
      <c r="AR1316" s="159" t="s">
        <v>461</v>
      </c>
      <c r="AT1316" s="159" t="s">
        <v>373</v>
      </c>
      <c r="AU1316" s="159" t="s">
        <v>384</v>
      </c>
      <c r="AY1316" s="17" t="s">
        <v>371</v>
      </c>
      <c r="BE1316" s="160">
        <f>IF(N1316="základná",J1316,0)</f>
        <v>0</v>
      </c>
      <c r="BF1316" s="160">
        <f>IF(N1316="znížená",J1316,0)</f>
        <v>0</v>
      </c>
      <c r="BG1316" s="160">
        <f>IF(N1316="zákl. prenesená",J1316,0)</f>
        <v>0</v>
      </c>
      <c r="BH1316" s="160">
        <f>IF(N1316="zníž. prenesená",J1316,0)</f>
        <v>0</v>
      </c>
      <c r="BI1316" s="160">
        <f>IF(N1316="nulová",J1316,0)</f>
        <v>0</v>
      </c>
      <c r="BJ1316" s="17" t="s">
        <v>88</v>
      </c>
      <c r="BK1316" s="160">
        <f>ROUND(I1316*H1316,2)</f>
        <v>0</v>
      </c>
      <c r="BL1316" s="17" t="s">
        <v>461</v>
      </c>
      <c r="BM1316" s="159" t="s">
        <v>1725</v>
      </c>
    </row>
    <row r="1317" spans="2:65" s="13" customFormat="1" ht="11.25" x14ac:dyDescent="0.2">
      <c r="B1317" s="168"/>
      <c r="D1317" s="162" t="s">
        <v>379</v>
      </c>
      <c r="E1317" s="169" t="s">
        <v>1</v>
      </c>
      <c r="F1317" s="170" t="s">
        <v>1726</v>
      </c>
      <c r="H1317" s="171">
        <v>530.60199999999998</v>
      </c>
      <c r="I1317" s="172"/>
      <c r="L1317" s="168"/>
      <c r="M1317" s="173"/>
      <c r="T1317" s="174"/>
      <c r="AT1317" s="169" t="s">
        <v>379</v>
      </c>
      <c r="AU1317" s="169" t="s">
        <v>384</v>
      </c>
      <c r="AV1317" s="13" t="s">
        <v>88</v>
      </c>
      <c r="AW1317" s="13" t="s">
        <v>31</v>
      </c>
      <c r="AX1317" s="13" t="s">
        <v>75</v>
      </c>
      <c r="AY1317" s="169" t="s">
        <v>371</v>
      </c>
    </row>
    <row r="1318" spans="2:65" s="15" customFormat="1" ht="11.25" x14ac:dyDescent="0.2">
      <c r="B1318" s="182"/>
      <c r="D1318" s="162" t="s">
        <v>379</v>
      </c>
      <c r="E1318" s="183" t="s">
        <v>1</v>
      </c>
      <c r="F1318" s="184" t="s">
        <v>385</v>
      </c>
      <c r="H1318" s="185">
        <v>530.60199999999998</v>
      </c>
      <c r="I1318" s="186"/>
      <c r="L1318" s="182"/>
      <c r="M1318" s="187"/>
      <c r="T1318" s="188"/>
      <c r="AT1318" s="183" t="s">
        <v>379</v>
      </c>
      <c r="AU1318" s="183" t="s">
        <v>384</v>
      </c>
      <c r="AV1318" s="15" t="s">
        <v>377</v>
      </c>
      <c r="AW1318" s="15" t="s">
        <v>31</v>
      </c>
      <c r="AX1318" s="15" t="s">
        <v>82</v>
      </c>
      <c r="AY1318" s="183" t="s">
        <v>371</v>
      </c>
    </row>
    <row r="1319" spans="2:65" s="1" customFormat="1" ht="24.2" customHeight="1" x14ac:dyDescent="0.2">
      <c r="B1319" s="147"/>
      <c r="C1319" s="189" t="s">
        <v>1727</v>
      </c>
      <c r="D1319" s="189" t="s">
        <v>891</v>
      </c>
      <c r="E1319" s="190" t="s">
        <v>1583</v>
      </c>
      <c r="F1319" s="191" t="s">
        <v>1584</v>
      </c>
      <c r="G1319" s="192" t="s">
        <v>444</v>
      </c>
      <c r="H1319" s="193">
        <v>0.26500000000000001</v>
      </c>
      <c r="I1319" s="194"/>
      <c r="J1319" s="195">
        <f>ROUND(I1319*H1319,2)</f>
        <v>0</v>
      </c>
      <c r="K1319" s="191"/>
      <c r="L1319" s="196"/>
      <c r="M1319" s="197" t="s">
        <v>1</v>
      </c>
      <c r="N1319" s="198" t="s">
        <v>41</v>
      </c>
      <c r="P1319" s="157">
        <f>O1319*H1319</f>
        <v>0</v>
      </c>
      <c r="Q1319" s="157">
        <v>1</v>
      </c>
      <c r="R1319" s="157">
        <f>Q1319*H1319</f>
        <v>0.26500000000000001</v>
      </c>
      <c r="S1319" s="157">
        <v>0</v>
      </c>
      <c r="T1319" s="158">
        <f>S1319*H1319</f>
        <v>0</v>
      </c>
      <c r="AR1319" s="159" t="s">
        <v>566</v>
      </c>
      <c r="AT1319" s="159" t="s">
        <v>891</v>
      </c>
      <c r="AU1319" s="159" t="s">
        <v>384</v>
      </c>
      <c r="AY1319" s="17" t="s">
        <v>371</v>
      </c>
      <c r="BE1319" s="160">
        <f>IF(N1319="základná",J1319,0)</f>
        <v>0</v>
      </c>
      <c r="BF1319" s="160">
        <f>IF(N1319="znížená",J1319,0)</f>
        <v>0</v>
      </c>
      <c r="BG1319" s="160">
        <f>IF(N1319="zákl. prenesená",J1319,0)</f>
        <v>0</v>
      </c>
      <c r="BH1319" s="160">
        <f>IF(N1319="zníž. prenesená",J1319,0)</f>
        <v>0</v>
      </c>
      <c r="BI1319" s="160">
        <f>IF(N1319="nulová",J1319,0)</f>
        <v>0</v>
      </c>
      <c r="BJ1319" s="17" t="s">
        <v>88</v>
      </c>
      <c r="BK1319" s="160">
        <f>ROUND(I1319*H1319,2)</f>
        <v>0</v>
      </c>
      <c r="BL1319" s="17" t="s">
        <v>461</v>
      </c>
      <c r="BM1319" s="159" t="s">
        <v>1728</v>
      </c>
    </row>
    <row r="1320" spans="2:65" s="13" customFormat="1" ht="11.25" x14ac:dyDescent="0.2">
      <c r="B1320" s="168"/>
      <c r="D1320" s="162" t="s">
        <v>379</v>
      </c>
      <c r="E1320" s="169" t="s">
        <v>1</v>
      </c>
      <c r="F1320" s="170" t="s">
        <v>1729</v>
      </c>
      <c r="H1320" s="171">
        <v>0.26500000000000001</v>
      </c>
      <c r="I1320" s="172"/>
      <c r="L1320" s="168"/>
      <c r="M1320" s="173"/>
      <c r="T1320" s="174"/>
      <c r="AT1320" s="169" t="s">
        <v>379</v>
      </c>
      <c r="AU1320" s="169" t="s">
        <v>384</v>
      </c>
      <c r="AV1320" s="13" t="s">
        <v>88</v>
      </c>
      <c r="AW1320" s="13" t="s">
        <v>31</v>
      </c>
      <c r="AX1320" s="13" t="s">
        <v>75</v>
      </c>
      <c r="AY1320" s="169" t="s">
        <v>371</v>
      </c>
    </row>
    <row r="1321" spans="2:65" s="15" customFormat="1" ht="11.25" x14ac:dyDescent="0.2">
      <c r="B1321" s="182"/>
      <c r="D1321" s="162" t="s">
        <v>379</v>
      </c>
      <c r="E1321" s="183" t="s">
        <v>1</v>
      </c>
      <c r="F1321" s="184" t="s">
        <v>385</v>
      </c>
      <c r="H1321" s="185">
        <v>0.26500000000000001</v>
      </c>
      <c r="I1321" s="186"/>
      <c r="L1321" s="182"/>
      <c r="M1321" s="187"/>
      <c r="T1321" s="188"/>
      <c r="AT1321" s="183" t="s">
        <v>379</v>
      </c>
      <c r="AU1321" s="183" t="s">
        <v>384</v>
      </c>
      <c r="AV1321" s="15" t="s">
        <v>377</v>
      </c>
      <c r="AW1321" s="15" t="s">
        <v>31</v>
      </c>
      <c r="AX1321" s="15" t="s">
        <v>82</v>
      </c>
      <c r="AY1321" s="183" t="s">
        <v>371</v>
      </c>
    </row>
    <row r="1322" spans="2:65" s="1" customFormat="1" ht="33" customHeight="1" x14ac:dyDescent="0.2">
      <c r="B1322" s="147"/>
      <c r="C1322" s="148" t="s">
        <v>1730</v>
      </c>
      <c r="D1322" s="148" t="s">
        <v>373</v>
      </c>
      <c r="E1322" s="149" t="s">
        <v>1588</v>
      </c>
      <c r="F1322" s="150" t="s">
        <v>1589</v>
      </c>
      <c r="G1322" s="151" t="s">
        <v>376</v>
      </c>
      <c r="H1322" s="152">
        <v>530.60199999999998</v>
      </c>
      <c r="I1322" s="153"/>
      <c r="J1322" s="154">
        <f>ROUND(I1322*H1322,2)</f>
        <v>0</v>
      </c>
      <c r="K1322" s="150"/>
      <c r="L1322" s="32"/>
      <c r="M1322" s="155" t="s">
        <v>1</v>
      </c>
      <c r="N1322" s="156" t="s">
        <v>41</v>
      </c>
      <c r="P1322" s="157">
        <f>O1322*H1322</f>
        <v>0</v>
      </c>
      <c r="Q1322" s="157">
        <v>5.4494999999999999E-4</v>
      </c>
      <c r="R1322" s="157">
        <f>Q1322*H1322</f>
        <v>0.28915155989999997</v>
      </c>
      <c r="S1322" s="157">
        <v>0</v>
      </c>
      <c r="T1322" s="158">
        <f>S1322*H1322</f>
        <v>0</v>
      </c>
      <c r="AR1322" s="159" t="s">
        <v>461</v>
      </c>
      <c r="AT1322" s="159" t="s">
        <v>373</v>
      </c>
      <c r="AU1322" s="159" t="s">
        <v>384</v>
      </c>
      <c r="AY1322" s="17" t="s">
        <v>371</v>
      </c>
      <c r="BE1322" s="160">
        <f>IF(N1322="základná",J1322,0)</f>
        <v>0</v>
      </c>
      <c r="BF1322" s="160">
        <f>IF(N1322="znížená",J1322,0)</f>
        <v>0</v>
      </c>
      <c r="BG1322" s="160">
        <f>IF(N1322="zákl. prenesená",J1322,0)</f>
        <v>0</v>
      </c>
      <c r="BH1322" s="160">
        <f>IF(N1322="zníž. prenesená",J1322,0)</f>
        <v>0</v>
      </c>
      <c r="BI1322" s="160">
        <f>IF(N1322="nulová",J1322,0)</f>
        <v>0</v>
      </c>
      <c r="BJ1322" s="17" t="s">
        <v>88</v>
      </c>
      <c r="BK1322" s="160">
        <f>ROUND(I1322*H1322,2)</f>
        <v>0</v>
      </c>
      <c r="BL1322" s="17" t="s">
        <v>461</v>
      </c>
      <c r="BM1322" s="159" t="s">
        <v>1731</v>
      </c>
    </row>
    <row r="1323" spans="2:65" s="13" customFormat="1" ht="11.25" x14ac:dyDescent="0.2">
      <c r="B1323" s="168"/>
      <c r="D1323" s="162" t="s">
        <v>379</v>
      </c>
      <c r="E1323" s="169" t="s">
        <v>1</v>
      </c>
      <c r="F1323" s="170" t="s">
        <v>1726</v>
      </c>
      <c r="H1323" s="171">
        <v>530.60199999999998</v>
      </c>
      <c r="I1323" s="172"/>
      <c r="L1323" s="168"/>
      <c r="M1323" s="173"/>
      <c r="T1323" s="174"/>
      <c r="AT1323" s="169" t="s">
        <v>379</v>
      </c>
      <c r="AU1323" s="169" t="s">
        <v>384</v>
      </c>
      <c r="AV1323" s="13" t="s">
        <v>88</v>
      </c>
      <c r="AW1323" s="13" t="s">
        <v>31</v>
      </c>
      <c r="AX1323" s="13" t="s">
        <v>75</v>
      </c>
      <c r="AY1323" s="169" t="s">
        <v>371</v>
      </c>
    </row>
    <row r="1324" spans="2:65" s="15" customFormat="1" ht="11.25" x14ac:dyDescent="0.2">
      <c r="B1324" s="182"/>
      <c r="D1324" s="162" t="s">
        <v>379</v>
      </c>
      <c r="E1324" s="183" t="s">
        <v>1</v>
      </c>
      <c r="F1324" s="184" t="s">
        <v>385</v>
      </c>
      <c r="H1324" s="185">
        <v>530.60199999999998</v>
      </c>
      <c r="I1324" s="186"/>
      <c r="L1324" s="182"/>
      <c r="M1324" s="187"/>
      <c r="T1324" s="188"/>
      <c r="AT1324" s="183" t="s">
        <v>379</v>
      </c>
      <c r="AU1324" s="183" t="s">
        <v>384</v>
      </c>
      <c r="AV1324" s="15" t="s">
        <v>377</v>
      </c>
      <c r="AW1324" s="15" t="s">
        <v>31</v>
      </c>
      <c r="AX1324" s="15" t="s">
        <v>82</v>
      </c>
      <c r="AY1324" s="183" t="s">
        <v>371</v>
      </c>
    </row>
    <row r="1325" spans="2:65" s="1" customFormat="1" ht="24.2" customHeight="1" x14ac:dyDescent="0.2">
      <c r="B1325" s="147"/>
      <c r="C1325" s="189" t="s">
        <v>1732</v>
      </c>
      <c r="D1325" s="189" t="s">
        <v>891</v>
      </c>
      <c r="E1325" s="190" t="s">
        <v>1592</v>
      </c>
      <c r="F1325" s="191" t="s">
        <v>1593</v>
      </c>
      <c r="G1325" s="192" t="s">
        <v>376</v>
      </c>
      <c r="H1325" s="193">
        <v>636.72199999999998</v>
      </c>
      <c r="I1325" s="194"/>
      <c r="J1325" s="195">
        <f>ROUND(I1325*H1325,2)</f>
        <v>0</v>
      </c>
      <c r="K1325" s="191"/>
      <c r="L1325" s="196"/>
      <c r="M1325" s="197" t="s">
        <v>1</v>
      </c>
      <c r="N1325" s="198" t="s">
        <v>41</v>
      </c>
      <c r="P1325" s="157">
        <f>O1325*H1325</f>
        <v>0</v>
      </c>
      <c r="Q1325" s="157">
        <v>5.13E-3</v>
      </c>
      <c r="R1325" s="157">
        <f>Q1325*H1325</f>
        <v>3.2663838599999999</v>
      </c>
      <c r="S1325" s="157">
        <v>0</v>
      </c>
      <c r="T1325" s="158">
        <f>S1325*H1325</f>
        <v>0</v>
      </c>
      <c r="AR1325" s="159" t="s">
        <v>566</v>
      </c>
      <c r="AT1325" s="159" t="s">
        <v>891</v>
      </c>
      <c r="AU1325" s="159" t="s">
        <v>384</v>
      </c>
      <c r="AY1325" s="17" t="s">
        <v>371</v>
      </c>
      <c r="BE1325" s="160">
        <f>IF(N1325="základná",J1325,0)</f>
        <v>0</v>
      </c>
      <c r="BF1325" s="160">
        <f>IF(N1325="znížená",J1325,0)</f>
        <v>0</v>
      </c>
      <c r="BG1325" s="160">
        <f>IF(N1325="zákl. prenesená",J1325,0)</f>
        <v>0</v>
      </c>
      <c r="BH1325" s="160">
        <f>IF(N1325="zníž. prenesená",J1325,0)</f>
        <v>0</v>
      </c>
      <c r="BI1325" s="160">
        <f>IF(N1325="nulová",J1325,0)</f>
        <v>0</v>
      </c>
      <c r="BJ1325" s="17" t="s">
        <v>88</v>
      </c>
      <c r="BK1325" s="160">
        <f>ROUND(I1325*H1325,2)</f>
        <v>0</v>
      </c>
      <c r="BL1325" s="17" t="s">
        <v>461</v>
      </c>
      <c r="BM1325" s="159" t="s">
        <v>1733</v>
      </c>
    </row>
    <row r="1326" spans="2:65" s="13" customFormat="1" ht="11.25" x14ac:dyDescent="0.2">
      <c r="B1326" s="168"/>
      <c r="D1326" s="162" t="s">
        <v>379</v>
      </c>
      <c r="E1326" s="169" t="s">
        <v>1</v>
      </c>
      <c r="F1326" s="170" t="s">
        <v>1734</v>
      </c>
      <c r="H1326" s="171">
        <v>636.72199999999998</v>
      </c>
      <c r="I1326" s="172"/>
      <c r="L1326" s="168"/>
      <c r="M1326" s="173"/>
      <c r="T1326" s="174"/>
      <c r="AT1326" s="169" t="s">
        <v>379</v>
      </c>
      <c r="AU1326" s="169" t="s">
        <v>384</v>
      </c>
      <c r="AV1326" s="13" t="s">
        <v>88</v>
      </c>
      <c r="AW1326" s="13" t="s">
        <v>31</v>
      </c>
      <c r="AX1326" s="13" t="s">
        <v>75</v>
      </c>
      <c r="AY1326" s="169" t="s">
        <v>371</v>
      </c>
    </row>
    <row r="1327" spans="2:65" s="15" customFormat="1" ht="11.25" x14ac:dyDescent="0.2">
      <c r="B1327" s="182"/>
      <c r="D1327" s="162" t="s">
        <v>379</v>
      </c>
      <c r="E1327" s="183" t="s">
        <v>1</v>
      </c>
      <c r="F1327" s="184" t="s">
        <v>385</v>
      </c>
      <c r="H1327" s="185">
        <v>636.72199999999998</v>
      </c>
      <c r="I1327" s="186"/>
      <c r="L1327" s="182"/>
      <c r="M1327" s="187"/>
      <c r="T1327" s="188"/>
      <c r="AT1327" s="183" t="s">
        <v>379</v>
      </c>
      <c r="AU1327" s="183" t="s">
        <v>384</v>
      </c>
      <c r="AV1327" s="15" t="s">
        <v>377</v>
      </c>
      <c r="AW1327" s="15" t="s">
        <v>31</v>
      </c>
      <c r="AX1327" s="15" t="s">
        <v>82</v>
      </c>
      <c r="AY1327" s="183" t="s">
        <v>371</v>
      </c>
    </row>
    <row r="1328" spans="2:65" s="1" customFormat="1" ht="24.2" customHeight="1" x14ac:dyDescent="0.2">
      <c r="B1328" s="147"/>
      <c r="C1328" s="148" t="s">
        <v>1735</v>
      </c>
      <c r="D1328" s="148" t="s">
        <v>373</v>
      </c>
      <c r="E1328" s="149" t="s">
        <v>1490</v>
      </c>
      <c r="F1328" s="150" t="s">
        <v>1491</v>
      </c>
      <c r="G1328" s="151" t="s">
        <v>376</v>
      </c>
      <c r="H1328" s="152">
        <v>530.60199999999998</v>
      </c>
      <c r="I1328" s="153"/>
      <c r="J1328" s="154">
        <f>ROUND(I1328*H1328,2)</f>
        <v>0</v>
      </c>
      <c r="K1328" s="150"/>
      <c r="L1328" s="32"/>
      <c r="M1328" s="155" t="s">
        <v>1</v>
      </c>
      <c r="N1328" s="156" t="s">
        <v>41</v>
      </c>
      <c r="P1328" s="157">
        <f>O1328*H1328</f>
        <v>0</v>
      </c>
      <c r="Q1328" s="157">
        <v>7.6000000000000004E-5</v>
      </c>
      <c r="R1328" s="157">
        <f>Q1328*H1328</f>
        <v>4.0325751999999999E-2</v>
      </c>
      <c r="S1328" s="157">
        <v>0</v>
      </c>
      <c r="T1328" s="158">
        <f>S1328*H1328</f>
        <v>0</v>
      </c>
      <c r="AR1328" s="159" t="s">
        <v>461</v>
      </c>
      <c r="AT1328" s="159" t="s">
        <v>373</v>
      </c>
      <c r="AU1328" s="159" t="s">
        <v>384</v>
      </c>
      <c r="AY1328" s="17" t="s">
        <v>371</v>
      </c>
      <c r="BE1328" s="160">
        <f>IF(N1328="základná",J1328,0)</f>
        <v>0</v>
      </c>
      <c r="BF1328" s="160">
        <f>IF(N1328="znížená",J1328,0)</f>
        <v>0</v>
      </c>
      <c r="BG1328" s="160">
        <f>IF(N1328="zákl. prenesená",J1328,0)</f>
        <v>0</v>
      </c>
      <c r="BH1328" s="160">
        <f>IF(N1328="zníž. prenesená",J1328,0)</f>
        <v>0</v>
      </c>
      <c r="BI1328" s="160">
        <f>IF(N1328="nulová",J1328,0)</f>
        <v>0</v>
      </c>
      <c r="BJ1328" s="17" t="s">
        <v>88</v>
      </c>
      <c r="BK1328" s="160">
        <f>ROUND(I1328*H1328,2)</f>
        <v>0</v>
      </c>
      <c r="BL1328" s="17" t="s">
        <v>461</v>
      </c>
      <c r="BM1328" s="159" t="s">
        <v>1736</v>
      </c>
    </row>
    <row r="1329" spans="2:65" s="12" customFormat="1" ht="11.25" x14ac:dyDescent="0.2">
      <c r="B1329" s="161"/>
      <c r="D1329" s="162" t="s">
        <v>379</v>
      </c>
      <c r="E1329" s="163" t="s">
        <v>1</v>
      </c>
      <c r="F1329" s="164" t="s">
        <v>1737</v>
      </c>
      <c r="H1329" s="163" t="s">
        <v>1</v>
      </c>
      <c r="I1329" s="165"/>
      <c r="L1329" s="161"/>
      <c r="M1329" s="166"/>
      <c r="T1329" s="167"/>
      <c r="AT1329" s="163" t="s">
        <v>379</v>
      </c>
      <c r="AU1329" s="163" t="s">
        <v>384</v>
      </c>
      <c r="AV1329" s="12" t="s">
        <v>82</v>
      </c>
      <c r="AW1329" s="12" t="s">
        <v>31</v>
      </c>
      <c r="AX1329" s="12" t="s">
        <v>75</v>
      </c>
      <c r="AY1329" s="163" t="s">
        <v>371</v>
      </c>
    </row>
    <row r="1330" spans="2:65" s="12" customFormat="1" ht="11.25" x14ac:dyDescent="0.2">
      <c r="B1330" s="161"/>
      <c r="D1330" s="162" t="s">
        <v>379</v>
      </c>
      <c r="E1330" s="163" t="s">
        <v>1</v>
      </c>
      <c r="F1330" s="164" t="s">
        <v>1599</v>
      </c>
      <c r="H1330" s="163" t="s">
        <v>1</v>
      </c>
      <c r="I1330" s="165"/>
      <c r="L1330" s="161"/>
      <c r="M1330" s="166"/>
      <c r="T1330" s="167"/>
      <c r="AT1330" s="163" t="s">
        <v>379</v>
      </c>
      <c r="AU1330" s="163" t="s">
        <v>384</v>
      </c>
      <c r="AV1330" s="12" t="s">
        <v>82</v>
      </c>
      <c r="AW1330" s="12" t="s">
        <v>31</v>
      </c>
      <c r="AX1330" s="12" t="s">
        <v>75</v>
      </c>
      <c r="AY1330" s="163" t="s">
        <v>371</v>
      </c>
    </row>
    <row r="1331" spans="2:65" s="13" customFormat="1" ht="11.25" x14ac:dyDescent="0.2">
      <c r="B1331" s="168"/>
      <c r="D1331" s="162" t="s">
        <v>379</v>
      </c>
      <c r="E1331" s="169" t="s">
        <v>1</v>
      </c>
      <c r="F1331" s="170" t="s">
        <v>273</v>
      </c>
      <c r="H1331" s="171">
        <v>479.16800000000001</v>
      </c>
      <c r="I1331" s="172"/>
      <c r="L1331" s="168"/>
      <c r="M1331" s="173"/>
      <c r="T1331" s="174"/>
      <c r="AT1331" s="169" t="s">
        <v>379</v>
      </c>
      <c r="AU1331" s="169" t="s">
        <v>384</v>
      </c>
      <c r="AV1331" s="13" t="s">
        <v>88</v>
      </c>
      <c r="AW1331" s="13" t="s">
        <v>31</v>
      </c>
      <c r="AX1331" s="13" t="s">
        <v>75</v>
      </c>
      <c r="AY1331" s="169" t="s">
        <v>371</v>
      </c>
    </row>
    <row r="1332" spans="2:65" s="14" customFormat="1" ht="11.25" x14ac:dyDescent="0.2">
      <c r="B1332" s="175"/>
      <c r="D1332" s="162" t="s">
        <v>379</v>
      </c>
      <c r="E1332" s="176" t="s">
        <v>239</v>
      </c>
      <c r="F1332" s="177" t="s">
        <v>383</v>
      </c>
      <c r="H1332" s="178">
        <v>479.16800000000001</v>
      </c>
      <c r="I1332" s="179"/>
      <c r="L1332" s="175"/>
      <c r="M1332" s="180"/>
      <c r="T1332" s="181"/>
      <c r="AT1332" s="176" t="s">
        <v>379</v>
      </c>
      <c r="AU1332" s="176" t="s">
        <v>384</v>
      </c>
      <c r="AV1332" s="14" t="s">
        <v>384</v>
      </c>
      <c r="AW1332" s="14" t="s">
        <v>31</v>
      </c>
      <c r="AX1332" s="14" t="s">
        <v>75</v>
      </c>
      <c r="AY1332" s="176" t="s">
        <v>371</v>
      </c>
    </row>
    <row r="1333" spans="2:65" s="12" customFormat="1" ht="11.25" x14ac:dyDescent="0.2">
      <c r="B1333" s="161"/>
      <c r="D1333" s="162" t="s">
        <v>379</v>
      </c>
      <c r="E1333" s="163" t="s">
        <v>1</v>
      </c>
      <c r="F1333" s="164" t="s">
        <v>1600</v>
      </c>
      <c r="H1333" s="163" t="s">
        <v>1</v>
      </c>
      <c r="I1333" s="165"/>
      <c r="L1333" s="161"/>
      <c r="M1333" s="166"/>
      <c r="T1333" s="167"/>
      <c r="AT1333" s="163" t="s">
        <v>379</v>
      </c>
      <c r="AU1333" s="163" t="s">
        <v>384</v>
      </c>
      <c r="AV1333" s="12" t="s">
        <v>82</v>
      </c>
      <c r="AW1333" s="12" t="s">
        <v>31</v>
      </c>
      <c r="AX1333" s="12" t="s">
        <v>75</v>
      </c>
      <c r="AY1333" s="163" t="s">
        <v>371</v>
      </c>
    </row>
    <row r="1334" spans="2:65" s="13" customFormat="1" ht="11.25" x14ac:dyDescent="0.2">
      <c r="B1334" s="168"/>
      <c r="D1334" s="162" t="s">
        <v>379</v>
      </c>
      <c r="E1334" s="169" t="s">
        <v>1</v>
      </c>
      <c r="F1334" s="170" t="s">
        <v>275</v>
      </c>
      <c r="H1334" s="171">
        <v>51.433999999999997</v>
      </c>
      <c r="I1334" s="172"/>
      <c r="L1334" s="168"/>
      <c r="M1334" s="173"/>
      <c r="T1334" s="174"/>
      <c r="AT1334" s="169" t="s">
        <v>379</v>
      </c>
      <c r="AU1334" s="169" t="s">
        <v>384</v>
      </c>
      <c r="AV1334" s="13" t="s">
        <v>88</v>
      </c>
      <c r="AW1334" s="13" t="s">
        <v>31</v>
      </c>
      <c r="AX1334" s="13" t="s">
        <v>75</v>
      </c>
      <c r="AY1334" s="169" t="s">
        <v>371</v>
      </c>
    </row>
    <row r="1335" spans="2:65" s="14" customFormat="1" ht="11.25" x14ac:dyDescent="0.2">
      <c r="B1335" s="175"/>
      <c r="D1335" s="162" t="s">
        <v>379</v>
      </c>
      <c r="E1335" s="176" t="s">
        <v>241</v>
      </c>
      <c r="F1335" s="177" t="s">
        <v>383</v>
      </c>
      <c r="H1335" s="178">
        <v>51.433999999999997</v>
      </c>
      <c r="I1335" s="179"/>
      <c r="L1335" s="175"/>
      <c r="M1335" s="180"/>
      <c r="T1335" s="181"/>
      <c r="AT1335" s="176" t="s">
        <v>379</v>
      </c>
      <c r="AU1335" s="176" t="s">
        <v>384</v>
      </c>
      <c r="AV1335" s="14" t="s">
        <v>384</v>
      </c>
      <c r="AW1335" s="14" t="s">
        <v>31</v>
      </c>
      <c r="AX1335" s="14" t="s">
        <v>75</v>
      </c>
      <c r="AY1335" s="176" t="s">
        <v>371</v>
      </c>
    </row>
    <row r="1336" spans="2:65" s="15" customFormat="1" ht="11.25" x14ac:dyDescent="0.2">
      <c r="B1336" s="182"/>
      <c r="D1336" s="162" t="s">
        <v>379</v>
      </c>
      <c r="E1336" s="183" t="s">
        <v>1</v>
      </c>
      <c r="F1336" s="184" t="s">
        <v>385</v>
      </c>
      <c r="H1336" s="185">
        <v>530.60199999999998</v>
      </c>
      <c r="I1336" s="186"/>
      <c r="L1336" s="182"/>
      <c r="M1336" s="187"/>
      <c r="T1336" s="188"/>
      <c r="AT1336" s="183" t="s">
        <v>379</v>
      </c>
      <c r="AU1336" s="183" t="s">
        <v>384</v>
      </c>
      <c r="AV1336" s="15" t="s">
        <v>377</v>
      </c>
      <c r="AW1336" s="15" t="s">
        <v>31</v>
      </c>
      <c r="AX1336" s="15" t="s">
        <v>82</v>
      </c>
      <c r="AY1336" s="183" t="s">
        <v>371</v>
      </c>
    </row>
    <row r="1337" spans="2:65" s="1" customFormat="1" ht="24.2" customHeight="1" x14ac:dyDescent="0.2">
      <c r="B1337" s="147"/>
      <c r="C1337" s="189" t="s">
        <v>1738</v>
      </c>
      <c r="D1337" s="189" t="s">
        <v>891</v>
      </c>
      <c r="E1337" s="190" t="s">
        <v>1495</v>
      </c>
      <c r="F1337" s="191" t="s">
        <v>1496</v>
      </c>
      <c r="G1337" s="192" t="s">
        <v>376</v>
      </c>
      <c r="H1337" s="193">
        <v>610.19200000000001</v>
      </c>
      <c r="I1337" s="194"/>
      <c r="J1337" s="195">
        <f>ROUND(I1337*H1337,2)</f>
        <v>0</v>
      </c>
      <c r="K1337" s="191"/>
      <c r="L1337" s="196"/>
      <c r="M1337" s="197" t="s">
        <v>1</v>
      </c>
      <c r="N1337" s="198" t="s">
        <v>41</v>
      </c>
      <c r="P1337" s="157">
        <f>O1337*H1337</f>
        <v>0</v>
      </c>
      <c r="Q1337" s="157">
        <v>2.3E-3</v>
      </c>
      <c r="R1337" s="157">
        <f>Q1337*H1337</f>
        <v>1.4034416000000001</v>
      </c>
      <c r="S1337" s="157">
        <v>0</v>
      </c>
      <c r="T1337" s="158">
        <f>S1337*H1337</f>
        <v>0</v>
      </c>
      <c r="AR1337" s="159" t="s">
        <v>566</v>
      </c>
      <c r="AT1337" s="159" t="s">
        <v>891</v>
      </c>
      <c r="AU1337" s="159" t="s">
        <v>384</v>
      </c>
      <c r="AY1337" s="17" t="s">
        <v>371</v>
      </c>
      <c r="BE1337" s="160">
        <f>IF(N1337="základná",J1337,0)</f>
        <v>0</v>
      </c>
      <c r="BF1337" s="160">
        <f>IF(N1337="znížená",J1337,0)</f>
        <v>0</v>
      </c>
      <c r="BG1337" s="160">
        <f>IF(N1337="zákl. prenesená",J1337,0)</f>
        <v>0</v>
      </c>
      <c r="BH1337" s="160">
        <f>IF(N1337="zníž. prenesená",J1337,0)</f>
        <v>0</v>
      </c>
      <c r="BI1337" s="160">
        <f>IF(N1337="nulová",J1337,0)</f>
        <v>0</v>
      </c>
      <c r="BJ1337" s="17" t="s">
        <v>88</v>
      </c>
      <c r="BK1337" s="160">
        <f>ROUND(I1337*H1337,2)</f>
        <v>0</v>
      </c>
      <c r="BL1337" s="17" t="s">
        <v>461</v>
      </c>
      <c r="BM1337" s="159" t="s">
        <v>1739</v>
      </c>
    </row>
    <row r="1338" spans="2:65" s="13" customFormat="1" ht="11.25" x14ac:dyDescent="0.2">
      <c r="B1338" s="168"/>
      <c r="D1338" s="162" t="s">
        <v>379</v>
      </c>
      <c r="E1338" s="169" t="s">
        <v>1</v>
      </c>
      <c r="F1338" s="170" t="s">
        <v>1740</v>
      </c>
      <c r="H1338" s="171">
        <v>610.19200000000001</v>
      </c>
      <c r="I1338" s="172"/>
      <c r="L1338" s="168"/>
      <c r="M1338" s="173"/>
      <c r="T1338" s="174"/>
      <c r="AT1338" s="169" t="s">
        <v>379</v>
      </c>
      <c r="AU1338" s="169" t="s">
        <v>384</v>
      </c>
      <c r="AV1338" s="13" t="s">
        <v>88</v>
      </c>
      <c r="AW1338" s="13" t="s">
        <v>31</v>
      </c>
      <c r="AX1338" s="13" t="s">
        <v>75</v>
      </c>
      <c r="AY1338" s="169" t="s">
        <v>371</v>
      </c>
    </row>
    <row r="1339" spans="2:65" s="15" customFormat="1" ht="11.25" x14ac:dyDescent="0.2">
      <c r="B1339" s="182"/>
      <c r="D1339" s="162" t="s">
        <v>379</v>
      </c>
      <c r="E1339" s="183" t="s">
        <v>1</v>
      </c>
      <c r="F1339" s="184" t="s">
        <v>385</v>
      </c>
      <c r="H1339" s="185">
        <v>610.19200000000001</v>
      </c>
      <c r="I1339" s="186"/>
      <c r="L1339" s="182"/>
      <c r="M1339" s="187"/>
      <c r="T1339" s="188"/>
      <c r="AT1339" s="183" t="s">
        <v>379</v>
      </c>
      <c r="AU1339" s="183" t="s">
        <v>384</v>
      </c>
      <c r="AV1339" s="15" t="s">
        <v>377</v>
      </c>
      <c r="AW1339" s="15" t="s">
        <v>31</v>
      </c>
      <c r="AX1339" s="15" t="s">
        <v>82</v>
      </c>
      <c r="AY1339" s="183" t="s">
        <v>371</v>
      </c>
    </row>
    <row r="1340" spans="2:65" s="1" customFormat="1" ht="37.9" customHeight="1" x14ac:dyDescent="0.2">
      <c r="B1340" s="147"/>
      <c r="C1340" s="148" t="s">
        <v>1741</v>
      </c>
      <c r="D1340" s="148" t="s">
        <v>373</v>
      </c>
      <c r="E1340" s="149" t="s">
        <v>1629</v>
      </c>
      <c r="F1340" s="150" t="s">
        <v>1630</v>
      </c>
      <c r="G1340" s="151" t="s">
        <v>489</v>
      </c>
      <c r="H1340" s="152">
        <v>128.58500000000001</v>
      </c>
      <c r="I1340" s="153"/>
      <c r="J1340" s="154">
        <f>ROUND(I1340*H1340,2)</f>
        <v>0</v>
      </c>
      <c r="K1340" s="150"/>
      <c r="L1340" s="32"/>
      <c r="M1340" s="155" t="s">
        <v>1</v>
      </c>
      <c r="N1340" s="156" t="s">
        <v>41</v>
      </c>
      <c r="P1340" s="157">
        <f>O1340*H1340</f>
        <v>0</v>
      </c>
      <c r="Q1340" s="157">
        <v>3.6000000000000002E-4</v>
      </c>
      <c r="R1340" s="157">
        <f>Q1340*H1340</f>
        <v>4.6290600000000008E-2</v>
      </c>
      <c r="S1340" s="157">
        <v>0</v>
      </c>
      <c r="T1340" s="158">
        <f>S1340*H1340</f>
        <v>0</v>
      </c>
      <c r="AR1340" s="159" t="s">
        <v>461</v>
      </c>
      <c r="AT1340" s="159" t="s">
        <v>373</v>
      </c>
      <c r="AU1340" s="159" t="s">
        <v>384</v>
      </c>
      <c r="AY1340" s="17" t="s">
        <v>371</v>
      </c>
      <c r="BE1340" s="160">
        <f>IF(N1340="základná",J1340,0)</f>
        <v>0</v>
      </c>
      <c r="BF1340" s="160">
        <f>IF(N1340="znížená",J1340,0)</f>
        <v>0</v>
      </c>
      <c r="BG1340" s="160">
        <f>IF(N1340="zákl. prenesená",J1340,0)</f>
        <v>0</v>
      </c>
      <c r="BH1340" s="160">
        <f>IF(N1340="zníž. prenesená",J1340,0)</f>
        <v>0</v>
      </c>
      <c r="BI1340" s="160">
        <f>IF(N1340="nulová",J1340,0)</f>
        <v>0</v>
      </c>
      <c r="BJ1340" s="17" t="s">
        <v>88</v>
      </c>
      <c r="BK1340" s="160">
        <f>ROUND(I1340*H1340,2)</f>
        <v>0</v>
      </c>
      <c r="BL1340" s="17" t="s">
        <v>461</v>
      </c>
      <c r="BM1340" s="159" t="s">
        <v>1742</v>
      </c>
    </row>
    <row r="1341" spans="2:65" s="13" customFormat="1" ht="11.25" x14ac:dyDescent="0.2">
      <c r="B1341" s="168"/>
      <c r="D1341" s="162" t="s">
        <v>379</v>
      </c>
      <c r="E1341" s="169" t="s">
        <v>1</v>
      </c>
      <c r="F1341" s="170" t="s">
        <v>1743</v>
      </c>
      <c r="H1341" s="171">
        <v>128.58500000000001</v>
      </c>
      <c r="I1341" s="172"/>
      <c r="L1341" s="168"/>
      <c r="M1341" s="173"/>
      <c r="T1341" s="174"/>
      <c r="AT1341" s="169" t="s">
        <v>379</v>
      </c>
      <c r="AU1341" s="169" t="s">
        <v>384</v>
      </c>
      <c r="AV1341" s="13" t="s">
        <v>88</v>
      </c>
      <c r="AW1341" s="13" t="s">
        <v>31</v>
      </c>
      <c r="AX1341" s="13" t="s">
        <v>75</v>
      </c>
      <c r="AY1341" s="169" t="s">
        <v>371</v>
      </c>
    </row>
    <row r="1342" spans="2:65" s="14" customFormat="1" ht="11.25" x14ac:dyDescent="0.2">
      <c r="B1342" s="175"/>
      <c r="D1342" s="162" t="s">
        <v>379</v>
      </c>
      <c r="E1342" s="176" t="s">
        <v>139</v>
      </c>
      <c r="F1342" s="177" t="s">
        <v>383</v>
      </c>
      <c r="H1342" s="178">
        <v>128.58500000000001</v>
      </c>
      <c r="I1342" s="179"/>
      <c r="L1342" s="175"/>
      <c r="M1342" s="180"/>
      <c r="T1342" s="181"/>
      <c r="AT1342" s="176" t="s">
        <v>379</v>
      </c>
      <c r="AU1342" s="176" t="s">
        <v>384</v>
      </c>
      <c r="AV1342" s="14" t="s">
        <v>384</v>
      </c>
      <c r="AW1342" s="14" t="s">
        <v>31</v>
      </c>
      <c r="AX1342" s="14" t="s">
        <v>75</v>
      </c>
      <c r="AY1342" s="176" t="s">
        <v>371</v>
      </c>
    </row>
    <row r="1343" spans="2:65" s="15" customFormat="1" ht="11.25" x14ac:dyDescent="0.2">
      <c r="B1343" s="182"/>
      <c r="D1343" s="162" t="s">
        <v>379</v>
      </c>
      <c r="E1343" s="183" t="s">
        <v>1</v>
      </c>
      <c r="F1343" s="184" t="s">
        <v>385</v>
      </c>
      <c r="H1343" s="185">
        <v>128.58500000000001</v>
      </c>
      <c r="I1343" s="186"/>
      <c r="L1343" s="182"/>
      <c r="M1343" s="187"/>
      <c r="T1343" s="188"/>
      <c r="AT1343" s="183" t="s">
        <v>379</v>
      </c>
      <c r="AU1343" s="183" t="s">
        <v>384</v>
      </c>
      <c r="AV1343" s="15" t="s">
        <v>377</v>
      </c>
      <c r="AW1343" s="15" t="s">
        <v>31</v>
      </c>
      <c r="AX1343" s="15" t="s">
        <v>82</v>
      </c>
      <c r="AY1343" s="183" t="s">
        <v>371</v>
      </c>
    </row>
    <row r="1344" spans="2:65" s="1" customFormat="1" ht="24.2" customHeight="1" x14ac:dyDescent="0.2">
      <c r="B1344" s="147"/>
      <c r="C1344" s="189" t="s">
        <v>1744</v>
      </c>
      <c r="D1344" s="189" t="s">
        <v>891</v>
      </c>
      <c r="E1344" s="190" t="s">
        <v>1634</v>
      </c>
      <c r="F1344" s="191" t="s">
        <v>1635</v>
      </c>
      <c r="G1344" s="192" t="s">
        <v>489</v>
      </c>
      <c r="H1344" s="193">
        <v>128.58500000000001</v>
      </c>
      <c r="I1344" s="194"/>
      <c r="J1344" s="195">
        <f>ROUND(I1344*H1344,2)</f>
        <v>0</v>
      </c>
      <c r="K1344" s="191"/>
      <c r="L1344" s="196"/>
      <c r="M1344" s="197" t="s">
        <v>1</v>
      </c>
      <c r="N1344" s="198" t="s">
        <v>41</v>
      </c>
      <c r="P1344" s="157">
        <f>O1344*H1344</f>
        <v>0</v>
      </c>
      <c r="Q1344" s="157">
        <v>2.9999999999999997E-4</v>
      </c>
      <c r="R1344" s="157">
        <f>Q1344*H1344</f>
        <v>3.8575499999999999E-2</v>
      </c>
      <c r="S1344" s="157">
        <v>0</v>
      </c>
      <c r="T1344" s="158">
        <f>S1344*H1344</f>
        <v>0</v>
      </c>
      <c r="AR1344" s="159" t="s">
        <v>566</v>
      </c>
      <c r="AT1344" s="159" t="s">
        <v>891</v>
      </c>
      <c r="AU1344" s="159" t="s">
        <v>384</v>
      </c>
      <c r="AY1344" s="17" t="s">
        <v>371</v>
      </c>
      <c r="BE1344" s="160">
        <f>IF(N1344="základná",J1344,0)</f>
        <v>0</v>
      </c>
      <c r="BF1344" s="160">
        <f>IF(N1344="znížená",J1344,0)</f>
        <v>0</v>
      </c>
      <c r="BG1344" s="160">
        <f>IF(N1344="zákl. prenesená",J1344,0)</f>
        <v>0</v>
      </c>
      <c r="BH1344" s="160">
        <f>IF(N1344="zníž. prenesená",J1344,0)</f>
        <v>0</v>
      </c>
      <c r="BI1344" s="160">
        <f>IF(N1344="nulová",J1344,0)</f>
        <v>0</v>
      </c>
      <c r="BJ1344" s="17" t="s">
        <v>88</v>
      </c>
      <c r="BK1344" s="160">
        <f>ROUND(I1344*H1344,2)</f>
        <v>0</v>
      </c>
      <c r="BL1344" s="17" t="s">
        <v>461</v>
      </c>
      <c r="BM1344" s="159" t="s">
        <v>1745</v>
      </c>
    </row>
    <row r="1345" spans="2:65" s="13" customFormat="1" ht="11.25" x14ac:dyDescent="0.2">
      <c r="B1345" s="168"/>
      <c r="D1345" s="162" t="s">
        <v>379</v>
      </c>
      <c r="E1345" s="169" t="s">
        <v>1</v>
      </c>
      <c r="F1345" s="170" t="s">
        <v>139</v>
      </c>
      <c r="H1345" s="171">
        <v>128.58500000000001</v>
      </c>
      <c r="I1345" s="172"/>
      <c r="L1345" s="168"/>
      <c r="M1345" s="173"/>
      <c r="T1345" s="174"/>
      <c r="AT1345" s="169" t="s">
        <v>379</v>
      </c>
      <c r="AU1345" s="169" t="s">
        <v>384</v>
      </c>
      <c r="AV1345" s="13" t="s">
        <v>88</v>
      </c>
      <c r="AW1345" s="13" t="s">
        <v>31</v>
      </c>
      <c r="AX1345" s="13" t="s">
        <v>75</v>
      </c>
      <c r="AY1345" s="169" t="s">
        <v>371</v>
      </c>
    </row>
    <row r="1346" spans="2:65" s="15" customFormat="1" ht="11.25" x14ac:dyDescent="0.2">
      <c r="B1346" s="182"/>
      <c r="D1346" s="162" t="s">
        <v>379</v>
      </c>
      <c r="E1346" s="183" t="s">
        <v>1</v>
      </c>
      <c r="F1346" s="184" t="s">
        <v>385</v>
      </c>
      <c r="H1346" s="185">
        <v>128.58500000000001</v>
      </c>
      <c r="I1346" s="186"/>
      <c r="L1346" s="182"/>
      <c r="M1346" s="187"/>
      <c r="T1346" s="188"/>
      <c r="AT1346" s="183" t="s">
        <v>379</v>
      </c>
      <c r="AU1346" s="183" t="s">
        <v>384</v>
      </c>
      <c r="AV1346" s="15" t="s">
        <v>377</v>
      </c>
      <c r="AW1346" s="15" t="s">
        <v>31</v>
      </c>
      <c r="AX1346" s="15" t="s">
        <v>82</v>
      </c>
      <c r="AY1346" s="183" t="s">
        <v>371</v>
      </c>
    </row>
    <row r="1347" spans="2:65" s="1" customFormat="1" ht="33" customHeight="1" x14ac:dyDescent="0.2">
      <c r="B1347" s="147"/>
      <c r="C1347" s="148" t="s">
        <v>1746</v>
      </c>
      <c r="D1347" s="148" t="s">
        <v>373</v>
      </c>
      <c r="E1347" s="149" t="s">
        <v>1638</v>
      </c>
      <c r="F1347" s="150" t="s">
        <v>1639</v>
      </c>
      <c r="G1347" s="151" t="s">
        <v>489</v>
      </c>
      <c r="H1347" s="152">
        <v>61.747</v>
      </c>
      <c r="I1347" s="153"/>
      <c r="J1347" s="154">
        <f>ROUND(I1347*H1347,2)</f>
        <v>0</v>
      </c>
      <c r="K1347" s="150"/>
      <c r="L1347" s="32"/>
      <c r="M1347" s="155" t="s">
        <v>1</v>
      </c>
      <c r="N1347" s="156" t="s">
        <v>41</v>
      </c>
      <c r="P1347" s="157">
        <f>O1347*H1347</f>
        <v>0</v>
      </c>
      <c r="Q1347" s="157">
        <v>4.0545000000000002E-4</v>
      </c>
      <c r="R1347" s="157">
        <f>Q1347*H1347</f>
        <v>2.5035321150000001E-2</v>
      </c>
      <c r="S1347" s="157">
        <v>0</v>
      </c>
      <c r="T1347" s="158">
        <f>S1347*H1347</f>
        <v>0</v>
      </c>
      <c r="AR1347" s="159" t="s">
        <v>461</v>
      </c>
      <c r="AT1347" s="159" t="s">
        <v>373</v>
      </c>
      <c r="AU1347" s="159" t="s">
        <v>384</v>
      </c>
      <c r="AY1347" s="17" t="s">
        <v>371</v>
      </c>
      <c r="BE1347" s="160">
        <f>IF(N1347="základná",J1347,0)</f>
        <v>0</v>
      </c>
      <c r="BF1347" s="160">
        <f>IF(N1347="znížená",J1347,0)</f>
        <v>0</v>
      </c>
      <c r="BG1347" s="160">
        <f>IF(N1347="zákl. prenesená",J1347,0)</f>
        <v>0</v>
      </c>
      <c r="BH1347" s="160">
        <f>IF(N1347="zníž. prenesená",J1347,0)</f>
        <v>0</v>
      </c>
      <c r="BI1347" s="160">
        <f>IF(N1347="nulová",J1347,0)</f>
        <v>0</v>
      </c>
      <c r="BJ1347" s="17" t="s">
        <v>88</v>
      </c>
      <c r="BK1347" s="160">
        <f>ROUND(I1347*H1347,2)</f>
        <v>0</v>
      </c>
      <c r="BL1347" s="17" t="s">
        <v>461</v>
      </c>
      <c r="BM1347" s="159" t="s">
        <v>1747</v>
      </c>
    </row>
    <row r="1348" spans="2:65" s="12" customFormat="1" ht="11.25" x14ac:dyDescent="0.2">
      <c r="B1348" s="161"/>
      <c r="D1348" s="162" t="s">
        <v>379</v>
      </c>
      <c r="E1348" s="163" t="s">
        <v>1</v>
      </c>
      <c r="F1348" s="164" t="s">
        <v>1737</v>
      </c>
      <c r="H1348" s="163" t="s">
        <v>1</v>
      </c>
      <c r="I1348" s="165"/>
      <c r="L1348" s="161"/>
      <c r="M1348" s="166"/>
      <c r="T1348" s="167"/>
      <c r="AT1348" s="163" t="s">
        <v>379</v>
      </c>
      <c r="AU1348" s="163" t="s">
        <v>384</v>
      </c>
      <c r="AV1348" s="12" t="s">
        <v>82</v>
      </c>
      <c r="AW1348" s="12" t="s">
        <v>31</v>
      </c>
      <c r="AX1348" s="12" t="s">
        <v>75</v>
      </c>
      <c r="AY1348" s="163" t="s">
        <v>371</v>
      </c>
    </row>
    <row r="1349" spans="2:65" s="13" customFormat="1" ht="11.25" x14ac:dyDescent="0.2">
      <c r="B1349" s="168"/>
      <c r="D1349" s="162" t="s">
        <v>379</v>
      </c>
      <c r="E1349" s="169" t="s">
        <v>1</v>
      </c>
      <c r="F1349" s="170" t="s">
        <v>1748</v>
      </c>
      <c r="H1349" s="171">
        <v>61.747</v>
      </c>
      <c r="I1349" s="172"/>
      <c r="L1349" s="168"/>
      <c r="M1349" s="173"/>
      <c r="T1349" s="174"/>
      <c r="AT1349" s="169" t="s">
        <v>379</v>
      </c>
      <c r="AU1349" s="169" t="s">
        <v>384</v>
      </c>
      <c r="AV1349" s="13" t="s">
        <v>88</v>
      </c>
      <c r="AW1349" s="13" t="s">
        <v>31</v>
      </c>
      <c r="AX1349" s="13" t="s">
        <v>75</v>
      </c>
      <c r="AY1349" s="169" t="s">
        <v>371</v>
      </c>
    </row>
    <row r="1350" spans="2:65" s="14" customFormat="1" ht="11.25" x14ac:dyDescent="0.2">
      <c r="B1350" s="175"/>
      <c r="D1350" s="162" t="s">
        <v>379</v>
      </c>
      <c r="E1350" s="176" t="s">
        <v>153</v>
      </c>
      <c r="F1350" s="177" t="s">
        <v>383</v>
      </c>
      <c r="H1350" s="178">
        <v>61.747</v>
      </c>
      <c r="I1350" s="179"/>
      <c r="L1350" s="175"/>
      <c r="M1350" s="180"/>
      <c r="T1350" s="181"/>
      <c r="AT1350" s="176" t="s">
        <v>379</v>
      </c>
      <c r="AU1350" s="176" t="s">
        <v>384</v>
      </c>
      <c r="AV1350" s="14" t="s">
        <v>384</v>
      </c>
      <c r="AW1350" s="14" t="s">
        <v>31</v>
      </c>
      <c r="AX1350" s="14" t="s">
        <v>75</v>
      </c>
      <c r="AY1350" s="176" t="s">
        <v>371</v>
      </c>
    </row>
    <row r="1351" spans="2:65" s="15" customFormat="1" ht="11.25" x14ac:dyDescent="0.2">
      <c r="B1351" s="182"/>
      <c r="D1351" s="162" t="s">
        <v>379</v>
      </c>
      <c r="E1351" s="183" t="s">
        <v>1</v>
      </c>
      <c r="F1351" s="184" t="s">
        <v>385</v>
      </c>
      <c r="H1351" s="185">
        <v>61.747</v>
      </c>
      <c r="I1351" s="186"/>
      <c r="L1351" s="182"/>
      <c r="M1351" s="187"/>
      <c r="T1351" s="188"/>
      <c r="AT1351" s="183" t="s">
        <v>379</v>
      </c>
      <c r="AU1351" s="183" t="s">
        <v>384</v>
      </c>
      <c r="AV1351" s="15" t="s">
        <v>377</v>
      </c>
      <c r="AW1351" s="15" t="s">
        <v>31</v>
      </c>
      <c r="AX1351" s="15" t="s">
        <v>82</v>
      </c>
      <c r="AY1351" s="183" t="s">
        <v>371</v>
      </c>
    </row>
    <row r="1352" spans="2:65" s="1" customFormat="1" ht="24.2" customHeight="1" x14ac:dyDescent="0.2">
      <c r="B1352" s="147"/>
      <c r="C1352" s="189" t="s">
        <v>1749</v>
      </c>
      <c r="D1352" s="189" t="s">
        <v>891</v>
      </c>
      <c r="E1352" s="190" t="s">
        <v>1643</v>
      </c>
      <c r="F1352" s="191" t="s">
        <v>1644</v>
      </c>
      <c r="G1352" s="192" t="s">
        <v>489</v>
      </c>
      <c r="H1352" s="193">
        <v>61.747</v>
      </c>
      <c r="I1352" s="194"/>
      <c r="J1352" s="195">
        <f>ROUND(I1352*H1352,2)</f>
        <v>0</v>
      </c>
      <c r="K1352" s="191"/>
      <c r="L1352" s="196"/>
      <c r="M1352" s="197" t="s">
        <v>1</v>
      </c>
      <c r="N1352" s="198" t="s">
        <v>41</v>
      </c>
      <c r="P1352" s="157">
        <f>O1352*H1352</f>
        <v>0</v>
      </c>
      <c r="Q1352" s="157">
        <v>2.9999999999999997E-4</v>
      </c>
      <c r="R1352" s="157">
        <f>Q1352*H1352</f>
        <v>1.8524099999999998E-2</v>
      </c>
      <c r="S1352" s="157">
        <v>0</v>
      </c>
      <c r="T1352" s="158">
        <f>S1352*H1352</f>
        <v>0</v>
      </c>
      <c r="AR1352" s="159" t="s">
        <v>566</v>
      </c>
      <c r="AT1352" s="159" t="s">
        <v>891</v>
      </c>
      <c r="AU1352" s="159" t="s">
        <v>384</v>
      </c>
      <c r="AY1352" s="17" t="s">
        <v>371</v>
      </c>
      <c r="BE1352" s="160">
        <f>IF(N1352="základná",J1352,0)</f>
        <v>0</v>
      </c>
      <c r="BF1352" s="160">
        <f>IF(N1352="znížená",J1352,0)</f>
        <v>0</v>
      </c>
      <c r="BG1352" s="160">
        <f>IF(N1352="zákl. prenesená",J1352,0)</f>
        <v>0</v>
      </c>
      <c r="BH1352" s="160">
        <f>IF(N1352="zníž. prenesená",J1352,0)</f>
        <v>0</v>
      </c>
      <c r="BI1352" s="160">
        <f>IF(N1352="nulová",J1352,0)</f>
        <v>0</v>
      </c>
      <c r="BJ1352" s="17" t="s">
        <v>88</v>
      </c>
      <c r="BK1352" s="160">
        <f>ROUND(I1352*H1352,2)</f>
        <v>0</v>
      </c>
      <c r="BL1352" s="17" t="s">
        <v>461</v>
      </c>
      <c r="BM1352" s="159" t="s">
        <v>1750</v>
      </c>
    </row>
    <row r="1353" spans="2:65" s="13" customFormat="1" ht="11.25" x14ac:dyDescent="0.2">
      <c r="B1353" s="168"/>
      <c r="D1353" s="162" t="s">
        <v>379</v>
      </c>
      <c r="E1353" s="169" t="s">
        <v>1</v>
      </c>
      <c r="F1353" s="170" t="s">
        <v>153</v>
      </c>
      <c r="H1353" s="171">
        <v>61.747</v>
      </c>
      <c r="I1353" s="172"/>
      <c r="L1353" s="168"/>
      <c r="M1353" s="173"/>
      <c r="T1353" s="174"/>
      <c r="AT1353" s="169" t="s">
        <v>379</v>
      </c>
      <c r="AU1353" s="169" t="s">
        <v>384</v>
      </c>
      <c r="AV1353" s="13" t="s">
        <v>88</v>
      </c>
      <c r="AW1353" s="13" t="s">
        <v>31</v>
      </c>
      <c r="AX1353" s="13" t="s">
        <v>75</v>
      </c>
      <c r="AY1353" s="169" t="s">
        <v>371</v>
      </c>
    </row>
    <row r="1354" spans="2:65" s="15" customFormat="1" ht="11.25" x14ac:dyDescent="0.2">
      <c r="B1354" s="182"/>
      <c r="D1354" s="162" t="s">
        <v>379</v>
      </c>
      <c r="E1354" s="183" t="s">
        <v>1</v>
      </c>
      <c r="F1354" s="184" t="s">
        <v>385</v>
      </c>
      <c r="H1354" s="185">
        <v>61.747</v>
      </c>
      <c r="I1354" s="186"/>
      <c r="L1354" s="182"/>
      <c r="M1354" s="187"/>
      <c r="T1354" s="188"/>
      <c r="AT1354" s="183" t="s">
        <v>379</v>
      </c>
      <c r="AU1354" s="183" t="s">
        <v>384</v>
      </c>
      <c r="AV1354" s="15" t="s">
        <v>377</v>
      </c>
      <c r="AW1354" s="15" t="s">
        <v>31</v>
      </c>
      <c r="AX1354" s="15" t="s">
        <v>82</v>
      </c>
      <c r="AY1354" s="183" t="s">
        <v>371</v>
      </c>
    </row>
    <row r="1355" spans="2:65" s="1" customFormat="1" ht="33" customHeight="1" x14ac:dyDescent="0.2">
      <c r="B1355" s="147"/>
      <c r="C1355" s="148" t="s">
        <v>1751</v>
      </c>
      <c r="D1355" s="148" t="s">
        <v>373</v>
      </c>
      <c r="E1355" s="149" t="s">
        <v>1512</v>
      </c>
      <c r="F1355" s="150" t="s">
        <v>1513</v>
      </c>
      <c r="G1355" s="151" t="s">
        <v>489</v>
      </c>
      <c r="H1355" s="152">
        <v>66.837999999999994</v>
      </c>
      <c r="I1355" s="153"/>
      <c r="J1355" s="154">
        <f>ROUND(I1355*H1355,2)</f>
        <v>0</v>
      </c>
      <c r="K1355" s="150"/>
      <c r="L1355" s="32"/>
      <c r="M1355" s="155" t="s">
        <v>1</v>
      </c>
      <c r="N1355" s="156" t="s">
        <v>41</v>
      </c>
      <c r="P1355" s="157">
        <f>O1355*H1355</f>
        <v>0</v>
      </c>
      <c r="Q1355" s="157">
        <v>3.6000000000000002E-4</v>
      </c>
      <c r="R1355" s="157">
        <f>Q1355*H1355</f>
        <v>2.4061679999999998E-2</v>
      </c>
      <c r="S1355" s="157">
        <v>0</v>
      </c>
      <c r="T1355" s="158">
        <f>S1355*H1355</f>
        <v>0</v>
      </c>
      <c r="AR1355" s="159" t="s">
        <v>461</v>
      </c>
      <c r="AT1355" s="159" t="s">
        <v>373</v>
      </c>
      <c r="AU1355" s="159" t="s">
        <v>384</v>
      </c>
      <c r="AY1355" s="17" t="s">
        <v>371</v>
      </c>
      <c r="BE1355" s="160">
        <f>IF(N1355="základná",J1355,0)</f>
        <v>0</v>
      </c>
      <c r="BF1355" s="160">
        <f>IF(N1355="znížená",J1355,0)</f>
        <v>0</v>
      </c>
      <c r="BG1355" s="160">
        <f>IF(N1355="zákl. prenesená",J1355,0)</f>
        <v>0</v>
      </c>
      <c r="BH1355" s="160">
        <f>IF(N1355="zníž. prenesená",J1355,0)</f>
        <v>0</v>
      </c>
      <c r="BI1355" s="160">
        <f>IF(N1355="nulová",J1355,0)</f>
        <v>0</v>
      </c>
      <c r="BJ1355" s="17" t="s">
        <v>88</v>
      </c>
      <c r="BK1355" s="160">
        <f>ROUND(I1355*H1355,2)</f>
        <v>0</v>
      </c>
      <c r="BL1355" s="17" t="s">
        <v>461</v>
      </c>
      <c r="BM1355" s="159" t="s">
        <v>1752</v>
      </c>
    </row>
    <row r="1356" spans="2:65" s="12" customFormat="1" ht="11.25" x14ac:dyDescent="0.2">
      <c r="B1356" s="161"/>
      <c r="D1356" s="162" t="s">
        <v>379</v>
      </c>
      <c r="E1356" s="163" t="s">
        <v>1</v>
      </c>
      <c r="F1356" s="164" t="s">
        <v>1737</v>
      </c>
      <c r="H1356" s="163" t="s">
        <v>1</v>
      </c>
      <c r="I1356" s="165"/>
      <c r="L1356" s="161"/>
      <c r="M1356" s="166"/>
      <c r="T1356" s="167"/>
      <c r="AT1356" s="163" t="s">
        <v>379</v>
      </c>
      <c r="AU1356" s="163" t="s">
        <v>384</v>
      </c>
      <c r="AV1356" s="12" t="s">
        <v>82</v>
      </c>
      <c r="AW1356" s="12" t="s">
        <v>31</v>
      </c>
      <c r="AX1356" s="12" t="s">
        <v>75</v>
      </c>
      <c r="AY1356" s="163" t="s">
        <v>371</v>
      </c>
    </row>
    <row r="1357" spans="2:65" s="13" customFormat="1" ht="11.25" x14ac:dyDescent="0.2">
      <c r="B1357" s="168"/>
      <c r="D1357" s="162" t="s">
        <v>379</v>
      </c>
      <c r="E1357" s="169" t="s">
        <v>1</v>
      </c>
      <c r="F1357" s="170" t="s">
        <v>139</v>
      </c>
      <c r="H1357" s="171">
        <v>128.58500000000001</v>
      </c>
      <c r="I1357" s="172"/>
      <c r="L1357" s="168"/>
      <c r="M1357" s="173"/>
      <c r="T1357" s="174"/>
      <c r="AT1357" s="169" t="s">
        <v>379</v>
      </c>
      <c r="AU1357" s="169" t="s">
        <v>384</v>
      </c>
      <c r="AV1357" s="13" t="s">
        <v>88</v>
      </c>
      <c r="AW1357" s="13" t="s">
        <v>31</v>
      </c>
      <c r="AX1357" s="13" t="s">
        <v>75</v>
      </c>
      <c r="AY1357" s="169" t="s">
        <v>371</v>
      </c>
    </row>
    <row r="1358" spans="2:65" s="13" customFormat="1" ht="11.25" x14ac:dyDescent="0.2">
      <c r="B1358" s="168"/>
      <c r="D1358" s="162" t="s">
        <v>379</v>
      </c>
      <c r="E1358" s="169" t="s">
        <v>1</v>
      </c>
      <c r="F1358" s="170" t="s">
        <v>1753</v>
      </c>
      <c r="H1358" s="171">
        <v>-61.747</v>
      </c>
      <c r="I1358" s="172"/>
      <c r="L1358" s="168"/>
      <c r="M1358" s="173"/>
      <c r="T1358" s="174"/>
      <c r="AT1358" s="169" t="s">
        <v>379</v>
      </c>
      <c r="AU1358" s="169" t="s">
        <v>384</v>
      </c>
      <c r="AV1358" s="13" t="s">
        <v>88</v>
      </c>
      <c r="AW1358" s="13" t="s">
        <v>31</v>
      </c>
      <c r="AX1358" s="13" t="s">
        <v>75</v>
      </c>
      <c r="AY1358" s="169" t="s">
        <v>371</v>
      </c>
    </row>
    <row r="1359" spans="2:65" s="14" customFormat="1" ht="11.25" x14ac:dyDescent="0.2">
      <c r="B1359" s="175"/>
      <c r="D1359" s="162" t="s">
        <v>379</v>
      </c>
      <c r="E1359" s="176" t="s">
        <v>168</v>
      </c>
      <c r="F1359" s="177" t="s">
        <v>383</v>
      </c>
      <c r="H1359" s="178">
        <v>66.837999999999994</v>
      </c>
      <c r="I1359" s="179"/>
      <c r="L1359" s="175"/>
      <c r="M1359" s="180"/>
      <c r="T1359" s="181"/>
      <c r="AT1359" s="176" t="s">
        <v>379</v>
      </c>
      <c r="AU1359" s="176" t="s">
        <v>384</v>
      </c>
      <c r="AV1359" s="14" t="s">
        <v>384</v>
      </c>
      <c r="AW1359" s="14" t="s">
        <v>31</v>
      </c>
      <c r="AX1359" s="14" t="s">
        <v>75</v>
      </c>
      <c r="AY1359" s="176" t="s">
        <v>371</v>
      </c>
    </row>
    <row r="1360" spans="2:65" s="15" customFormat="1" ht="11.25" x14ac:dyDescent="0.2">
      <c r="B1360" s="182"/>
      <c r="D1360" s="162" t="s">
        <v>379</v>
      </c>
      <c r="E1360" s="183" t="s">
        <v>1</v>
      </c>
      <c r="F1360" s="184" t="s">
        <v>385</v>
      </c>
      <c r="H1360" s="185">
        <v>66.837999999999994</v>
      </c>
      <c r="I1360" s="186"/>
      <c r="L1360" s="182"/>
      <c r="M1360" s="187"/>
      <c r="T1360" s="188"/>
      <c r="AT1360" s="183" t="s">
        <v>379</v>
      </c>
      <c r="AU1360" s="183" t="s">
        <v>384</v>
      </c>
      <c r="AV1360" s="15" t="s">
        <v>377</v>
      </c>
      <c r="AW1360" s="15" t="s">
        <v>31</v>
      </c>
      <c r="AX1360" s="15" t="s">
        <v>82</v>
      </c>
      <c r="AY1360" s="183" t="s">
        <v>371</v>
      </c>
    </row>
    <row r="1361" spans="2:65" s="1" customFormat="1" ht="24.2" customHeight="1" x14ac:dyDescent="0.2">
      <c r="B1361" s="147"/>
      <c r="C1361" s="189" t="s">
        <v>1754</v>
      </c>
      <c r="D1361" s="189" t="s">
        <v>891</v>
      </c>
      <c r="E1361" s="190" t="s">
        <v>1518</v>
      </c>
      <c r="F1361" s="191" t="s">
        <v>1519</v>
      </c>
      <c r="G1361" s="192" t="s">
        <v>489</v>
      </c>
      <c r="H1361" s="193">
        <v>66.837999999999994</v>
      </c>
      <c r="I1361" s="194"/>
      <c r="J1361" s="195">
        <f>ROUND(I1361*H1361,2)</f>
        <v>0</v>
      </c>
      <c r="K1361" s="191"/>
      <c r="L1361" s="196"/>
      <c r="M1361" s="197" t="s">
        <v>1</v>
      </c>
      <c r="N1361" s="198" t="s">
        <v>41</v>
      </c>
      <c r="P1361" s="157">
        <f>O1361*H1361</f>
        <v>0</v>
      </c>
      <c r="Q1361" s="157">
        <v>2.9999999999999997E-4</v>
      </c>
      <c r="R1361" s="157">
        <f>Q1361*H1361</f>
        <v>2.0051399999999997E-2</v>
      </c>
      <c r="S1361" s="157">
        <v>0</v>
      </c>
      <c r="T1361" s="158">
        <f>S1361*H1361</f>
        <v>0</v>
      </c>
      <c r="AR1361" s="159" t="s">
        <v>566</v>
      </c>
      <c r="AT1361" s="159" t="s">
        <v>891</v>
      </c>
      <c r="AU1361" s="159" t="s">
        <v>384</v>
      </c>
      <c r="AY1361" s="17" t="s">
        <v>371</v>
      </c>
      <c r="BE1361" s="160">
        <f>IF(N1361="základná",J1361,0)</f>
        <v>0</v>
      </c>
      <c r="BF1361" s="160">
        <f>IF(N1361="znížená",J1361,0)</f>
        <v>0</v>
      </c>
      <c r="BG1361" s="160">
        <f>IF(N1361="zákl. prenesená",J1361,0)</f>
        <v>0</v>
      </c>
      <c r="BH1361" s="160">
        <f>IF(N1361="zníž. prenesená",J1361,0)</f>
        <v>0</v>
      </c>
      <c r="BI1361" s="160">
        <f>IF(N1361="nulová",J1361,0)</f>
        <v>0</v>
      </c>
      <c r="BJ1361" s="17" t="s">
        <v>88</v>
      </c>
      <c r="BK1361" s="160">
        <f>ROUND(I1361*H1361,2)</f>
        <v>0</v>
      </c>
      <c r="BL1361" s="17" t="s">
        <v>461</v>
      </c>
      <c r="BM1361" s="159" t="s">
        <v>1755</v>
      </c>
    </row>
    <row r="1362" spans="2:65" s="13" customFormat="1" ht="11.25" x14ac:dyDescent="0.2">
      <c r="B1362" s="168"/>
      <c r="D1362" s="162" t="s">
        <v>379</v>
      </c>
      <c r="E1362" s="169" t="s">
        <v>1</v>
      </c>
      <c r="F1362" s="170" t="s">
        <v>168</v>
      </c>
      <c r="H1362" s="171">
        <v>66.837999999999994</v>
      </c>
      <c r="I1362" s="172"/>
      <c r="L1362" s="168"/>
      <c r="M1362" s="173"/>
      <c r="T1362" s="174"/>
      <c r="AT1362" s="169" t="s">
        <v>379</v>
      </c>
      <c r="AU1362" s="169" t="s">
        <v>384</v>
      </c>
      <c r="AV1362" s="13" t="s">
        <v>88</v>
      </c>
      <c r="AW1362" s="13" t="s">
        <v>31</v>
      </c>
      <c r="AX1362" s="13" t="s">
        <v>75</v>
      </c>
      <c r="AY1362" s="169" t="s">
        <v>371</v>
      </c>
    </row>
    <row r="1363" spans="2:65" s="15" customFormat="1" ht="11.25" x14ac:dyDescent="0.2">
      <c r="B1363" s="182"/>
      <c r="D1363" s="162" t="s">
        <v>379</v>
      </c>
      <c r="E1363" s="183" t="s">
        <v>1</v>
      </c>
      <c r="F1363" s="184" t="s">
        <v>385</v>
      </c>
      <c r="H1363" s="185">
        <v>66.837999999999994</v>
      </c>
      <c r="I1363" s="186"/>
      <c r="L1363" s="182"/>
      <c r="M1363" s="187"/>
      <c r="T1363" s="188"/>
      <c r="AT1363" s="183" t="s">
        <v>379</v>
      </c>
      <c r="AU1363" s="183" t="s">
        <v>384</v>
      </c>
      <c r="AV1363" s="15" t="s">
        <v>377</v>
      </c>
      <c r="AW1363" s="15" t="s">
        <v>31</v>
      </c>
      <c r="AX1363" s="15" t="s">
        <v>82</v>
      </c>
      <c r="AY1363" s="183" t="s">
        <v>371</v>
      </c>
    </row>
    <row r="1364" spans="2:65" s="1" customFormat="1" ht="24.2" customHeight="1" x14ac:dyDescent="0.2">
      <c r="B1364" s="147"/>
      <c r="C1364" s="148" t="s">
        <v>1756</v>
      </c>
      <c r="D1364" s="148" t="s">
        <v>373</v>
      </c>
      <c r="E1364" s="149" t="s">
        <v>1606</v>
      </c>
      <c r="F1364" s="150" t="s">
        <v>1607</v>
      </c>
      <c r="G1364" s="151" t="s">
        <v>513</v>
      </c>
      <c r="H1364" s="152">
        <v>5</v>
      </c>
      <c r="I1364" s="153"/>
      <c r="J1364" s="154">
        <f>ROUND(I1364*H1364,2)</f>
        <v>0</v>
      </c>
      <c r="K1364" s="150"/>
      <c r="L1364" s="32"/>
      <c r="M1364" s="155" t="s">
        <v>1</v>
      </c>
      <c r="N1364" s="156" t="s">
        <v>41</v>
      </c>
      <c r="P1364" s="157">
        <f>O1364*H1364</f>
        <v>0</v>
      </c>
      <c r="Q1364" s="157">
        <v>5.5000000000000002E-5</v>
      </c>
      <c r="R1364" s="157">
        <f>Q1364*H1364</f>
        <v>2.7500000000000002E-4</v>
      </c>
      <c r="S1364" s="157">
        <v>0</v>
      </c>
      <c r="T1364" s="158">
        <f>S1364*H1364</f>
        <v>0</v>
      </c>
      <c r="AR1364" s="159" t="s">
        <v>461</v>
      </c>
      <c r="AT1364" s="159" t="s">
        <v>373</v>
      </c>
      <c r="AU1364" s="159" t="s">
        <v>384</v>
      </c>
      <c r="AY1364" s="17" t="s">
        <v>371</v>
      </c>
      <c r="BE1364" s="160">
        <f>IF(N1364="základná",J1364,0)</f>
        <v>0</v>
      </c>
      <c r="BF1364" s="160">
        <f>IF(N1364="znížená",J1364,0)</f>
        <v>0</v>
      </c>
      <c r="BG1364" s="160">
        <f>IF(N1364="zákl. prenesená",J1364,0)</f>
        <v>0</v>
      </c>
      <c r="BH1364" s="160">
        <f>IF(N1364="zníž. prenesená",J1364,0)</f>
        <v>0</v>
      </c>
      <c r="BI1364" s="160">
        <f>IF(N1364="nulová",J1364,0)</f>
        <v>0</v>
      </c>
      <c r="BJ1364" s="17" t="s">
        <v>88</v>
      </c>
      <c r="BK1364" s="160">
        <f>ROUND(I1364*H1364,2)</f>
        <v>0</v>
      </c>
      <c r="BL1364" s="17" t="s">
        <v>461</v>
      </c>
      <c r="BM1364" s="159" t="s">
        <v>1757</v>
      </c>
    </row>
    <row r="1365" spans="2:65" s="13" customFormat="1" ht="11.25" x14ac:dyDescent="0.2">
      <c r="B1365" s="168"/>
      <c r="D1365" s="162" t="s">
        <v>379</v>
      </c>
      <c r="E1365" s="169" t="s">
        <v>1</v>
      </c>
      <c r="F1365" s="170" t="s">
        <v>402</v>
      </c>
      <c r="H1365" s="171">
        <v>5</v>
      </c>
      <c r="I1365" s="172"/>
      <c r="L1365" s="168"/>
      <c r="M1365" s="173"/>
      <c r="T1365" s="174"/>
      <c r="AT1365" s="169" t="s">
        <v>379</v>
      </c>
      <c r="AU1365" s="169" t="s">
        <v>384</v>
      </c>
      <c r="AV1365" s="13" t="s">
        <v>88</v>
      </c>
      <c r="AW1365" s="13" t="s">
        <v>31</v>
      </c>
      <c r="AX1365" s="13" t="s">
        <v>75</v>
      </c>
      <c r="AY1365" s="169" t="s">
        <v>371</v>
      </c>
    </row>
    <row r="1366" spans="2:65" s="15" customFormat="1" ht="11.25" x14ac:dyDescent="0.2">
      <c r="B1366" s="182"/>
      <c r="D1366" s="162" t="s">
        <v>379</v>
      </c>
      <c r="E1366" s="183" t="s">
        <v>1</v>
      </c>
      <c r="F1366" s="184" t="s">
        <v>385</v>
      </c>
      <c r="H1366" s="185">
        <v>5</v>
      </c>
      <c r="I1366" s="186"/>
      <c r="L1366" s="182"/>
      <c r="M1366" s="187"/>
      <c r="T1366" s="188"/>
      <c r="AT1366" s="183" t="s">
        <v>379</v>
      </c>
      <c r="AU1366" s="183" t="s">
        <v>384</v>
      </c>
      <c r="AV1366" s="15" t="s">
        <v>377</v>
      </c>
      <c r="AW1366" s="15" t="s">
        <v>31</v>
      </c>
      <c r="AX1366" s="15" t="s">
        <v>82</v>
      </c>
      <c r="AY1366" s="183" t="s">
        <v>371</v>
      </c>
    </row>
    <row r="1367" spans="2:65" s="1" customFormat="1" ht="24.2" customHeight="1" x14ac:dyDescent="0.2">
      <c r="B1367" s="147"/>
      <c r="C1367" s="189" t="s">
        <v>1758</v>
      </c>
      <c r="D1367" s="189" t="s">
        <v>891</v>
      </c>
      <c r="E1367" s="190" t="s">
        <v>1759</v>
      </c>
      <c r="F1367" s="191" t="s">
        <v>1760</v>
      </c>
      <c r="G1367" s="192" t="s">
        <v>513</v>
      </c>
      <c r="H1367" s="193">
        <v>5</v>
      </c>
      <c r="I1367" s="194"/>
      <c r="J1367" s="195">
        <f>ROUND(I1367*H1367,2)</f>
        <v>0</v>
      </c>
      <c r="K1367" s="191"/>
      <c r="L1367" s="196"/>
      <c r="M1367" s="197" t="s">
        <v>1</v>
      </c>
      <c r="N1367" s="198" t="s">
        <v>41</v>
      </c>
      <c r="P1367" s="157">
        <f>O1367*H1367</f>
        <v>0</v>
      </c>
      <c r="Q1367" s="157">
        <v>4.0999999999999999E-4</v>
      </c>
      <c r="R1367" s="157">
        <f>Q1367*H1367</f>
        <v>2.0499999999999997E-3</v>
      </c>
      <c r="S1367" s="157">
        <v>0</v>
      </c>
      <c r="T1367" s="158">
        <f>S1367*H1367</f>
        <v>0</v>
      </c>
      <c r="AR1367" s="159" t="s">
        <v>566</v>
      </c>
      <c r="AT1367" s="159" t="s">
        <v>891</v>
      </c>
      <c r="AU1367" s="159" t="s">
        <v>384</v>
      </c>
      <c r="AY1367" s="17" t="s">
        <v>371</v>
      </c>
      <c r="BE1367" s="160">
        <f>IF(N1367="základná",J1367,0)</f>
        <v>0</v>
      </c>
      <c r="BF1367" s="160">
        <f>IF(N1367="znížená",J1367,0)</f>
        <v>0</v>
      </c>
      <c r="BG1367" s="160">
        <f>IF(N1367="zákl. prenesená",J1367,0)</f>
        <v>0</v>
      </c>
      <c r="BH1367" s="160">
        <f>IF(N1367="zníž. prenesená",J1367,0)</f>
        <v>0</v>
      </c>
      <c r="BI1367" s="160">
        <f>IF(N1367="nulová",J1367,0)</f>
        <v>0</v>
      </c>
      <c r="BJ1367" s="17" t="s">
        <v>88</v>
      </c>
      <c r="BK1367" s="160">
        <f>ROUND(I1367*H1367,2)</f>
        <v>0</v>
      </c>
      <c r="BL1367" s="17" t="s">
        <v>461</v>
      </c>
      <c r="BM1367" s="159" t="s">
        <v>1761</v>
      </c>
    </row>
    <row r="1368" spans="2:65" s="1" customFormat="1" ht="24.2" customHeight="1" x14ac:dyDescent="0.2">
      <c r="B1368" s="147"/>
      <c r="C1368" s="148" t="s">
        <v>1762</v>
      </c>
      <c r="D1368" s="148" t="s">
        <v>373</v>
      </c>
      <c r="E1368" s="149" t="s">
        <v>1763</v>
      </c>
      <c r="F1368" s="150" t="s">
        <v>1764</v>
      </c>
      <c r="G1368" s="151" t="s">
        <v>513</v>
      </c>
      <c r="H1368" s="152">
        <v>1</v>
      </c>
      <c r="I1368" s="153"/>
      <c r="J1368" s="154">
        <f>ROUND(I1368*H1368,2)</f>
        <v>0</v>
      </c>
      <c r="K1368" s="150"/>
      <c r="L1368" s="32"/>
      <c r="M1368" s="155" t="s">
        <v>1</v>
      </c>
      <c r="N1368" s="156" t="s">
        <v>41</v>
      </c>
      <c r="P1368" s="157">
        <f>O1368*H1368</f>
        <v>0</v>
      </c>
      <c r="Q1368" s="157">
        <v>1.80729E-3</v>
      </c>
      <c r="R1368" s="157">
        <f>Q1368*H1368</f>
        <v>1.80729E-3</v>
      </c>
      <c r="S1368" s="157">
        <v>0</v>
      </c>
      <c r="T1368" s="158">
        <f>S1368*H1368</f>
        <v>0</v>
      </c>
      <c r="AR1368" s="159" t="s">
        <v>461</v>
      </c>
      <c r="AT1368" s="159" t="s">
        <v>373</v>
      </c>
      <c r="AU1368" s="159" t="s">
        <v>384</v>
      </c>
      <c r="AY1368" s="17" t="s">
        <v>371</v>
      </c>
      <c r="BE1368" s="160">
        <f>IF(N1368="základná",J1368,0)</f>
        <v>0</v>
      </c>
      <c r="BF1368" s="160">
        <f>IF(N1368="znížená",J1368,0)</f>
        <v>0</v>
      </c>
      <c r="BG1368" s="160">
        <f>IF(N1368="zákl. prenesená",J1368,0)</f>
        <v>0</v>
      </c>
      <c r="BH1368" s="160">
        <f>IF(N1368="zníž. prenesená",J1368,0)</f>
        <v>0</v>
      </c>
      <c r="BI1368" s="160">
        <f>IF(N1368="nulová",J1368,0)</f>
        <v>0</v>
      </c>
      <c r="BJ1368" s="17" t="s">
        <v>88</v>
      </c>
      <c r="BK1368" s="160">
        <f>ROUND(I1368*H1368,2)</f>
        <v>0</v>
      </c>
      <c r="BL1368" s="17" t="s">
        <v>461</v>
      </c>
      <c r="BM1368" s="159" t="s">
        <v>1765</v>
      </c>
    </row>
    <row r="1369" spans="2:65" s="13" customFormat="1" ht="11.25" x14ac:dyDescent="0.2">
      <c r="B1369" s="168"/>
      <c r="D1369" s="162" t="s">
        <v>379</v>
      </c>
      <c r="E1369" s="169" t="s">
        <v>1</v>
      </c>
      <c r="F1369" s="170" t="s">
        <v>82</v>
      </c>
      <c r="H1369" s="171">
        <v>1</v>
      </c>
      <c r="I1369" s="172"/>
      <c r="L1369" s="168"/>
      <c r="M1369" s="173"/>
      <c r="T1369" s="174"/>
      <c r="AT1369" s="169" t="s">
        <v>379</v>
      </c>
      <c r="AU1369" s="169" t="s">
        <v>384</v>
      </c>
      <c r="AV1369" s="13" t="s">
        <v>88</v>
      </c>
      <c r="AW1369" s="13" t="s">
        <v>31</v>
      </c>
      <c r="AX1369" s="13" t="s">
        <v>75</v>
      </c>
      <c r="AY1369" s="169" t="s">
        <v>371</v>
      </c>
    </row>
    <row r="1370" spans="2:65" s="15" customFormat="1" ht="11.25" x14ac:dyDescent="0.2">
      <c r="B1370" s="182"/>
      <c r="D1370" s="162" t="s">
        <v>379</v>
      </c>
      <c r="E1370" s="183" t="s">
        <v>1</v>
      </c>
      <c r="F1370" s="184" t="s">
        <v>385</v>
      </c>
      <c r="H1370" s="185">
        <v>1</v>
      </c>
      <c r="I1370" s="186"/>
      <c r="L1370" s="182"/>
      <c r="M1370" s="187"/>
      <c r="T1370" s="188"/>
      <c r="AT1370" s="183" t="s">
        <v>379</v>
      </c>
      <c r="AU1370" s="183" t="s">
        <v>384</v>
      </c>
      <c r="AV1370" s="15" t="s">
        <v>377</v>
      </c>
      <c r="AW1370" s="15" t="s">
        <v>31</v>
      </c>
      <c r="AX1370" s="15" t="s">
        <v>82</v>
      </c>
      <c r="AY1370" s="183" t="s">
        <v>371</v>
      </c>
    </row>
    <row r="1371" spans="2:65" s="1" customFormat="1" ht="24.2" customHeight="1" x14ac:dyDescent="0.2">
      <c r="B1371" s="147"/>
      <c r="C1371" s="148" t="s">
        <v>1766</v>
      </c>
      <c r="D1371" s="148" t="s">
        <v>373</v>
      </c>
      <c r="E1371" s="149" t="s">
        <v>1500</v>
      </c>
      <c r="F1371" s="150" t="s">
        <v>1501</v>
      </c>
      <c r="G1371" s="151" t="s">
        <v>376</v>
      </c>
      <c r="H1371" s="152">
        <v>530.60199999999998</v>
      </c>
      <c r="I1371" s="153"/>
      <c r="J1371" s="154">
        <f>ROUND(I1371*H1371,2)</f>
        <v>0</v>
      </c>
      <c r="K1371" s="150"/>
      <c r="L1371" s="32"/>
      <c r="M1371" s="155" t="s">
        <v>1</v>
      </c>
      <c r="N1371" s="156" t="s">
        <v>41</v>
      </c>
      <c r="P1371" s="157">
        <f>O1371*H1371</f>
        <v>0</v>
      </c>
      <c r="Q1371" s="157">
        <v>0</v>
      </c>
      <c r="R1371" s="157">
        <f>Q1371*H1371</f>
        <v>0</v>
      </c>
      <c r="S1371" s="157">
        <v>0</v>
      </c>
      <c r="T1371" s="158">
        <f>S1371*H1371</f>
        <v>0</v>
      </c>
      <c r="AR1371" s="159" t="s">
        <v>461</v>
      </c>
      <c r="AT1371" s="159" t="s">
        <v>373</v>
      </c>
      <c r="AU1371" s="159" t="s">
        <v>384</v>
      </c>
      <c r="AY1371" s="17" t="s">
        <v>371</v>
      </c>
      <c r="BE1371" s="160">
        <f>IF(N1371="základná",J1371,0)</f>
        <v>0</v>
      </c>
      <c r="BF1371" s="160">
        <f>IF(N1371="znížená",J1371,0)</f>
        <v>0</v>
      </c>
      <c r="BG1371" s="160">
        <f>IF(N1371="zákl. prenesená",J1371,0)</f>
        <v>0</v>
      </c>
      <c r="BH1371" s="160">
        <f>IF(N1371="zníž. prenesená",J1371,0)</f>
        <v>0</v>
      </c>
      <c r="BI1371" s="160">
        <f>IF(N1371="nulová",J1371,0)</f>
        <v>0</v>
      </c>
      <c r="BJ1371" s="17" t="s">
        <v>88</v>
      </c>
      <c r="BK1371" s="160">
        <f>ROUND(I1371*H1371,2)</f>
        <v>0</v>
      </c>
      <c r="BL1371" s="17" t="s">
        <v>461</v>
      </c>
      <c r="BM1371" s="159" t="s">
        <v>1767</v>
      </c>
    </row>
    <row r="1372" spans="2:65" s="13" customFormat="1" ht="11.25" x14ac:dyDescent="0.2">
      <c r="B1372" s="168"/>
      <c r="D1372" s="162" t="s">
        <v>379</v>
      </c>
      <c r="E1372" s="169" t="s">
        <v>1</v>
      </c>
      <c r="F1372" s="170" t="s">
        <v>1726</v>
      </c>
      <c r="H1372" s="171">
        <v>530.60199999999998</v>
      </c>
      <c r="I1372" s="172"/>
      <c r="L1372" s="168"/>
      <c r="M1372" s="173"/>
      <c r="T1372" s="174"/>
      <c r="AT1372" s="169" t="s">
        <v>379</v>
      </c>
      <c r="AU1372" s="169" t="s">
        <v>384</v>
      </c>
      <c r="AV1372" s="13" t="s">
        <v>88</v>
      </c>
      <c r="AW1372" s="13" t="s">
        <v>31</v>
      </c>
      <c r="AX1372" s="13" t="s">
        <v>75</v>
      </c>
      <c r="AY1372" s="169" t="s">
        <v>371</v>
      </c>
    </row>
    <row r="1373" spans="2:65" s="15" customFormat="1" ht="11.25" x14ac:dyDescent="0.2">
      <c r="B1373" s="182"/>
      <c r="D1373" s="162" t="s">
        <v>379</v>
      </c>
      <c r="E1373" s="183" t="s">
        <v>1</v>
      </c>
      <c r="F1373" s="184" t="s">
        <v>385</v>
      </c>
      <c r="H1373" s="185">
        <v>530.60199999999998</v>
      </c>
      <c r="I1373" s="186"/>
      <c r="L1373" s="182"/>
      <c r="M1373" s="187"/>
      <c r="T1373" s="188"/>
      <c r="AT1373" s="183" t="s">
        <v>379</v>
      </c>
      <c r="AU1373" s="183" t="s">
        <v>384</v>
      </c>
      <c r="AV1373" s="15" t="s">
        <v>377</v>
      </c>
      <c r="AW1373" s="15" t="s">
        <v>31</v>
      </c>
      <c r="AX1373" s="15" t="s">
        <v>82</v>
      </c>
      <c r="AY1373" s="183" t="s">
        <v>371</v>
      </c>
    </row>
    <row r="1374" spans="2:65" s="1" customFormat="1" ht="24.2" customHeight="1" x14ac:dyDescent="0.2">
      <c r="B1374" s="147"/>
      <c r="C1374" s="189" t="s">
        <v>1768</v>
      </c>
      <c r="D1374" s="189" t="s">
        <v>891</v>
      </c>
      <c r="E1374" s="190" t="s">
        <v>1504</v>
      </c>
      <c r="F1374" s="191" t="s">
        <v>1505</v>
      </c>
      <c r="G1374" s="192" t="s">
        <v>376</v>
      </c>
      <c r="H1374" s="193">
        <v>636.72199999999998</v>
      </c>
      <c r="I1374" s="194"/>
      <c r="J1374" s="195">
        <f>ROUND(I1374*H1374,2)</f>
        <v>0</v>
      </c>
      <c r="K1374" s="191"/>
      <c r="L1374" s="196"/>
      <c r="M1374" s="197" t="s">
        <v>1</v>
      </c>
      <c r="N1374" s="198" t="s">
        <v>41</v>
      </c>
      <c r="P1374" s="157">
        <f>O1374*H1374</f>
        <v>0</v>
      </c>
      <c r="Q1374" s="157">
        <v>2.9999999999999997E-4</v>
      </c>
      <c r="R1374" s="157">
        <f>Q1374*H1374</f>
        <v>0.19101659999999998</v>
      </c>
      <c r="S1374" s="157">
        <v>0</v>
      </c>
      <c r="T1374" s="158">
        <f>S1374*H1374</f>
        <v>0</v>
      </c>
      <c r="AR1374" s="159" t="s">
        <v>566</v>
      </c>
      <c r="AT1374" s="159" t="s">
        <v>891</v>
      </c>
      <c r="AU1374" s="159" t="s">
        <v>384</v>
      </c>
      <c r="AY1374" s="17" t="s">
        <v>371</v>
      </c>
      <c r="BE1374" s="160">
        <f>IF(N1374="základná",J1374,0)</f>
        <v>0</v>
      </c>
      <c r="BF1374" s="160">
        <f>IF(N1374="znížená",J1374,0)</f>
        <v>0</v>
      </c>
      <c r="BG1374" s="160">
        <f>IF(N1374="zákl. prenesená",J1374,0)</f>
        <v>0</v>
      </c>
      <c r="BH1374" s="160">
        <f>IF(N1374="zníž. prenesená",J1374,0)</f>
        <v>0</v>
      </c>
      <c r="BI1374" s="160">
        <f>IF(N1374="nulová",J1374,0)</f>
        <v>0</v>
      </c>
      <c r="BJ1374" s="17" t="s">
        <v>88</v>
      </c>
      <c r="BK1374" s="160">
        <f>ROUND(I1374*H1374,2)</f>
        <v>0</v>
      </c>
      <c r="BL1374" s="17" t="s">
        <v>461</v>
      </c>
      <c r="BM1374" s="159" t="s">
        <v>1769</v>
      </c>
    </row>
    <row r="1375" spans="2:65" s="13" customFormat="1" ht="11.25" x14ac:dyDescent="0.2">
      <c r="B1375" s="168"/>
      <c r="D1375" s="162" t="s">
        <v>379</v>
      </c>
      <c r="E1375" s="169" t="s">
        <v>1</v>
      </c>
      <c r="F1375" s="170" t="s">
        <v>1734</v>
      </c>
      <c r="H1375" s="171">
        <v>636.72199999999998</v>
      </c>
      <c r="I1375" s="172"/>
      <c r="L1375" s="168"/>
      <c r="M1375" s="173"/>
      <c r="T1375" s="174"/>
      <c r="AT1375" s="169" t="s">
        <v>379</v>
      </c>
      <c r="AU1375" s="169" t="s">
        <v>384</v>
      </c>
      <c r="AV1375" s="13" t="s">
        <v>88</v>
      </c>
      <c r="AW1375" s="13" t="s">
        <v>31</v>
      </c>
      <c r="AX1375" s="13" t="s">
        <v>75</v>
      </c>
      <c r="AY1375" s="169" t="s">
        <v>371</v>
      </c>
    </row>
    <row r="1376" spans="2:65" s="15" customFormat="1" ht="11.25" x14ac:dyDescent="0.2">
      <c r="B1376" s="182"/>
      <c r="D1376" s="162" t="s">
        <v>379</v>
      </c>
      <c r="E1376" s="183" t="s">
        <v>1</v>
      </c>
      <c r="F1376" s="184" t="s">
        <v>385</v>
      </c>
      <c r="H1376" s="185">
        <v>636.72199999999998</v>
      </c>
      <c r="I1376" s="186"/>
      <c r="L1376" s="182"/>
      <c r="M1376" s="187"/>
      <c r="T1376" s="188"/>
      <c r="AT1376" s="183" t="s">
        <v>379</v>
      </c>
      <c r="AU1376" s="183" t="s">
        <v>384</v>
      </c>
      <c r="AV1376" s="15" t="s">
        <v>377</v>
      </c>
      <c r="AW1376" s="15" t="s">
        <v>31</v>
      </c>
      <c r="AX1376" s="15" t="s">
        <v>82</v>
      </c>
      <c r="AY1376" s="183" t="s">
        <v>371</v>
      </c>
    </row>
    <row r="1377" spans="2:65" s="1" customFormat="1" ht="33" customHeight="1" x14ac:dyDescent="0.2">
      <c r="B1377" s="147"/>
      <c r="C1377" s="148" t="s">
        <v>1770</v>
      </c>
      <c r="D1377" s="148" t="s">
        <v>373</v>
      </c>
      <c r="E1377" s="149" t="s">
        <v>1771</v>
      </c>
      <c r="F1377" s="150" t="s">
        <v>1772</v>
      </c>
      <c r="G1377" s="151" t="s">
        <v>489</v>
      </c>
      <c r="H1377" s="152">
        <v>66.837999999999994</v>
      </c>
      <c r="I1377" s="153"/>
      <c r="J1377" s="154">
        <f>ROUND(I1377*H1377,2)</f>
        <v>0</v>
      </c>
      <c r="K1377" s="150"/>
      <c r="L1377" s="32"/>
      <c r="M1377" s="155" t="s">
        <v>1</v>
      </c>
      <c r="N1377" s="156" t="s">
        <v>41</v>
      </c>
      <c r="P1377" s="157">
        <f>O1377*H1377</f>
        <v>0</v>
      </c>
      <c r="Q1377" s="157">
        <v>3.294E-5</v>
      </c>
      <c r="R1377" s="157">
        <f>Q1377*H1377</f>
        <v>2.2016437199999998E-3</v>
      </c>
      <c r="S1377" s="157">
        <v>0</v>
      </c>
      <c r="T1377" s="158">
        <f>S1377*H1377</f>
        <v>0</v>
      </c>
      <c r="AR1377" s="159" t="s">
        <v>461</v>
      </c>
      <c r="AT1377" s="159" t="s">
        <v>373</v>
      </c>
      <c r="AU1377" s="159" t="s">
        <v>384</v>
      </c>
      <c r="AY1377" s="17" t="s">
        <v>371</v>
      </c>
      <c r="BE1377" s="160">
        <f>IF(N1377="základná",J1377,0)</f>
        <v>0</v>
      </c>
      <c r="BF1377" s="160">
        <f>IF(N1377="znížená",J1377,0)</f>
        <v>0</v>
      </c>
      <c r="BG1377" s="160">
        <f>IF(N1377="zákl. prenesená",J1377,0)</f>
        <v>0</v>
      </c>
      <c r="BH1377" s="160">
        <f>IF(N1377="zníž. prenesená",J1377,0)</f>
        <v>0</v>
      </c>
      <c r="BI1377" s="160">
        <f>IF(N1377="nulová",J1377,0)</f>
        <v>0</v>
      </c>
      <c r="BJ1377" s="17" t="s">
        <v>88</v>
      </c>
      <c r="BK1377" s="160">
        <f>ROUND(I1377*H1377,2)</f>
        <v>0</v>
      </c>
      <c r="BL1377" s="17" t="s">
        <v>461</v>
      </c>
      <c r="BM1377" s="159" t="s">
        <v>1773</v>
      </c>
    </row>
    <row r="1378" spans="2:65" s="13" customFormat="1" ht="11.25" x14ac:dyDescent="0.2">
      <c r="B1378" s="168"/>
      <c r="D1378" s="162" t="s">
        <v>379</v>
      </c>
      <c r="E1378" s="169" t="s">
        <v>1</v>
      </c>
      <c r="F1378" s="170" t="s">
        <v>168</v>
      </c>
      <c r="H1378" s="171">
        <v>66.837999999999994</v>
      </c>
      <c r="I1378" s="172"/>
      <c r="L1378" s="168"/>
      <c r="M1378" s="173"/>
      <c r="T1378" s="174"/>
      <c r="AT1378" s="169" t="s">
        <v>379</v>
      </c>
      <c r="AU1378" s="169" t="s">
        <v>384</v>
      </c>
      <c r="AV1378" s="13" t="s">
        <v>88</v>
      </c>
      <c r="AW1378" s="13" t="s">
        <v>31</v>
      </c>
      <c r="AX1378" s="13" t="s">
        <v>75</v>
      </c>
      <c r="AY1378" s="169" t="s">
        <v>371</v>
      </c>
    </row>
    <row r="1379" spans="2:65" s="14" customFormat="1" ht="11.25" x14ac:dyDescent="0.2">
      <c r="B1379" s="175"/>
      <c r="D1379" s="162" t="s">
        <v>379</v>
      </c>
      <c r="E1379" s="176" t="s">
        <v>204</v>
      </c>
      <c r="F1379" s="177" t="s">
        <v>383</v>
      </c>
      <c r="H1379" s="178">
        <v>66.837999999999994</v>
      </c>
      <c r="I1379" s="179"/>
      <c r="L1379" s="175"/>
      <c r="M1379" s="180"/>
      <c r="T1379" s="181"/>
      <c r="AT1379" s="176" t="s">
        <v>379</v>
      </c>
      <c r="AU1379" s="176" t="s">
        <v>384</v>
      </c>
      <c r="AV1379" s="14" t="s">
        <v>384</v>
      </c>
      <c r="AW1379" s="14" t="s">
        <v>31</v>
      </c>
      <c r="AX1379" s="14" t="s">
        <v>75</v>
      </c>
      <c r="AY1379" s="176" t="s">
        <v>371</v>
      </c>
    </row>
    <row r="1380" spans="2:65" s="15" customFormat="1" ht="11.25" x14ac:dyDescent="0.2">
      <c r="B1380" s="182"/>
      <c r="D1380" s="162" t="s">
        <v>379</v>
      </c>
      <c r="E1380" s="183" t="s">
        <v>1</v>
      </c>
      <c r="F1380" s="184" t="s">
        <v>385</v>
      </c>
      <c r="H1380" s="185">
        <v>66.837999999999994</v>
      </c>
      <c r="I1380" s="186"/>
      <c r="L1380" s="182"/>
      <c r="M1380" s="187"/>
      <c r="T1380" s="188"/>
      <c r="AT1380" s="183" t="s">
        <v>379</v>
      </c>
      <c r="AU1380" s="183" t="s">
        <v>384</v>
      </c>
      <c r="AV1380" s="15" t="s">
        <v>377</v>
      </c>
      <c r="AW1380" s="15" t="s">
        <v>31</v>
      </c>
      <c r="AX1380" s="15" t="s">
        <v>82</v>
      </c>
      <c r="AY1380" s="183" t="s">
        <v>371</v>
      </c>
    </row>
    <row r="1381" spans="2:65" s="1" customFormat="1" ht="24.2" customHeight="1" x14ac:dyDescent="0.2">
      <c r="B1381" s="147"/>
      <c r="C1381" s="189" t="s">
        <v>1774</v>
      </c>
      <c r="D1381" s="189" t="s">
        <v>891</v>
      </c>
      <c r="E1381" s="190" t="s">
        <v>1667</v>
      </c>
      <c r="F1381" s="191" t="s">
        <v>1668</v>
      </c>
      <c r="G1381" s="192" t="s">
        <v>376</v>
      </c>
      <c r="H1381" s="193">
        <v>40.103000000000002</v>
      </c>
      <c r="I1381" s="194"/>
      <c r="J1381" s="195">
        <f>ROUND(I1381*H1381,2)</f>
        <v>0</v>
      </c>
      <c r="K1381" s="191"/>
      <c r="L1381" s="196"/>
      <c r="M1381" s="197" t="s">
        <v>1</v>
      </c>
      <c r="N1381" s="198" t="s">
        <v>41</v>
      </c>
      <c r="P1381" s="157">
        <f>O1381*H1381</f>
        <v>0</v>
      </c>
      <c r="Q1381" s="157">
        <v>9.6799999999999994E-3</v>
      </c>
      <c r="R1381" s="157">
        <f>Q1381*H1381</f>
        <v>0.38819703999999999</v>
      </c>
      <c r="S1381" s="157">
        <v>0</v>
      </c>
      <c r="T1381" s="158">
        <f>S1381*H1381</f>
        <v>0</v>
      </c>
      <c r="AR1381" s="159" t="s">
        <v>566</v>
      </c>
      <c r="AT1381" s="159" t="s">
        <v>891</v>
      </c>
      <c r="AU1381" s="159" t="s">
        <v>384</v>
      </c>
      <c r="AY1381" s="17" t="s">
        <v>371</v>
      </c>
      <c r="BE1381" s="160">
        <f>IF(N1381="základná",J1381,0)</f>
        <v>0</v>
      </c>
      <c r="BF1381" s="160">
        <f>IF(N1381="znížená",J1381,0)</f>
        <v>0</v>
      </c>
      <c r="BG1381" s="160">
        <f>IF(N1381="zákl. prenesená",J1381,0)</f>
        <v>0</v>
      </c>
      <c r="BH1381" s="160">
        <f>IF(N1381="zníž. prenesená",J1381,0)</f>
        <v>0</v>
      </c>
      <c r="BI1381" s="160">
        <f>IF(N1381="nulová",J1381,0)</f>
        <v>0</v>
      </c>
      <c r="BJ1381" s="17" t="s">
        <v>88</v>
      </c>
      <c r="BK1381" s="160">
        <f>ROUND(I1381*H1381,2)</f>
        <v>0</v>
      </c>
      <c r="BL1381" s="17" t="s">
        <v>461</v>
      </c>
      <c r="BM1381" s="159" t="s">
        <v>1775</v>
      </c>
    </row>
    <row r="1382" spans="2:65" s="13" customFormat="1" ht="11.25" x14ac:dyDescent="0.2">
      <c r="B1382" s="168"/>
      <c r="D1382" s="162" t="s">
        <v>379</v>
      </c>
      <c r="E1382" s="169" t="s">
        <v>1</v>
      </c>
      <c r="F1382" s="170" t="s">
        <v>1776</v>
      </c>
      <c r="H1382" s="171">
        <v>40.103000000000002</v>
      </c>
      <c r="I1382" s="172"/>
      <c r="L1382" s="168"/>
      <c r="M1382" s="173"/>
      <c r="T1382" s="174"/>
      <c r="AT1382" s="169" t="s">
        <v>379</v>
      </c>
      <c r="AU1382" s="169" t="s">
        <v>384</v>
      </c>
      <c r="AV1382" s="13" t="s">
        <v>88</v>
      </c>
      <c r="AW1382" s="13" t="s">
        <v>31</v>
      </c>
      <c r="AX1382" s="13" t="s">
        <v>75</v>
      </c>
      <c r="AY1382" s="169" t="s">
        <v>371</v>
      </c>
    </row>
    <row r="1383" spans="2:65" s="15" customFormat="1" ht="11.25" x14ac:dyDescent="0.2">
      <c r="B1383" s="182"/>
      <c r="D1383" s="162" t="s">
        <v>379</v>
      </c>
      <c r="E1383" s="183" t="s">
        <v>1</v>
      </c>
      <c r="F1383" s="184" t="s">
        <v>385</v>
      </c>
      <c r="H1383" s="185">
        <v>40.103000000000002</v>
      </c>
      <c r="I1383" s="186"/>
      <c r="L1383" s="182"/>
      <c r="M1383" s="187"/>
      <c r="T1383" s="188"/>
      <c r="AT1383" s="183" t="s">
        <v>379</v>
      </c>
      <c r="AU1383" s="183" t="s">
        <v>384</v>
      </c>
      <c r="AV1383" s="15" t="s">
        <v>377</v>
      </c>
      <c r="AW1383" s="15" t="s">
        <v>31</v>
      </c>
      <c r="AX1383" s="15" t="s">
        <v>82</v>
      </c>
      <c r="AY1383" s="183" t="s">
        <v>371</v>
      </c>
    </row>
    <row r="1384" spans="2:65" s="1" customFormat="1" ht="24.2" customHeight="1" x14ac:dyDescent="0.2">
      <c r="B1384" s="147"/>
      <c r="C1384" s="148" t="s">
        <v>1777</v>
      </c>
      <c r="D1384" s="148" t="s">
        <v>373</v>
      </c>
      <c r="E1384" s="149" t="s">
        <v>1508</v>
      </c>
      <c r="F1384" s="150" t="s">
        <v>1509</v>
      </c>
      <c r="G1384" s="151" t="s">
        <v>376</v>
      </c>
      <c r="H1384" s="152">
        <v>479.16800000000001</v>
      </c>
      <c r="I1384" s="153"/>
      <c r="J1384" s="154">
        <f>ROUND(I1384*H1384,2)</f>
        <v>0</v>
      </c>
      <c r="K1384" s="150"/>
      <c r="L1384" s="32"/>
      <c r="M1384" s="155" t="s">
        <v>1</v>
      </c>
      <c r="N1384" s="156" t="s">
        <v>41</v>
      </c>
      <c r="P1384" s="157">
        <f>O1384*H1384</f>
        <v>0</v>
      </c>
      <c r="Q1384" s="157">
        <v>0</v>
      </c>
      <c r="R1384" s="157">
        <f>Q1384*H1384</f>
        <v>0</v>
      </c>
      <c r="S1384" s="157">
        <v>0</v>
      </c>
      <c r="T1384" s="158">
        <f>S1384*H1384</f>
        <v>0</v>
      </c>
      <c r="AR1384" s="159" t="s">
        <v>461</v>
      </c>
      <c r="AT1384" s="159" t="s">
        <v>373</v>
      </c>
      <c r="AU1384" s="159" t="s">
        <v>384</v>
      </c>
      <c r="AY1384" s="17" t="s">
        <v>371</v>
      </c>
      <c r="BE1384" s="160">
        <f>IF(N1384="základná",J1384,0)</f>
        <v>0</v>
      </c>
      <c r="BF1384" s="160">
        <f>IF(N1384="znížená",J1384,0)</f>
        <v>0</v>
      </c>
      <c r="BG1384" s="160">
        <f>IF(N1384="zákl. prenesená",J1384,0)</f>
        <v>0</v>
      </c>
      <c r="BH1384" s="160">
        <f>IF(N1384="zníž. prenesená",J1384,0)</f>
        <v>0</v>
      </c>
      <c r="BI1384" s="160">
        <f>IF(N1384="nulová",J1384,0)</f>
        <v>0</v>
      </c>
      <c r="BJ1384" s="17" t="s">
        <v>88</v>
      </c>
      <c r="BK1384" s="160">
        <f>ROUND(I1384*H1384,2)</f>
        <v>0</v>
      </c>
      <c r="BL1384" s="17" t="s">
        <v>461</v>
      </c>
      <c r="BM1384" s="159" t="s">
        <v>1778</v>
      </c>
    </row>
    <row r="1385" spans="2:65" s="13" customFormat="1" ht="11.25" x14ac:dyDescent="0.2">
      <c r="B1385" s="168"/>
      <c r="D1385" s="162" t="s">
        <v>379</v>
      </c>
      <c r="E1385" s="169" t="s">
        <v>1</v>
      </c>
      <c r="F1385" s="170" t="s">
        <v>239</v>
      </c>
      <c r="H1385" s="171">
        <v>479.16800000000001</v>
      </c>
      <c r="I1385" s="172"/>
      <c r="L1385" s="168"/>
      <c r="M1385" s="173"/>
      <c r="T1385" s="174"/>
      <c r="AT1385" s="169" t="s">
        <v>379</v>
      </c>
      <c r="AU1385" s="169" t="s">
        <v>384</v>
      </c>
      <c r="AV1385" s="13" t="s">
        <v>88</v>
      </c>
      <c r="AW1385" s="13" t="s">
        <v>31</v>
      </c>
      <c r="AX1385" s="13" t="s">
        <v>75</v>
      </c>
      <c r="AY1385" s="169" t="s">
        <v>371</v>
      </c>
    </row>
    <row r="1386" spans="2:65" s="15" customFormat="1" ht="11.25" x14ac:dyDescent="0.2">
      <c r="B1386" s="182"/>
      <c r="D1386" s="162" t="s">
        <v>379</v>
      </c>
      <c r="E1386" s="183" t="s">
        <v>1</v>
      </c>
      <c r="F1386" s="184" t="s">
        <v>385</v>
      </c>
      <c r="H1386" s="185">
        <v>479.16800000000001</v>
      </c>
      <c r="I1386" s="186"/>
      <c r="L1386" s="182"/>
      <c r="M1386" s="187"/>
      <c r="T1386" s="188"/>
      <c r="AT1386" s="183" t="s">
        <v>379</v>
      </c>
      <c r="AU1386" s="183" t="s">
        <v>384</v>
      </c>
      <c r="AV1386" s="15" t="s">
        <v>377</v>
      </c>
      <c r="AW1386" s="15" t="s">
        <v>31</v>
      </c>
      <c r="AX1386" s="15" t="s">
        <v>82</v>
      </c>
      <c r="AY1386" s="183" t="s">
        <v>371</v>
      </c>
    </row>
    <row r="1387" spans="2:65" s="1" customFormat="1" ht="33" customHeight="1" x14ac:dyDescent="0.2">
      <c r="B1387" s="147"/>
      <c r="C1387" s="148" t="s">
        <v>1779</v>
      </c>
      <c r="D1387" s="148" t="s">
        <v>373</v>
      </c>
      <c r="E1387" s="149" t="s">
        <v>1780</v>
      </c>
      <c r="F1387" s="150" t="s">
        <v>1781</v>
      </c>
      <c r="G1387" s="151" t="s">
        <v>376</v>
      </c>
      <c r="H1387" s="152">
        <v>479.16800000000001</v>
      </c>
      <c r="I1387" s="153"/>
      <c r="J1387" s="154">
        <f>ROUND(I1387*H1387,2)</f>
        <v>0</v>
      </c>
      <c r="K1387" s="150"/>
      <c r="L1387" s="32"/>
      <c r="M1387" s="155" t="s">
        <v>1</v>
      </c>
      <c r="N1387" s="156" t="s">
        <v>41</v>
      </c>
      <c r="P1387" s="157">
        <f>O1387*H1387</f>
        <v>0</v>
      </c>
      <c r="Q1387" s="157">
        <v>1.2E-4</v>
      </c>
      <c r="R1387" s="157">
        <f>Q1387*H1387</f>
        <v>5.7500160000000002E-2</v>
      </c>
      <c r="S1387" s="157">
        <v>0</v>
      </c>
      <c r="T1387" s="158">
        <f>S1387*H1387</f>
        <v>0</v>
      </c>
      <c r="AR1387" s="159" t="s">
        <v>461</v>
      </c>
      <c r="AT1387" s="159" t="s">
        <v>373</v>
      </c>
      <c r="AU1387" s="159" t="s">
        <v>384</v>
      </c>
      <c r="AY1387" s="17" t="s">
        <v>371</v>
      </c>
      <c r="BE1387" s="160">
        <f>IF(N1387="základná",J1387,0)</f>
        <v>0</v>
      </c>
      <c r="BF1387" s="160">
        <f>IF(N1387="znížená",J1387,0)</f>
        <v>0</v>
      </c>
      <c r="BG1387" s="160">
        <f>IF(N1387="zákl. prenesená",J1387,0)</f>
        <v>0</v>
      </c>
      <c r="BH1387" s="160">
        <f>IF(N1387="zníž. prenesená",J1387,0)</f>
        <v>0</v>
      </c>
      <c r="BI1387" s="160">
        <f>IF(N1387="nulová",J1387,0)</f>
        <v>0</v>
      </c>
      <c r="BJ1387" s="17" t="s">
        <v>88</v>
      </c>
      <c r="BK1387" s="160">
        <f>ROUND(I1387*H1387,2)</f>
        <v>0</v>
      </c>
      <c r="BL1387" s="17" t="s">
        <v>461</v>
      </c>
      <c r="BM1387" s="159" t="s">
        <v>1782</v>
      </c>
    </row>
    <row r="1388" spans="2:65" s="13" customFormat="1" ht="11.25" x14ac:dyDescent="0.2">
      <c r="B1388" s="168"/>
      <c r="D1388" s="162" t="s">
        <v>379</v>
      </c>
      <c r="E1388" s="169" t="s">
        <v>1</v>
      </c>
      <c r="F1388" s="170" t="s">
        <v>239</v>
      </c>
      <c r="H1388" s="171">
        <v>479.16800000000001</v>
      </c>
      <c r="I1388" s="172"/>
      <c r="L1388" s="168"/>
      <c r="M1388" s="173"/>
      <c r="T1388" s="174"/>
      <c r="AT1388" s="169" t="s">
        <v>379</v>
      </c>
      <c r="AU1388" s="169" t="s">
        <v>384</v>
      </c>
      <c r="AV1388" s="13" t="s">
        <v>88</v>
      </c>
      <c r="AW1388" s="13" t="s">
        <v>31</v>
      </c>
      <c r="AX1388" s="13" t="s">
        <v>75</v>
      </c>
      <c r="AY1388" s="169" t="s">
        <v>371</v>
      </c>
    </row>
    <row r="1389" spans="2:65" s="15" customFormat="1" ht="11.25" x14ac:dyDescent="0.2">
      <c r="B1389" s="182"/>
      <c r="D1389" s="162" t="s">
        <v>379</v>
      </c>
      <c r="E1389" s="183" t="s">
        <v>1</v>
      </c>
      <c r="F1389" s="184" t="s">
        <v>385</v>
      </c>
      <c r="H1389" s="185">
        <v>479.16800000000001</v>
      </c>
      <c r="I1389" s="186"/>
      <c r="L1389" s="182"/>
      <c r="M1389" s="187"/>
      <c r="T1389" s="188"/>
      <c r="AT1389" s="183" t="s">
        <v>379</v>
      </c>
      <c r="AU1389" s="183" t="s">
        <v>384</v>
      </c>
      <c r="AV1389" s="15" t="s">
        <v>377</v>
      </c>
      <c r="AW1389" s="15" t="s">
        <v>31</v>
      </c>
      <c r="AX1389" s="15" t="s">
        <v>82</v>
      </c>
      <c r="AY1389" s="183" t="s">
        <v>371</v>
      </c>
    </row>
    <row r="1390" spans="2:65" s="1" customFormat="1" ht="24.2" customHeight="1" x14ac:dyDescent="0.2">
      <c r="B1390" s="147"/>
      <c r="C1390" s="189" t="s">
        <v>1783</v>
      </c>
      <c r="D1390" s="189" t="s">
        <v>891</v>
      </c>
      <c r="E1390" s="190" t="s">
        <v>1784</v>
      </c>
      <c r="F1390" s="191" t="s">
        <v>1785</v>
      </c>
      <c r="G1390" s="192" t="s">
        <v>376</v>
      </c>
      <c r="H1390" s="193">
        <v>977.50300000000004</v>
      </c>
      <c r="I1390" s="194"/>
      <c r="J1390" s="195">
        <f>ROUND(I1390*H1390,2)</f>
        <v>0</v>
      </c>
      <c r="K1390" s="191"/>
      <c r="L1390" s="196"/>
      <c r="M1390" s="197" t="s">
        <v>1</v>
      </c>
      <c r="N1390" s="198" t="s">
        <v>41</v>
      </c>
      <c r="P1390" s="157">
        <f>O1390*H1390</f>
        <v>0</v>
      </c>
      <c r="Q1390" s="157">
        <v>1.9599999999999999E-3</v>
      </c>
      <c r="R1390" s="157">
        <f>Q1390*H1390</f>
        <v>1.91590588</v>
      </c>
      <c r="S1390" s="157">
        <v>0</v>
      </c>
      <c r="T1390" s="158">
        <f>S1390*H1390</f>
        <v>0</v>
      </c>
      <c r="AR1390" s="159" t="s">
        <v>566</v>
      </c>
      <c r="AT1390" s="159" t="s">
        <v>891</v>
      </c>
      <c r="AU1390" s="159" t="s">
        <v>384</v>
      </c>
      <c r="AY1390" s="17" t="s">
        <v>371</v>
      </c>
      <c r="BE1390" s="160">
        <f>IF(N1390="základná",J1390,0)</f>
        <v>0</v>
      </c>
      <c r="BF1390" s="160">
        <f>IF(N1390="znížená",J1390,0)</f>
        <v>0</v>
      </c>
      <c r="BG1390" s="160">
        <f>IF(N1390="zákl. prenesená",J1390,0)</f>
        <v>0</v>
      </c>
      <c r="BH1390" s="160">
        <f>IF(N1390="zníž. prenesená",J1390,0)</f>
        <v>0</v>
      </c>
      <c r="BI1390" s="160">
        <f>IF(N1390="nulová",J1390,0)</f>
        <v>0</v>
      </c>
      <c r="BJ1390" s="17" t="s">
        <v>88</v>
      </c>
      <c r="BK1390" s="160">
        <f>ROUND(I1390*H1390,2)</f>
        <v>0</v>
      </c>
      <c r="BL1390" s="17" t="s">
        <v>461</v>
      </c>
      <c r="BM1390" s="159" t="s">
        <v>1786</v>
      </c>
    </row>
    <row r="1391" spans="2:65" s="13" customFormat="1" ht="11.25" x14ac:dyDescent="0.2">
      <c r="B1391" s="168"/>
      <c r="D1391" s="162" t="s">
        <v>379</v>
      </c>
      <c r="E1391" s="169" t="s">
        <v>1</v>
      </c>
      <c r="F1391" s="170" t="s">
        <v>1787</v>
      </c>
      <c r="H1391" s="171">
        <v>977.50300000000004</v>
      </c>
      <c r="I1391" s="172"/>
      <c r="L1391" s="168"/>
      <c r="M1391" s="173"/>
      <c r="T1391" s="174"/>
      <c r="AT1391" s="169" t="s">
        <v>379</v>
      </c>
      <c r="AU1391" s="169" t="s">
        <v>384</v>
      </c>
      <c r="AV1391" s="13" t="s">
        <v>88</v>
      </c>
      <c r="AW1391" s="13" t="s">
        <v>31</v>
      </c>
      <c r="AX1391" s="13" t="s">
        <v>75</v>
      </c>
      <c r="AY1391" s="169" t="s">
        <v>371</v>
      </c>
    </row>
    <row r="1392" spans="2:65" s="15" customFormat="1" ht="11.25" x14ac:dyDescent="0.2">
      <c r="B1392" s="182"/>
      <c r="D1392" s="162" t="s">
        <v>379</v>
      </c>
      <c r="E1392" s="183" t="s">
        <v>1</v>
      </c>
      <c r="F1392" s="184" t="s">
        <v>385</v>
      </c>
      <c r="H1392" s="185">
        <v>977.50300000000004</v>
      </c>
      <c r="I1392" s="186"/>
      <c r="L1392" s="182"/>
      <c r="M1392" s="187"/>
      <c r="T1392" s="188"/>
      <c r="AT1392" s="183" t="s">
        <v>379</v>
      </c>
      <c r="AU1392" s="183" t="s">
        <v>384</v>
      </c>
      <c r="AV1392" s="15" t="s">
        <v>377</v>
      </c>
      <c r="AW1392" s="15" t="s">
        <v>31</v>
      </c>
      <c r="AX1392" s="15" t="s">
        <v>82</v>
      </c>
      <c r="AY1392" s="183" t="s">
        <v>371</v>
      </c>
    </row>
    <row r="1393" spans="2:65" s="1" customFormat="1" ht="33" customHeight="1" x14ac:dyDescent="0.2">
      <c r="B1393" s="147"/>
      <c r="C1393" s="148" t="s">
        <v>1788</v>
      </c>
      <c r="D1393" s="148" t="s">
        <v>373</v>
      </c>
      <c r="E1393" s="149" t="s">
        <v>1789</v>
      </c>
      <c r="F1393" s="150" t="s">
        <v>1790</v>
      </c>
      <c r="G1393" s="151" t="s">
        <v>376</v>
      </c>
      <c r="H1393" s="152">
        <v>479.16800000000001</v>
      </c>
      <c r="I1393" s="153"/>
      <c r="J1393" s="154">
        <f>ROUND(I1393*H1393,2)</f>
        <v>0</v>
      </c>
      <c r="K1393" s="150"/>
      <c r="L1393" s="32"/>
      <c r="M1393" s="155" t="s">
        <v>1</v>
      </c>
      <c r="N1393" s="156" t="s">
        <v>41</v>
      </c>
      <c r="P1393" s="157">
        <f>O1393*H1393</f>
        <v>0</v>
      </c>
      <c r="Q1393" s="157">
        <v>0</v>
      </c>
      <c r="R1393" s="157">
        <f>Q1393*H1393</f>
        <v>0</v>
      </c>
      <c r="S1393" s="157">
        <v>0</v>
      </c>
      <c r="T1393" s="158">
        <f>S1393*H1393</f>
        <v>0</v>
      </c>
      <c r="AR1393" s="159" t="s">
        <v>461</v>
      </c>
      <c r="AT1393" s="159" t="s">
        <v>373</v>
      </c>
      <c r="AU1393" s="159" t="s">
        <v>384</v>
      </c>
      <c r="AY1393" s="17" t="s">
        <v>371</v>
      </c>
      <c r="BE1393" s="160">
        <f>IF(N1393="základná",J1393,0)</f>
        <v>0</v>
      </c>
      <c r="BF1393" s="160">
        <f>IF(N1393="znížená",J1393,0)</f>
        <v>0</v>
      </c>
      <c r="BG1393" s="160">
        <f>IF(N1393="zákl. prenesená",J1393,0)</f>
        <v>0</v>
      </c>
      <c r="BH1393" s="160">
        <f>IF(N1393="zníž. prenesená",J1393,0)</f>
        <v>0</v>
      </c>
      <c r="BI1393" s="160">
        <f>IF(N1393="nulová",J1393,0)</f>
        <v>0</v>
      </c>
      <c r="BJ1393" s="17" t="s">
        <v>88</v>
      </c>
      <c r="BK1393" s="160">
        <f>ROUND(I1393*H1393,2)</f>
        <v>0</v>
      </c>
      <c r="BL1393" s="17" t="s">
        <v>461</v>
      </c>
      <c r="BM1393" s="159" t="s">
        <v>1791</v>
      </c>
    </row>
    <row r="1394" spans="2:65" s="13" customFormat="1" ht="11.25" x14ac:dyDescent="0.2">
      <c r="B1394" s="168"/>
      <c r="D1394" s="162" t="s">
        <v>379</v>
      </c>
      <c r="E1394" s="169" t="s">
        <v>1</v>
      </c>
      <c r="F1394" s="170" t="s">
        <v>239</v>
      </c>
      <c r="H1394" s="171">
        <v>479.16800000000001</v>
      </c>
      <c r="I1394" s="172"/>
      <c r="L1394" s="168"/>
      <c r="M1394" s="173"/>
      <c r="T1394" s="174"/>
      <c r="AT1394" s="169" t="s">
        <v>379</v>
      </c>
      <c r="AU1394" s="169" t="s">
        <v>384</v>
      </c>
      <c r="AV1394" s="13" t="s">
        <v>88</v>
      </c>
      <c r="AW1394" s="13" t="s">
        <v>31</v>
      </c>
      <c r="AX1394" s="13" t="s">
        <v>75</v>
      </c>
      <c r="AY1394" s="169" t="s">
        <v>371</v>
      </c>
    </row>
    <row r="1395" spans="2:65" s="15" customFormat="1" ht="11.25" x14ac:dyDescent="0.2">
      <c r="B1395" s="182"/>
      <c r="D1395" s="162" t="s">
        <v>379</v>
      </c>
      <c r="E1395" s="183" t="s">
        <v>1</v>
      </c>
      <c r="F1395" s="184" t="s">
        <v>385</v>
      </c>
      <c r="H1395" s="185">
        <v>479.16800000000001</v>
      </c>
      <c r="I1395" s="186"/>
      <c r="L1395" s="182"/>
      <c r="M1395" s="187"/>
      <c r="T1395" s="188"/>
      <c r="AT1395" s="183" t="s">
        <v>379</v>
      </c>
      <c r="AU1395" s="183" t="s">
        <v>384</v>
      </c>
      <c r="AV1395" s="15" t="s">
        <v>377</v>
      </c>
      <c r="AW1395" s="15" t="s">
        <v>31</v>
      </c>
      <c r="AX1395" s="15" t="s">
        <v>82</v>
      </c>
      <c r="AY1395" s="183" t="s">
        <v>371</v>
      </c>
    </row>
    <row r="1396" spans="2:65" s="1" customFormat="1" ht="33" customHeight="1" x14ac:dyDescent="0.2">
      <c r="B1396" s="147"/>
      <c r="C1396" s="189" t="s">
        <v>1792</v>
      </c>
      <c r="D1396" s="189" t="s">
        <v>891</v>
      </c>
      <c r="E1396" s="190" t="s">
        <v>1793</v>
      </c>
      <c r="F1396" s="191" t="s">
        <v>1794</v>
      </c>
      <c r="G1396" s="192" t="s">
        <v>391</v>
      </c>
      <c r="H1396" s="193">
        <v>68.424999999999997</v>
      </c>
      <c r="I1396" s="194"/>
      <c r="J1396" s="195">
        <f>ROUND(I1396*H1396,2)</f>
        <v>0</v>
      </c>
      <c r="K1396" s="191"/>
      <c r="L1396" s="196"/>
      <c r="M1396" s="197" t="s">
        <v>1</v>
      </c>
      <c r="N1396" s="198" t="s">
        <v>41</v>
      </c>
      <c r="P1396" s="157">
        <f>O1396*H1396</f>
        <v>0</v>
      </c>
      <c r="Q1396" s="157">
        <v>2.5000000000000001E-2</v>
      </c>
      <c r="R1396" s="157">
        <f>Q1396*H1396</f>
        <v>1.7106250000000001</v>
      </c>
      <c r="S1396" s="157">
        <v>0</v>
      </c>
      <c r="T1396" s="158">
        <f>S1396*H1396</f>
        <v>0</v>
      </c>
      <c r="AR1396" s="159" t="s">
        <v>566</v>
      </c>
      <c r="AT1396" s="159" t="s">
        <v>891</v>
      </c>
      <c r="AU1396" s="159" t="s">
        <v>384</v>
      </c>
      <c r="AY1396" s="17" t="s">
        <v>371</v>
      </c>
      <c r="BE1396" s="160">
        <f>IF(N1396="základná",J1396,0)</f>
        <v>0</v>
      </c>
      <c r="BF1396" s="160">
        <f>IF(N1396="znížená",J1396,0)</f>
        <v>0</v>
      </c>
      <c r="BG1396" s="160">
        <f>IF(N1396="zákl. prenesená",J1396,0)</f>
        <v>0</v>
      </c>
      <c r="BH1396" s="160">
        <f>IF(N1396="zníž. prenesená",J1396,0)</f>
        <v>0</v>
      </c>
      <c r="BI1396" s="160">
        <f>IF(N1396="nulová",J1396,0)</f>
        <v>0</v>
      </c>
      <c r="BJ1396" s="17" t="s">
        <v>88</v>
      </c>
      <c r="BK1396" s="160">
        <f>ROUND(I1396*H1396,2)</f>
        <v>0</v>
      </c>
      <c r="BL1396" s="17" t="s">
        <v>461</v>
      </c>
      <c r="BM1396" s="159" t="s">
        <v>1795</v>
      </c>
    </row>
    <row r="1397" spans="2:65" s="13" customFormat="1" ht="11.25" x14ac:dyDescent="0.2">
      <c r="B1397" s="168"/>
      <c r="D1397" s="162" t="s">
        <v>379</v>
      </c>
      <c r="E1397" s="169" t="s">
        <v>1</v>
      </c>
      <c r="F1397" s="170" t="s">
        <v>1796</v>
      </c>
      <c r="H1397" s="171">
        <v>68.424999999999997</v>
      </c>
      <c r="I1397" s="172"/>
      <c r="L1397" s="168"/>
      <c r="M1397" s="173"/>
      <c r="T1397" s="174"/>
      <c r="AT1397" s="169" t="s">
        <v>379</v>
      </c>
      <c r="AU1397" s="169" t="s">
        <v>384</v>
      </c>
      <c r="AV1397" s="13" t="s">
        <v>88</v>
      </c>
      <c r="AW1397" s="13" t="s">
        <v>31</v>
      </c>
      <c r="AX1397" s="13" t="s">
        <v>75</v>
      </c>
      <c r="AY1397" s="169" t="s">
        <v>371</v>
      </c>
    </row>
    <row r="1398" spans="2:65" s="15" customFormat="1" ht="11.25" x14ac:dyDescent="0.2">
      <c r="B1398" s="182"/>
      <c r="D1398" s="162" t="s">
        <v>379</v>
      </c>
      <c r="E1398" s="183" t="s">
        <v>1</v>
      </c>
      <c r="F1398" s="184" t="s">
        <v>385</v>
      </c>
      <c r="H1398" s="185">
        <v>68.424999999999997</v>
      </c>
      <c r="I1398" s="186"/>
      <c r="L1398" s="182"/>
      <c r="M1398" s="187"/>
      <c r="T1398" s="188"/>
      <c r="AT1398" s="183" t="s">
        <v>379</v>
      </c>
      <c r="AU1398" s="183" t="s">
        <v>384</v>
      </c>
      <c r="AV1398" s="15" t="s">
        <v>377</v>
      </c>
      <c r="AW1398" s="15" t="s">
        <v>31</v>
      </c>
      <c r="AX1398" s="15" t="s">
        <v>82</v>
      </c>
      <c r="AY1398" s="183" t="s">
        <v>371</v>
      </c>
    </row>
    <row r="1399" spans="2:65" s="1" customFormat="1" ht="12" x14ac:dyDescent="0.2">
      <c r="B1399" s="147"/>
      <c r="C1399" s="148" t="s">
        <v>1797</v>
      </c>
      <c r="D1399" s="148" t="s">
        <v>373</v>
      </c>
      <c r="E1399" s="149" t="s">
        <v>1699</v>
      </c>
      <c r="F1399" s="150" t="s">
        <v>1700</v>
      </c>
      <c r="G1399" s="151" t="s">
        <v>376</v>
      </c>
      <c r="H1399" s="152">
        <v>91.537000000000006</v>
      </c>
      <c r="I1399" s="153"/>
      <c r="J1399" s="154">
        <f>ROUND(I1399*H1399,2)</f>
        <v>0</v>
      </c>
      <c r="K1399" s="150"/>
      <c r="L1399" s="32"/>
      <c r="M1399" s="155" t="s">
        <v>1</v>
      </c>
      <c r="N1399" s="156" t="s">
        <v>41</v>
      </c>
      <c r="P1399" s="157">
        <f>O1399*H1399</f>
        <v>0</v>
      </c>
      <c r="Q1399" s="157">
        <v>1.2E-4</v>
      </c>
      <c r="R1399" s="157">
        <f>Q1399*H1399</f>
        <v>1.0984440000000002E-2</v>
      </c>
      <c r="S1399" s="157">
        <v>0</v>
      </c>
      <c r="T1399" s="158">
        <f>S1399*H1399</f>
        <v>0</v>
      </c>
      <c r="AR1399" s="159" t="s">
        <v>461</v>
      </c>
      <c r="AT1399" s="159" t="s">
        <v>373</v>
      </c>
      <c r="AU1399" s="159" t="s">
        <v>384</v>
      </c>
      <c r="AY1399" s="17" t="s">
        <v>371</v>
      </c>
      <c r="BE1399" s="160">
        <f>IF(N1399="základná",J1399,0)</f>
        <v>0</v>
      </c>
      <c r="BF1399" s="160">
        <f>IF(N1399="znížená",J1399,0)</f>
        <v>0</v>
      </c>
      <c r="BG1399" s="160">
        <f>IF(N1399="zákl. prenesená",J1399,0)</f>
        <v>0</v>
      </c>
      <c r="BH1399" s="160">
        <f>IF(N1399="zníž. prenesená",J1399,0)</f>
        <v>0</v>
      </c>
      <c r="BI1399" s="160">
        <f>IF(N1399="nulová",J1399,0)</f>
        <v>0</v>
      </c>
      <c r="BJ1399" s="17" t="s">
        <v>88</v>
      </c>
      <c r="BK1399" s="160">
        <f>ROUND(I1399*H1399,2)</f>
        <v>0</v>
      </c>
      <c r="BL1399" s="17" t="s">
        <v>461</v>
      </c>
      <c r="BM1399" s="159" t="s">
        <v>1798</v>
      </c>
    </row>
    <row r="1400" spans="2:65" s="12" customFormat="1" ht="11.25" x14ac:dyDescent="0.2">
      <c r="B1400" s="161"/>
      <c r="D1400" s="162" t="s">
        <v>379</v>
      </c>
      <c r="E1400" s="163" t="s">
        <v>1</v>
      </c>
      <c r="F1400" s="164" t="s">
        <v>1799</v>
      </c>
      <c r="H1400" s="163" t="s">
        <v>1</v>
      </c>
      <c r="I1400" s="165"/>
      <c r="L1400" s="161"/>
      <c r="M1400" s="166"/>
      <c r="T1400" s="167"/>
      <c r="AT1400" s="163" t="s">
        <v>379</v>
      </c>
      <c r="AU1400" s="163" t="s">
        <v>384</v>
      </c>
      <c r="AV1400" s="12" t="s">
        <v>82</v>
      </c>
      <c r="AW1400" s="12" t="s">
        <v>31</v>
      </c>
      <c r="AX1400" s="12" t="s">
        <v>75</v>
      </c>
      <c r="AY1400" s="163" t="s">
        <v>371</v>
      </c>
    </row>
    <row r="1401" spans="2:65" s="13" customFormat="1" ht="11.25" x14ac:dyDescent="0.2">
      <c r="B1401" s="168"/>
      <c r="D1401" s="162" t="s">
        <v>379</v>
      </c>
      <c r="E1401" s="169" t="s">
        <v>1</v>
      </c>
      <c r="F1401" s="170" t="s">
        <v>1800</v>
      </c>
      <c r="H1401" s="171">
        <v>40.103000000000002</v>
      </c>
      <c r="I1401" s="172"/>
      <c r="L1401" s="168"/>
      <c r="M1401" s="173"/>
      <c r="T1401" s="174"/>
      <c r="AT1401" s="169" t="s">
        <v>379</v>
      </c>
      <c r="AU1401" s="169" t="s">
        <v>384</v>
      </c>
      <c r="AV1401" s="13" t="s">
        <v>88</v>
      </c>
      <c r="AW1401" s="13" t="s">
        <v>31</v>
      </c>
      <c r="AX1401" s="13" t="s">
        <v>75</v>
      </c>
      <c r="AY1401" s="169" t="s">
        <v>371</v>
      </c>
    </row>
    <row r="1402" spans="2:65" s="14" customFormat="1" ht="11.25" x14ac:dyDescent="0.2">
      <c r="B1402" s="175"/>
      <c r="D1402" s="162" t="s">
        <v>379</v>
      </c>
      <c r="E1402" s="176" t="s">
        <v>301</v>
      </c>
      <c r="F1402" s="177" t="s">
        <v>383</v>
      </c>
      <c r="H1402" s="178">
        <v>40.103000000000002</v>
      </c>
      <c r="I1402" s="179"/>
      <c r="L1402" s="175"/>
      <c r="M1402" s="180"/>
      <c r="T1402" s="181"/>
      <c r="AT1402" s="176" t="s">
        <v>379</v>
      </c>
      <c r="AU1402" s="176" t="s">
        <v>384</v>
      </c>
      <c r="AV1402" s="14" t="s">
        <v>384</v>
      </c>
      <c r="AW1402" s="14" t="s">
        <v>31</v>
      </c>
      <c r="AX1402" s="14" t="s">
        <v>75</v>
      </c>
      <c r="AY1402" s="176" t="s">
        <v>371</v>
      </c>
    </row>
    <row r="1403" spans="2:65" s="12" customFormat="1" ht="11.25" x14ac:dyDescent="0.2">
      <c r="B1403" s="161"/>
      <c r="D1403" s="162" t="s">
        <v>379</v>
      </c>
      <c r="E1403" s="163" t="s">
        <v>1</v>
      </c>
      <c r="F1403" s="164" t="s">
        <v>1703</v>
      </c>
      <c r="H1403" s="163" t="s">
        <v>1</v>
      </c>
      <c r="I1403" s="165"/>
      <c r="L1403" s="161"/>
      <c r="M1403" s="166"/>
      <c r="T1403" s="167"/>
      <c r="AT1403" s="163" t="s">
        <v>379</v>
      </c>
      <c r="AU1403" s="163" t="s">
        <v>384</v>
      </c>
      <c r="AV1403" s="12" t="s">
        <v>82</v>
      </c>
      <c r="AW1403" s="12" t="s">
        <v>31</v>
      </c>
      <c r="AX1403" s="12" t="s">
        <v>75</v>
      </c>
      <c r="AY1403" s="163" t="s">
        <v>371</v>
      </c>
    </row>
    <row r="1404" spans="2:65" s="13" customFormat="1" ht="11.25" x14ac:dyDescent="0.2">
      <c r="B1404" s="168"/>
      <c r="D1404" s="162" t="s">
        <v>379</v>
      </c>
      <c r="E1404" s="169" t="s">
        <v>1</v>
      </c>
      <c r="F1404" s="170" t="s">
        <v>241</v>
      </c>
      <c r="H1404" s="171">
        <v>51.433999999999997</v>
      </c>
      <c r="I1404" s="172"/>
      <c r="L1404" s="168"/>
      <c r="M1404" s="173"/>
      <c r="T1404" s="174"/>
      <c r="AT1404" s="169" t="s">
        <v>379</v>
      </c>
      <c r="AU1404" s="169" t="s">
        <v>384</v>
      </c>
      <c r="AV1404" s="13" t="s">
        <v>88</v>
      </c>
      <c r="AW1404" s="13" t="s">
        <v>31</v>
      </c>
      <c r="AX1404" s="13" t="s">
        <v>75</v>
      </c>
      <c r="AY1404" s="169" t="s">
        <v>371</v>
      </c>
    </row>
    <row r="1405" spans="2:65" s="14" customFormat="1" ht="11.25" x14ac:dyDescent="0.2">
      <c r="B1405" s="175"/>
      <c r="D1405" s="162" t="s">
        <v>379</v>
      </c>
      <c r="E1405" s="176" t="s">
        <v>294</v>
      </c>
      <c r="F1405" s="177" t="s">
        <v>383</v>
      </c>
      <c r="H1405" s="178">
        <v>51.433999999999997</v>
      </c>
      <c r="I1405" s="179"/>
      <c r="L1405" s="175"/>
      <c r="M1405" s="180"/>
      <c r="T1405" s="181"/>
      <c r="AT1405" s="176" t="s">
        <v>379</v>
      </c>
      <c r="AU1405" s="176" t="s">
        <v>384</v>
      </c>
      <c r="AV1405" s="14" t="s">
        <v>384</v>
      </c>
      <c r="AW1405" s="14" t="s">
        <v>31</v>
      </c>
      <c r="AX1405" s="14" t="s">
        <v>75</v>
      </c>
      <c r="AY1405" s="176" t="s">
        <v>371</v>
      </c>
    </row>
    <row r="1406" spans="2:65" s="15" customFormat="1" ht="11.25" x14ac:dyDescent="0.2">
      <c r="B1406" s="182"/>
      <c r="D1406" s="162" t="s">
        <v>379</v>
      </c>
      <c r="E1406" s="183" t="s">
        <v>1</v>
      </c>
      <c r="F1406" s="184" t="s">
        <v>385</v>
      </c>
      <c r="H1406" s="185">
        <v>91.537000000000006</v>
      </c>
      <c r="I1406" s="186"/>
      <c r="L1406" s="182"/>
      <c r="M1406" s="187"/>
      <c r="T1406" s="188"/>
      <c r="AT1406" s="183" t="s">
        <v>379</v>
      </c>
      <c r="AU1406" s="183" t="s">
        <v>384</v>
      </c>
      <c r="AV1406" s="15" t="s">
        <v>377</v>
      </c>
      <c r="AW1406" s="15" t="s">
        <v>31</v>
      </c>
      <c r="AX1406" s="15" t="s">
        <v>82</v>
      </c>
      <c r="AY1406" s="183" t="s">
        <v>371</v>
      </c>
    </row>
    <row r="1407" spans="2:65" s="1" customFormat="1" ht="24.2" customHeight="1" x14ac:dyDescent="0.2">
      <c r="B1407" s="147"/>
      <c r="C1407" s="189" t="s">
        <v>1801</v>
      </c>
      <c r="D1407" s="189" t="s">
        <v>891</v>
      </c>
      <c r="E1407" s="190" t="s">
        <v>1705</v>
      </c>
      <c r="F1407" s="191" t="s">
        <v>1706</v>
      </c>
      <c r="G1407" s="192" t="s">
        <v>376</v>
      </c>
      <c r="H1407" s="193">
        <v>40.905000000000001</v>
      </c>
      <c r="I1407" s="194"/>
      <c r="J1407" s="195">
        <f>ROUND(I1407*H1407,2)</f>
        <v>0</v>
      </c>
      <c r="K1407" s="191"/>
      <c r="L1407" s="196"/>
      <c r="M1407" s="197" t="s">
        <v>1</v>
      </c>
      <c r="N1407" s="198" t="s">
        <v>41</v>
      </c>
      <c r="P1407" s="157">
        <f>O1407*H1407</f>
        <v>0</v>
      </c>
      <c r="Q1407" s="157">
        <v>1.65E-3</v>
      </c>
      <c r="R1407" s="157">
        <f>Q1407*H1407</f>
        <v>6.7493250000000005E-2</v>
      </c>
      <c r="S1407" s="157">
        <v>0</v>
      </c>
      <c r="T1407" s="158">
        <f>S1407*H1407</f>
        <v>0</v>
      </c>
      <c r="AR1407" s="159" t="s">
        <v>566</v>
      </c>
      <c r="AT1407" s="159" t="s">
        <v>891</v>
      </c>
      <c r="AU1407" s="159" t="s">
        <v>384</v>
      </c>
      <c r="AY1407" s="17" t="s">
        <v>371</v>
      </c>
      <c r="BE1407" s="160">
        <f>IF(N1407="základná",J1407,0)</f>
        <v>0</v>
      </c>
      <c r="BF1407" s="160">
        <f>IF(N1407="znížená",J1407,0)</f>
        <v>0</v>
      </c>
      <c r="BG1407" s="160">
        <f>IF(N1407="zákl. prenesená",J1407,0)</f>
        <v>0</v>
      </c>
      <c r="BH1407" s="160">
        <f>IF(N1407="zníž. prenesená",J1407,0)</f>
        <v>0</v>
      </c>
      <c r="BI1407" s="160">
        <f>IF(N1407="nulová",J1407,0)</f>
        <v>0</v>
      </c>
      <c r="BJ1407" s="17" t="s">
        <v>88</v>
      </c>
      <c r="BK1407" s="160">
        <f>ROUND(I1407*H1407,2)</f>
        <v>0</v>
      </c>
      <c r="BL1407" s="17" t="s">
        <v>461</v>
      </c>
      <c r="BM1407" s="159" t="s">
        <v>1802</v>
      </c>
    </row>
    <row r="1408" spans="2:65" s="13" customFormat="1" ht="11.25" x14ac:dyDescent="0.2">
      <c r="B1408" s="168"/>
      <c r="D1408" s="162" t="s">
        <v>379</v>
      </c>
      <c r="E1408" s="169" t="s">
        <v>1</v>
      </c>
      <c r="F1408" s="170" t="s">
        <v>1803</v>
      </c>
      <c r="H1408" s="171">
        <v>40.905000000000001</v>
      </c>
      <c r="I1408" s="172"/>
      <c r="L1408" s="168"/>
      <c r="M1408" s="173"/>
      <c r="T1408" s="174"/>
      <c r="AT1408" s="169" t="s">
        <v>379</v>
      </c>
      <c r="AU1408" s="169" t="s">
        <v>384</v>
      </c>
      <c r="AV1408" s="13" t="s">
        <v>88</v>
      </c>
      <c r="AW1408" s="13" t="s">
        <v>31</v>
      </c>
      <c r="AX1408" s="13" t="s">
        <v>75</v>
      </c>
      <c r="AY1408" s="169" t="s">
        <v>371</v>
      </c>
    </row>
    <row r="1409" spans="2:65" s="15" customFormat="1" ht="11.25" x14ac:dyDescent="0.2">
      <c r="B1409" s="182"/>
      <c r="D1409" s="162" t="s">
        <v>379</v>
      </c>
      <c r="E1409" s="183" t="s">
        <v>1</v>
      </c>
      <c r="F1409" s="184" t="s">
        <v>385</v>
      </c>
      <c r="H1409" s="185">
        <v>40.905000000000001</v>
      </c>
      <c r="I1409" s="186"/>
      <c r="L1409" s="182"/>
      <c r="M1409" s="187"/>
      <c r="T1409" s="188"/>
      <c r="AT1409" s="183" t="s">
        <v>379</v>
      </c>
      <c r="AU1409" s="183" t="s">
        <v>384</v>
      </c>
      <c r="AV1409" s="15" t="s">
        <v>377</v>
      </c>
      <c r="AW1409" s="15" t="s">
        <v>31</v>
      </c>
      <c r="AX1409" s="15" t="s">
        <v>82</v>
      </c>
      <c r="AY1409" s="183" t="s">
        <v>371</v>
      </c>
    </row>
    <row r="1410" spans="2:65" s="1" customFormat="1" ht="24.2" customHeight="1" x14ac:dyDescent="0.2">
      <c r="B1410" s="147"/>
      <c r="C1410" s="189" t="s">
        <v>1804</v>
      </c>
      <c r="D1410" s="189" t="s">
        <v>891</v>
      </c>
      <c r="E1410" s="190" t="s">
        <v>1710</v>
      </c>
      <c r="F1410" s="191" t="s">
        <v>1711</v>
      </c>
      <c r="G1410" s="192" t="s">
        <v>376</v>
      </c>
      <c r="H1410" s="193">
        <v>52.463000000000001</v>
      </c>
      <c r="I1410" s="194"/>
      <c r="J1410" s="195">
        <f>ROUND(I1410*H1410,2)</f>
        <v>0</v>
      </c>
      <c r="K1410" s="191"/>
      <c r="L1410" s="196"/>
      <c r="M1410" s="197" t="s">
        <v>1</v>
      </c>
      <c r="N1410" s="198" t="s">
        <v>41</v>
      </c>
      <c r="P1410" s="157">
        <f>O1410*H1410</f>
        <v>0</v>
      </c>
      <c r="Q1410" s="157">
        <v>3.3E-3</v>
      </c>
      <c r="R1410" s="157">
        <f>Q1410*H1410</f>
        <v>0.1731279</v>
      </c>
      <c r="S1410" s="157">
        <v>0</v>
      </c>
      <c r="T1410" s="158">
        <f>S1410*H1410</f>
        <v>0</v>
      </c>
      <c r="AR1410" s="159" t="s">
        <v>566</v>
      </c>
      <c r="AT1410" s="159" t="s">
        <v>891</v>
      </c>
      <c r="AU1410" s="159" t="s">
        <v>384</v>
      </c>
      <c r="AY1410" s="17" t="s">
        <v>371</v>
      </c>
      <c r="BE1410" s="160">
        <f>IF(N1410="základná",J1410,0)</f>
        <v>0</v>
      </c>
      <c r="BF1410" s="160">
        <f>IF(N1410="znížená",J1410,0)</f>
        <v>0</v>
      </c>
      <c r="BG1410" s="160">
        <f>IF(N1410="zákl. prenesená",J1410,0)</f>
        <v>0</v>
      </c>
      <c r="BH1410" s="160">
        <f>IF(N1410="zníž. prenesená",J1410,0)</f>
        <v>0</v>
      </c>
      <c r="BI1410" s="160">
        <f>IF(N1410="nulová",J1410,0)</f>
        <v>0</v>
      </c>
      <c r="BJ1410" s="17" t="s">
        <v>88</v>
      </c>
      <c r="BK1410" s="160">
        <f>ROUND(I1410*H1410,2)</f>
        <v>0</v>
      </c>
      <c r="BL1410" s="17" t="s">
        <v>461</v>
      </c>
      <c r="BM1410" s="159" t="s">
        <v>1805</v>
      </c>
    </row>
    <row r="1411" spans="2:65" s="13" customFormat="1" ht="11.25" x14ac:dyDescent="0.2">
      <c r="B1411" s="168"/>
      <c r="D1411" s="162" t="s">
        <v>379</v>
      </c>
      <c r="E1411" s="169" t="s">
        <v>1</v>
      </c>
      <c r="F1411" s="170" t="s">
        <v>1806</v>
      </c>
      <c r="H1411" s="171">
        <v>52.463000000000001</v>
      </c>
      <c r="I1411" s="172"/>
      <c r="L1411" s="168"/>
      <c r="M1411" s="173"/>
      <c r="T1411" s="174"/>
      <c r="AT1411" s="169" t="s">
        <v>379</v>
      </c>
      <c r="AU1411" s="169" t="s">
        <v>384</v>
      </c>
      <c r="AV1411" s="13" t="s">
        <v>88</v>
      </c>
      <c r="AW1411" s="13" t="s">
        <v>31</v>
      </c>
      <c r="AX1411" s="13" t="s">
        <v>75</v>
      </c>
      <c r="AY1411" s="169" t="s">
        <v>371</v>
      </c>
    </row>
    <row r="1412" spans="2:65" s="15" customFormat="1" ht="11.25" x14ac:dyDescent="0.2">
      <c r="B1412" s="182"/>
      <c r="D1412" s="162" t="s">
        <v>379</v>
      </c>
      <c r="E1412" s="183" t="s">
        <v>1</v>
      </c>
      <c r="F1412" s="184" t="s">
        <v>385</v>
      </c>
      <c r="H1412" s="185">
        <v>52.463000000000001</v>
      </c>
      <c r="I1412" s="186"/>
      <c r="L1412" s="182"/>
      <c r="M1412" s="187"/>
      <c r="T1412" s="188"/>
      <c r="AT1412" s="183" t="s">
        <v>379</v>
      </c>
      <c r="AU1412" s="183" t="s">
        <v>384</v>
      </c>
      <c r="AV1412" s="15" t="s">
        <v>377</v>
      </c>
      <c r="AW1412" s="15" t="s">
        <v>31</v>
      </c>
      <c r="AX1412" s="15" t="s">
        <v>82</v>
      </c>
      <c r="AY1412" s="183" t="s">
        <v>371</v>
      </c>
    </row>
    <row r="1413" spans="2:65" s="1" customFormat="1" ht="24.2" customHeight="1" x14ac:dyDescent="0.2">
      <c r="B1413" s="147"/>
      <c r="C1413" s="148" t="s">
        <v>1807</v>
      </c>
      <c r="D1413" s="148" t="s">
        <v>373</v>
      </c>
      <c r="E1413" s="149" t="s">
        <v>1808</v>
      </c>
      <c r="F1413" s="150" t="s">
        <v>1809</v>
      </c>
      <c r="G1413" s="151" t="s">
        <v>489</v>
      </c>
      <c r="H1413" s="152">
        <v>66.837999999999994</v>
      </c>
      <c r="I1413" s="153"/>
      <c r="J1413" s="154">
        <f>ROUND(I1413*H1413,2)</f>
        <v>0</v>
      </c>
      <c r="K1413" s="150"/>
      <c r="L1413" s="32"/>
      <c r="M1413" s="155" t="s">
        <v>1</v>
      </c>
      <c r="N1413" s="156" t="s">
        <v>41</v>
      </c>
      <c r="P1413" s="157">
        <f>O1413*H1413</f>
        <v>0</v>
      </c>
      <c r="Q1413" s="157">
        <v>3.25077E-3</v>
      </c>
      <c r="R1413" s="157">
        <f>Q1413*H1413</f>
        <v>0.21727496525999998</v>
      </c>
      <c r="S1413" s="157">
        <v>0</v>
      </c>
      <c r="T1413" s="158">
        <f>S1413*H1413</f>
        <v>0</v>
      </c>
      <c r="AR1413" s="159" t="s">
        <v>461</v>
      </c>
      <c r="AT1413" s="159" t="s">
        <v>373</v>
      </c>
      <c r="AU1413" s="159" t="s">
        <v>384</v>
      </c>
      <c r="AY1413" s="17" t="s">
        <v>371</v>
      </c>
      <c r="BE1413" s="160">
        <f>IF(N1413="základná",J1413,0)</f>
        <v>0</v>
      </c>
      <c r="BF1413" s="160">
        <f>IF(N1413="znížená",J1413,0)</f>
        <v>0</v>
      </c>
      <c r="BG1413" s="160">
        <f>IF(N1413="zákl. prenesená",J1413,0)</f>
        <v>0</v>
      </c>
      <c r="BH1413" s="160">
        <f>IF(N1413="zníž. prenesená",J1413,0)</f>
        <v>0</v>
      </c>
      <c r="BI1413" s="160">
        <f>IF(N1413="nulová",J1413,0)</f>
        <v>0</v>
      </c>
      <c r="BJ1413" s="17" t="s">
        <v>88</v>
      </c>
      <c r="BK1413" s="160">
        <f>ROUND(I1413*H1413,2)</f>
        <v>0</v>
      </c>
      <c r="BL1413" s="17" t="s">
        <v>461</v>
      </c>
      <c r="BM1413" s="159" t="s">
        <v>1810</v>
      </c>
    </row>
    <row r="1414" spans="2:65" s="13" customFormat="1" ht="11.25" x14ac:dyDescent="0.2">
      <c r="B1414" s="168"/>
      <c r="D1414" s="162" t="s">
        <v>379</v>
      </c>
      <c r="E1414" s="169" t="s">
        <v>1</v>
      </c>
      <c r="F1414" s="170" t="s">
        <v>204</v>
      </c>
      <c r="H1414" s="171">
        <v>66.837999999999994</v>
      </c>
      <c r="I1414" s="172"/>
      <c r="L1414" s="168"/>
      <c r="M1414" s="173"/>
      <c r="T1414" s="174"/>
      <c r="AT1414" s="169" t="s">
        <v>379</v>
      </c>
      <c r="AU1414" s="169" t="s">
        <v>384</v>
      </c>
      <c r="AV1414" s="13" t="s">
        <v>88</v>
      </c>
      <c r="AW1414" s="13" t="s">
        <v>31</v>
      </c>
      <c r="AX1414" s="13" t="s">
        <v>75</v>
      </c>
      <c r="AY1414" s="169" t="s">
        <v>371</v>
      </c>
    </row>
    <row r="1415" spans="2:65" s="15" customFormat="1" ht="11.25" x14ac:dyDescent="0.2">
      <c r="B1415" s="182"/>
      <c r="D1415" s="162" t="s">
        <v>379</v>
      </c>
      <c r="E1415" s="183" t="s">
        <v>1</v>
      </c>
      <c r="F1415" s="184" t="s">
        <v>385</v>
      </c>
      <c r="H1415" s="185">
        <v>66.837999999999994</v>
      </c>
      <c r="I1415" s="186"/>
      <c r="L1415" s="182"/>
      <c r="M1415" s="187"/>
      <c r="T1415" s="188"/>
      <c r="AT1415" s="183" t="s">
        <v>379</v>
      </c>
      <c r="AU1415" s="183" t="s">
        <v>384</v>
      </c>
      <c r="AV1415" s="15" t="s">
        <v>377</v>
      </c>
      <c r="AW1415" s="15" t="s">
        <v>31</v>
      </c>
      <c r="AX1415" s="15" t="s">
        <v>82</v>
      </c>
      <c r="AY1415" s="183" t="s">
        <v>371</v>
      </c>
    </row>
    <row r="1416" spans="2:65" s="11" customFormat="1" ht="20.85" customHeight="1" x14ac:dyDescent="0.2">
      <c r="B1416" s="136"/>
      <c r="D1416" s="137" t="s">
        <v>74</v>
      </c>
      <c r="E1416" s="145" t="s">
        <v>1811</v>
      </c>
      <c r="F1416" s="145" t="s">
        <v>1812</v>
      </c>
      <c r="I1416" s="139"/>
      <c r="J1416" s="146">
        <f>BK1416</f>
        <v>0</v>
      </c>
      <c r="L1416" s="136"/>
      <c r="M1416" s="140"/>
      <c r="P1416" s="141">
        <f>SUM(P1417:P1456)</f>
        <v>0</v>
      </c>
      <c r="R1416" s="141">
        <f>SUM(R1417:R1456)</f>
        <v>37.655803800319994</v>
      </c>
      <c r="T1416" s="142">
        <f>SUM(T1417:T1456)</f>
        <v>0</v>
      </c>
      <c r="AR1416" s="137" t="s">
        <v>88</v>
      </c>
      <c r="AT1416" s="143" t="s">
        <v>74</v>
      </c>
      <c r="AU1416" s="143" t="s">
        <v>88</v>
      </c>
      <c r="AY1416" s="137" t="s">
        <v>371</v>
      </c>
      <c r="BK1416" s="144">
        <f>SUM(BK1417:BK1456)</f>
        <v>0</v>
      </c>
    </row>
    <row r="1417" spans="2:65" s="1" customFormat="1" ht="24.2" customHeight="1" x14ac:dyDescent="0.2">
      <c r="B1417" s="147"/>
      <c r="C1417" s="148" t="s">
        <v>1813</v>
      </c>
      <c r="D1417" s="148" t="s">
        <v>373</v>
      </c>
      <c r="E1417" s="149" t="s">
        <v>1814</v>
      </c>
      <c r="F1417" s="150" t="s">
        <v>1815</v>
      </c>
      <c r="G1417" s="151" t="s">
        <v>376</v>
      </c>
      <c r="H1417" s="152">
        <v>2046.518</v>
      </c>
      <c r="I1417" s="153"/>
      <c r="J1417" s="154">
        <f>ROUND(I1417*H1417,2)</f>
        <v>0</v>
      </c>
      <c r="K1417" s="150"/>
      <c r="L1417" s="32"/>
      <c r="M1417" s="155" t="s">
        <v>1</v>
      </c>
      <c r="N1417" s="156" t="s">
        <v>41</v>
      </c>
      <c r="P1417" s="157">
        <f>O1417*H1417</f>
        <v>0</v>
      </c>
      <c r="Q1417" s="157">
        <v>4.6579999999999999E-4</v>
      </c>
      <c r="R1417" s="157">
        <f>Q1417*H1417</f>
        <v>0.95326808439999999</v>
      </c>
      <c r="S1417" s="157">
        <v>0</v>
      </c>
      <c r="T1417" s="158">
        <f>S1417*H1417</f>
        <v>0</v>
      </c>
      <c r="AR1417" s="159" t="s">
        <v>461</v>
      </c>
      <c r="AT1417" s="159" t="s">
        <v>373</v>
      </c>
      <c r="AU1417" s="159" t="s">
        <v>384</v>
      </c>
      <c r="AY1417" s="17" t="s">
        <v>371</v>
      </c>
      <c r="BE1417" s="160">
        <f>IF(N1417="základná",J1417,0)</f>
        <v>0</v>
      </c>
      <c r="BF1417" s="160">
        <f>IF(N1417="znížená",J1417,0)</f>
        <v>0</v>
      </c>
      <c r="BG1417" s="160">
        <f>IF(N1417="zákl. prenesená",J1417,0)</f>
        <v>0</v>
      </c>
      <c r="BH1417" s="160">
        <f>IF(N1417="zníž. prenesená",J1417,0)</f>
        <v>0</v>
      </c>
      <c r="BI1417" s="160">
        <f>IF(N1417="nulová",J1417,0)</f>
        <v>0</v>
      </c>
      <c r="BJ1417" s="17" t="s">
        <v>88</v>
      </c>
      <c r="BK1417" s="160">
        <f>ROUND(I1417*H1417,2)</f>
        <v>0</v>
      </c>
      <c r="BL1417" s="17" t="s">
        <v>461</v>
      </c>
      <c r="BM1417" s="159" t="s">
        <v>1816</v>
      </c>
    </row>
    <row r="1418" spans="2:65" s="12" customFormat="1" ht="11.25" x14ac:dyDescent="0.2">
      <c r="B1418" s="161"/>
      <c r="D1418" s="162" t="s">
        <v>379</v>
      </c>
      <c r="E1418" s="163" t="s">
        <v>1</v>
      </c>
      <c r="F1418" s="164" t="s">
        <v>1817</v>
      </c>
      <c r="H1418" s="163" t="s">
        <v>1</v>
      </c>
      <c r="I1418" s="165"/>
      <c r="L1418" s="161"/>
      <c r="M1418" s="166"/>
      <c r="T1418" s="167"/>
      <c r="AT1418" s="163" t="s">
        <v>379</v>
      </c>
      <c r="AU1418" s="163" t="s">
        <v>384</v>
      </c>
      <c r="AV1418" s="12" t="s">
        <v>82</v>
      </c>
      <c r="AW1418" s="12" t="s">
        <v>31</v>
      </c>
      <c r="AX1418" s="12" t="s">
        <v>75</v>
      </c>
      <c r="AY1418" s="163" t="s">
        <v>371</v>
      </c>
    </row>
    <row r="1419" spans="2:65" s="13" customFormat="1" ht="11.25" x14ac:dyDescent="0.2">
      <c r="B1419" s="168"/>
      <c r="D1419" s="162" t="s">
        <v>379</v>
      </c>
      <c r="E1419" s="169" t="s">
        <v>1</v>
      </c>
      <c r="F1419" s="170" t="s">
        <v>1818</v>
      </c>
      <c r="H1419" s="171">
        <v>2046.518</v>
      </c>
      <c r="I1419" s="172"/>
      <c r="L1419" s="168"/>
      <c r="M1419" s="173"/>
      <c r="T1419" s="174"/>
      <c r="AT1419" s="169" t="s">
        <v>379</v>
      </c>
      <c r="AU1419" s="169" t="s">
        <v>384</v>
      </c>
      <c r="AV1419" s="13" t="s">
        <v>88</v>
      </c>
      <c r="AW1419" s="13" t="s">
        <v>31</v>
      </c>
      <c r="AX1419" s="13" t="s">
        <v>75</v>
      </c>
      <c r="AY1419" s="169" t="s">
        <v>371</v>
      </c>
    </row>
    <row r="1420" spans="2:65" s="14" customFormat="1" ht="11.25" x14ac:dyDescent="0.2">
      <c r="B1420" s="175"/>
      <c r="D1420" s="162" t="s">
        <v>379</v>
      </c>
      <c r="E1420" s="176" t="s">
        <v>243</v>
      </c>
      <c r="F1420" s="177" t="s">
        <v>383</v>
      </c>
      <c r="H1420" s="178">
        <v>2046.518</v>
      </c>
      <c r="I1420" s="179"/>
      <c r="L1420" s="175"/>
      <c r="M1420" s="180"/>
      <c r="T1420" s="181"/>
      <c r="AT1420" s="176" t="s">
        <v>379</v>
      </c>
      <c r="AU1420" s="176" t="s">
        <v>384</v>
      </c>
      <c r="AV1420" s="14" t="s">
        <v>384</v>
      </c>
      <c r="AW1420" s="14" t="s">
        <v>31</v>
      </c>
      <c r="AX1420" s="14" t="s">
        <v>75</v>
      </c>
      <c r="AY1420" s="176" t="s">
        <v>371</v>
      </c>
    </row>
    <row r="1421" spans="2:65" s="15" customFormat="1" ht="11.25" x14ac:dyDescent="0.2">
      <c r="B1421" s="182"/>
      <c r="D1421" s="162" t="s">
        <v>379</v>
      </c>
      <c r="E1421" s="183" t="s">
        <v>1</v>
      </c>
      <c r="F1421" s="184" t="s">
        <v>385</v>
      </c>
      <c r="H1421" s="185">
        <v>2046.518</v>
      </c>
      <c r="I1421" s="186"/>
      <c r="L1421" s="182"/>
      <c r="M1421" s="187"/>
      <c r="T1421" s="188"/>
      <c r="AT1421" s="183" t="s">
        <v>379</v>
      </c>
      <c r="AU1421" s="183" t="s">
        <v>384</v>
      </c>
      <c r="AV1421" s="15" t="s">
        <v>377</v>
      </c>
      <c r="AW1421" s="15" t="s">
        <v>31</v>
      </c>
      <c r="AX1421" s="15" t="s">
        <v>82</v>
      </c>
      <c r="AY1421" s="183" t="s">
        <v>371</v>
      </c>
    </row>
    <row r="1422" spans="2:65" s="1" customFormat="1" ht="62.65" customHeight="1" x14ac:dyDescent="0.2">
      <c r="B1422" s="147"/>
      <c r="C1422" s="189" t="s">
        <v>1819</v>
      </c>
      <c r="D1422" s="189" t="s">
        <v>891</v>
      </c>
      <c r="E1422" s="190" t="s">
        <v>1820</v>
      </c>
      <c r="F1422" s="191" t="s">
        <v>1821</v>
      </c>
      <c r="G1422" s="192" t="s">
        <v>376</v>
      </c>
      <c r="H1422" s="193">
        <v>2046.518</v>
      </c>
      <c r="I1422" s="194"/>
      <c r="J1422" s="195">
        <f>ROUND(I1422*H1422,2)</f>
        <v>0</v>
      </c>
      <c r="K1422" s="191"/>
      <c r="L1422" s="196"/>
      <c r="M1422" s="197" t="s">
        <v>1</v>
      </c>
      <c r="N1422" s="198" t="s">
        <v>41</v>
      </c>
      <c r="P1422" s="157">
        <f>O1422*H1422</f>
        <v>0</v>
      </c>
      <c r="Q1422" s="157">
        <v>1.5699999999999999E-2</v>
      </c>
      <c r="R1422" s="157">
        <f>Q1422*H1422</f>
        <v>32.130332599999996</v>
      </c>
      <c r="S1422" s="157">
        <v>0</v>
      </c>
      <c r="T1422" s="158">
        <f>S1422*H1422</f>
        <v>0</v>
      </c>
      <c r="AR1422" s="159" t="s">
        <v>566</v>
      </c>
      <c r="AT1422" s="159" t="s">
        <v>891</v>
      </c>
      <c r="AU1422" s="159" t="s">
        <v>384</v>
      </c>
      <c r="AY1422" s="17" t="s">
        <v>371</v>
      </c>
      <c r="BE1422" s="160">
        <f>IF(N1422="základná",J1422,0)</f>
        <v>0</v>
      </c>
      <c r="BF1422" s="160">
        <f>IF(N1422="znížená",J1422,0)</f>
        <v>0</v>
      </c>
      <c r="BG1422" s="160">
        <f>IF(N1422="zákl. prenesená",J1422,0)</f>
        <v>0</v>
      </c>
      <c r="BH1422" s="160">
        <f>IF(N1422="zníž. prenesená",J1422,0)</f>
        <v>0</v>
      </c>
      <c r="BI1422" s="160">
        <f>IF(N1422="nulová",J1422,0)</f>
        <v>0</v>
      </c>
      <c r="BJ1422" s="17" t="s">
        <v>88</v>
      </c>
      <c r="BK1422" s="160">
        <f>ROUND(I1422*H1422,2)</f>
        <v>0</v>
      </c>
      <c r="BL1422" s="17" t="s">
        <v>461</v>
      </c>
      <c r="BM1422" s="159" t="s">
        <v>1822</v>
      </c>
    </row>
    <row r="1423" spans="2:65" s="13" customFormat="1" ht="11.25" x14ac:dyDescent="0.2">
      <c r="B1423" s="168"/>
      <c r="D1423" s="162" t="s">
        <v>379</v>
      </c>
      <c r="E1423" s="169" t="s">
        <v>1</v>
      </c>
      <c r="F1423" s="170" t="s">
        <v>243</v>
      </c>
      <c r="H1423" s="171">
        <v>2046.518</v>
      </c>
      <c r="I1423" s="172"/>
      <c r="L1423" s="168"/>
      <c r="M1423" s="173"/>
      <c r="T1423" s="174"/>
      <c r="AT1423" s="169" t="s">
        <v>379</v>
      </c>
      <c r="AU1423" s="169" t="s">
        <v>384</v>
      </c>
      <c r="AV1423" s="13" t="s">
        <v>88</v>
      </c>
      <c r="AW1423" s="13" t="s">
        <v>31</v>
      </c>
      <c r="AX1423" s="13" t="s">
        <v>75</v>
      </c>
      <c r="AY1423" s="169" t="s">
        <v>371</v>
      </c>
    </row>
    <row r="1424" spans="2:65" s="15" customFormat="1" ht="11.25" x14ac:dyDescent="0.2">
      <c r="B1424" s="182"/>
      <c r="D1424" s="162" t="s">
        <v>379</v>
      </c>
      <c r="E1424" s="183" t="s">
        <v>1</v>
      </c>
      <c r="F1424" s="184" t="s">
        <v>385</v>
      </c>
      <c r="H1424" s="185">
        <v>2046.518</v>
      </c>
      <c r="I1424" s="186"/>
      <c r="L1424" s="182"/>
      <c r="M1424" s="187"/>
      <c r="T1424" s="188"/>
      <c r="AT1424" s="183" t="s">
        <v>379</v>
      </c>
      <c r="AU1424" s="183" t="s">
        <v>384</v>
      </c>
      <c r="AV1424" s="15" t="s">
        <v>377</v>
      </c>
      <c r="AW1424" s="15" t="s">
        <v>31</v>
      </c>
      <c r="AX1424" s="15" t="s">
        <v>82</v>
      </c>
      <c r="AY1424" s="183" t="s">
        <v>371</v>
      </c>
    </row>
    <row r="1425" spans="2:65" s="1" customFormat="1" ht="33" customHeight="1" x14ac:dyDescent="0.2">
      <c r="B1425" s="147"/>
      <c r="C1425" s="148" t="s">
        <v>1823</v>
      </c>
      <c r="D1425" s="148" t="s">
        <v>373</v>
      </c>
      <c r="E1425" s="149" t="s">
        <v>1824</v>
      </c>
      <c r="F1425" s="150" t="s">
        <v>1825</v>
      </c>
      <c r="G1425" s="151" t="s">
        <v>489</v>
      </c>
      <c r="H1425" s="152">
        <v>277.072</v>
      </c>
      <c r="I1425" s="153"/>
      <c r="J1425" s="154">
        <f>ROUND(I1425*H1425,2)</f>
        <v>0</v>
      </c>
      <c r="K1425" s="150"/>
      <c r="L1425" s="32"/>
      <c r="M1425" s="155" t="s">
        <v>1</v>
      </c>
      <c r="N1425" s="156" t="s">
        <v>41</v>
      </c>
      <c r="P1425" s="157">
        <f>O1425*H1425</f>
        <v>0</v>
      </c>
      <c r="Q1425" s="157">
        <v>7.6250000000000005E-4</v>
      </c>
      <c r="R1425" s="157">
        <f>Q1425*H1425</f>
        <v>0.21126740000000002</v>
      </c>
      <c r="S1425" s="157">
        <v>0</v>
      </c>
      <c r="T1425" s="158">
        <f>S1425*H1425</f>
        <v>0</v>
      </c>
      <c r="AR1425" s="159" t="s">
        <v>461</v>
      </c>
      <c r="AT1425" s="159" t="s">
        <v>373</v>
      </c>
      <c r="AU1425" s="159" t="s">
        <v>384</v>
      </c>
      <c r="AY1425" s="17" t="s">
        <v>371</v>
      </c>
      <c r="BE1425" s="160">
        <f>IF(N1425="základná",J1425,0)</f>
        <v>0</v>
      </c>
      <c r="BF1425" s="160">
        <f>IF(N1425="znížená",J1425,0)</f>
        <v>0</v>
      </c>
      <c r="BG1425" s="160">
        <f>IF(N1425="zákl. prenesená",J1425,0)</f>
        <v>0</v>
      </c>
      <c r="BH1425" s="160">
        <f>IF(N1425="zníž. prenesená",J1425,0)</f>
        <v>0</v>
      </c>
      <c r="BI1425" s="160">
        <f>IF(N1425="nulová",J1425,0)</f>
        <v>0</v>
      </c>
      <c r="BJ1425" s="17" t="s">
        <v>88</v>
      </c>
      <c r="BK1425" s="160">
        <f>ROUND(I1425*H1425,2)</f>
        <v>0</v>
      </c>
      <c r="BL1425" s="17" t="s">
        <v>461</v>
      </c>
      <c r="BM1425" s="159" t="s">
        <v>1826</v>
      </c>
    </row>
    <row r="1426" spans="2:65" s="12" customFormat="1" ht="11.25" x14ac:dyDescent="0.2">
      <c r="B1426" s="161"/>
      <c r="D1426" s="162" t="s">
        <v>379</v>
      </c>
      <c r="E1426" s="163" t="s">
        <v>1</v>
      </c>
      <c r="F1426" s="164" t="s">
        <v>1827</v>
      </c>
      <c r="H1426" s="163" t="s">
        <v>1</v>
      </c>
      <c r="I1426" s="165"/>
      <c r="L1426" s="161"/>
      <c r="M1426" s="166"/>
      <c r="T1426" s="167"/>
      <c r="AT1426" s="163" t="s">
        <v>379</v>
      </c>
      <c r="AU1426" s="163" t="s">
        <v>384</v>
      </c>
      <c r="AV1426" s="12" t="s">
        <v>82</v>
      </c>
      <c r="AW1426" s="12" t="s">
        <v>31</v>
      </c>
      <c r="AX1426" s="12" t="s">
        <v>75</v>
      </c>
      <c r="AY1426" s="163" t="s">
        <v>371</v>
      </c>
    </row>
    <row r="1427" spans="2:65" s="13" customFormat="1" ht="11.25" x14ac:dyDescent="0.2">
      <c r="B1427" s="168"/>
      <c r="D1427" s="162" t="s">
        <v>379</v>
      </c>
      <c r="E1427" s="169" t="s">
        <v>1</v>
      </c>
      <c r="F1427" s="170" t="s">
        <v>1828</v>
      </c>
      <c r="H1427" s="171">
        <v>65.849999999999994</v>
      </c>
      <c r="I1427" s="172"/>
      <c r="L1427" s="168"/>
      <c r="M1427" s="173"/>
      <c r="T1427" s="174"/>
      <c r="AT1427" s="169" t="s">
        <v>379</v>
      </c>
      <c r="AU1427" s="169" t="s">
        <v>384</v>
      </c>
      <c r="AV1427" s="13" t="s">
        <v>88</v>
      </c>
      <c r="AW1427" s="13" t="s">
        <v>31</v>
      </c>
      <c r="AX1427" s="13" t="s">
        <v>75</v>
      </c>
      <c r="AY1427" s="169" t="s">
        <v>371</v>
      </c>
    </row>
    <row r="1428" spans="2:65" s="13" customFormat="1" ht="11.25" x14ac:dyDescent="0.2">
      <c r="B1428" s="168"/>
      <c r="D1428" s="162" t="s">
        <v>379</v>
      </c>
      <c r="E1428" s="169" t="s">
        <v>1</v>
      </c>
      <c r="F1428" s="170" t="s">
        <v>1829</v>
      </c>
      <c r="H1428" s="171">
        <v>39.485999999999997</v>
      </c>
      <c r="I1428" s="172"/>
      <c r="L1428" s="168"/>
      <c r="M1428" s="173"/>
      <c r="T1428" s="174"/>
      <c r="AT1428" s="169" t="s">
        <v>379</v>
      </c>
      <c r="AU1428" s="169" t="s">
        <v>384</v>
      </c>
      <c r="AV1428" s="13" t="s">
        <v>88</v>
      </c>
      <c r="AW1428" s="13" t="s">
        <v>31</v>
      </c>
      <c r="AX1428" s="13" t="s">
        <v>75</v>
      </c>
      <c r="AY1428" s="169" t="s">
        <v>371</v>
      </c>
    </row>
    <row r="1429" spans="2:65" s="13" customFormat="1" ht="11.25" x14ac:dyDescent="0.2">
      <c r="B1429" s="168"/>
      <c r="D1429" s="162" t="s">
        <v>379</v>
      </c>
      <c r="E1429" s="169" t="s">
        <v>1</v>
      </c>
      <c r="F1429" s="170" t="s">
        <v>1830</v>
      </c>
      <c r="H1429" s="171">
        <v>171.73599999999999</v>
      </c>
      <c r="I1429" s="172"/>
      <c r="L1429" s="168"/>
      <c r="M1429" s="173"/>
      <c r="T1429" s="174"/>
      <c r="AT1429" s="169" t="s">
        <v>379</v>
      </c>
      <c r="AU1429" s="169" t="s">
        <v>384</v>
      </c>
      <c r="AV1429" s="13" t="s">
        <v>88</v>
      </c>
      <c r="AW1429" s="13" t="s">
        <v>31</v>
      </c>
      <c r="AX1429" s="13" t="s">
        <v>75</v>
      </c>
      <c r="AY1429" s="169" t="s">
        <v>371</v>
      </c>
    </row>
    <row r="1430" spans="2:65" s="15" customFormat="1" ht="11.25" x14ac:dyDescent="0.2">
      <c r="B1430" s="182"/>
      <c r="D1430" s="162" t="s">
        <v>379</v>
      </c>
      <c r="E1430" s="183" t="s">
        <v>1</v>
      </c>
      <c r="F1430" s="184" t="s">
        <v>385</v>
      </c>
      <c r="H1430" s="185">
        <v>277.072</v>
      </c>
      <c r="I1430" s="186"/>
      <c r="L1430" s="182"/>
      <c r="M1430" s="187"/>
      <c r="T1430" s="188"/>
      <c r="AT1430" s="183" t="s">
        <v>379</v>
      </c>
      <c r="AU1430" s="183" t="s">
        <v>384</v>
      </c>
      <c r="AV1430" s="15" t="s">
        <v>377</v>
      </c>
      <c r="AW1430" s="15" t="s">
        <v>31</v>
      </c>
      <c r="AX1430" s="15" t="s">
        <v>82</v>
      </c>
      <c r="AY1430" s="183" t="s">
        <v>371</v>
      </c>
    </row>
    <row r="1431" spans="2:65" s="1" customFormat="1" ht="24.2" customHeight="1" x14ac:dyDescent="0.2">
      <c r="B1431" s="147"/>
      <c r="C1431" s="148" t="s">
        <v>1831</v>
      </c>
      <c r="D1431" s="148" t="s">
        <v>373</v>
      </c>
      <c r="E1431" s="149" t="s">
        <v>1832</v>
      </c>
      <c r="F1431" s="150" t="s">
        <v>1833</v>
      </c>
      <c r="G1431" s="151" t="s">
        <v>489</v>
      </c>
      <c r="H1431" s="152">
        <v>134.08000000000001</v>
      </c>
      <c r="I1431" s="153"/>
      <c r="J1431" s="154">
        <f>ROUND(I1431*H1431,2)</f>
        <v>0</v>
      </c>
      <c r="K1431" s="150"/>
      <c r="L1431" s="32"/>
      <c r="M1431" s="155" t="s">
        <v>1</v>
      </c>
      <c r="N1431" s="156" t="s">
        <v>41</v>
      </c>
      <c r="P1431" s="157">
        <f>O1431*H1431</f>
        <v>0</v>
      </c>
      <c r="Q1431" s="157">
        <v>5.5545000000000004E-3</v>
      </c>
      <c r="R1431" s="157">
        <f>Q1431*H1431</f>
        <v>0.74474736000000008</v>
      </c>
      <c r="S1431" s="157">
        <v>0</v>
      </c>
      <c r="T1431" s="158">
        <f>S1431*H1431</f>
        <v>0</v>
      </c>
      <c r="AR1431" s="159" t="s">
        <v>461</v>
      </c>
      <c r="AT1431" s="159" t="s">
        <v>373</v>
      </c>
      <c r="AU1431" s="159" t="s">
        <v>384</v>
      </c>
      <c r="AY1431" s="17" t="s">
        <v>371</v>
      </c>
      <c r="BE1431" s="160">
        <f>IF(N1431="základná",J1431,0)</f>
        <v>0</v>
      </c>
      <c r="BF1431" s="160">
        <f>IF(N1431="znížená",J1431,0)</f>
        <v>0</v>
      </c>
      <c r="BG1431" s="160">
        <f>IF(N1431="zákl. prenesená",J1431,0)</f>
        <v>0</v>
      </c>
      <c r="BH1431" s="160">
        <f>IF(N1431="zníž. prenesená",J1431,0)</f>
        <v>0</v>
      </c>
      <c r="BI1431" s="160">
        <f>IF(N1431="nulová",J1431,0)</f>
        <v>0</v>
      </c>
      <c r="BJ1431" s="17" t="s">
        <v>88</v>
      </c>
      <c r="BK1431" s="160">
        <f>ROUND(I1431*H1431,2)</f>
        <v>0</v>
      </c>
      <c r="BL1431" s="17" t="s">
        <v>461</v>
      </c>
      <c r="BM1431" s="159" t="s">
        <v>1834</v>
      </c>
    </row>
    <row r="1432" spans="2:65" s="12" customFormat="1" ht="11.25" x14ac:dyDescent="0.2">
      <c r="B1432" s="161"/>
      <c r="D1432" s="162" t="s">
        <v>379</v>
      </c>
      <c r="E1432" s="163" t="s">
        <v>1</v>
      </c>
      <c r="F1432" s="164" t="s">
        <v>1827</v>
      </c>
      <c r="H1432" s="163" t="s">
        <v>1</v>
      </c>
      <c r="I1432" s="165"/>
      <c r="L1432" s="161"/>
      <c r="M1432" s="166"/>
      <c r="T1432" s="167"/>
      <c r="AT1432" s="163" t="s">
        <v>379</v>
      </c>
      <c r="AU1432" s="163" t="s">
        <v>384</v>
      </c>
      <c r="AV1432" s="12" t="s">
        <v>82</v>
      </c>
      <c r="AW1432" s="12" t="s">
        <v>31</v>
      </c>
      <c r="AX1432" s="12" t="s">
        <v>75</v>
      </c>
      <c r="AY1432" s="163" t="s">
        <v>371</v>
      </c>
    </row>
    <row r="1433" spans="2:65" s="13" customFormat="1" ht="11.25" x14ac:dyDescent="0.2">
      <c r="B1433" s="168"/>
      <c r="D1433" s="162" t="s">
        <v>379</v>
      </c>
      <c r="E1433" s="169" t="s">
        <v>1</v>
      </c>
      <c r="F1433" s="170" t="s">
        <v>1835</v>
      </c>
      <c r="H1433" s="171">
        <v>275.8</v>
      </c>
      <c r="I1433" s="172"/>
      <c r="L1433" s="168"/>
      <c r="M1433" s="173"/>
      <c r="T1433" s="174"/>
      <c r="AT1433" s="169" t="s">
        <v>379</v>
      </c>
      <c r="AU1433" s="169" t="s">
        <v>384</v>
      </c>
      <c r="AV1433" s="13" t="s">
        <v>88</v>
      </c>
      <c r="AW1433" s="13" t="s">
        <v>31</v>
      </c>
      <c r="AX1433" s="13" t="s">
        <v>75</v>
      </c>
      <c r="AY1433" s="169" t="s">
        <v>371</v>
      </c>
    </row>
    <row r="1434" spans="2:65" s="13" customFormat="1" ht="11.25" x14ac:dyDescent="0.2">
      <c r="B1434" s="168"/>
      <c r="D1434" s="162" t="s">
        <v>379</v>
      </c>
      <c r="E1434" s="169" t="s">
        <v>1</v>
      </c>
      <c r="F1434" s="170" t="s">
        <v>1836</v>
      </c>
      <c r="H1434" s="171">
        <v>-141.72</v>
      </c>
      <c r="I1434" s="172"/>
      <c r="L1434" s="168"/>
      <c r="M1434" s="173"/>
      <c r="T1434" s="174"/>
      <c r="AT1434" s="169" t="s">
        <v>379</v>
      </c>
      <c r="AU1434" s="169" t="s">
        <v>384</v>
      </c>
      <c r="AV1434" s="13" t="s">
        <v>88</v>
      </c>
      <c r="AW1434" s="13" t="s">
        <v>31</v>
      </c>
      <c r="AX1434" s="13" t="s">
        <v>75</v>
      </c>
      <c r="AY1434" s="169" t="s">
        <v>371</v>
      </c>
    </row>
    <row r="1435" spans="2:65" s="15" customFormat="1" ht="11.25" x14ac:dyDescent="0.2">
      <c r="B1435" s="182"/>
      <c r="D1435" s="162" t="s">
        <v>379</v>
      </c>
      <c r="E1435" s="183" t="s">
        <v>1</v>
      </c>
      <c r="F1435" s="184" t="s">
        <v>385</v>
      </c>
      <c r="H1435" s="185">
        <v>134.08000000000001</v>
      </c>
      <c r="I1435" s="186"/>
      <c r="L1435" s="182"/>
      <c r="M1435" s="187"/>
      <c r="T1435" s="188"/>
      <c r="AT1435" s="183" t="s">
        <v>379</v>
      </c>
      <c r="AU1435" s="183" t="s">
        <v>384</v>
      </c>
      <c r="AV1435" s="15" t="s">
        <v>377</v>
      </c>
      <c r="AW1435" s="15" t="s">
        <v>31</v>
      </c>
      <c r="AX1435" s="15" t="s">
        <v>82</v>
      </c>
      <c r="AY1435" s="183" t="s">
        <v>371</v>
      </c>
    </row>
    <row r="1436" spans="2:65" s="1" customFormat="1" ht="24.2" customHeight="1" x14ac:dyDescent="0.2">
      <c r="B1436" s="147"/>
      <c r="C1436" s="148" t="s">
        <v>1837</v>
      </c>
      <c r="D1436" s="148" t="s">
        <v>373</v>
      </c>
      <c r="E1436" s="149" t="s">
        <v>1838</v>
      </c>
      <c r="F1436" s="150" t="s">
        <v>1839</v>
      </c>
      <c r="G1436" s="151" t="s">
        <v>489</v>
      </c>
      <c r="H1436" s="152">
        <v>141.72</v>
      </c>
      <c r="I1436" s="153"/>
      <c r="J1436" s="154">
        <f>ROUND(I1436*H1436,2)</f>
        <v>0</v>
      </c>
      <c r="K1436" s="150"/>
      <c r="L1436" s="32"/>
      <c r="M1436" s="155" t="s">
        <v>1</v>
      </c>
      <c r="N1436" s="156" t="s">
        <v>41</v>
      </c>
      <c r="P1436" s="157">
        <f>O1436*H1436</f>
        <v>0</v>
      </c>
      <c r="Q1436" s="157">
        <v>3.4126299999999998E-3</v>
      </c>
      <c r="R1436" s="157">
        <f>Q1436*H1436</f>
        <v>0.48363792359999996</v>
      </c>
      <c r="S1436" s="157">
        <v>0</v>
      </c>
      <c r="T1436" s="158">
        <f>S1436*H1436</f>
        <v>0</v>
      </c>
      <c r="AR1436" s="159" t="s">
        <v>461</v>
      </c>
      <c r="AT1436" s="159" t="s">
        <v>373</v>
      </c>
      <c r="AU1436" s="159" t="s">
        <v>384</v>
      </c>
      <c r="AY1436" s="17" t="s">
        <v>371</v>
      </c>
      <c r="BE1436" s="160">
        <f>IF(N1436="základná",J1436,0)</f>
        <v>0</v>
      </c>
      <c r="BF1436" s="160">
        <f>IF(N1436="znížená",J1436,0)</f>
        <v>0</v>
      </c>
      <c r="BG1436" s="160">
        <f>IF(N1436="zákl. prenesená",J1436,0)</f>
        <v>0</v>
      </c>
      <c r="BH1436" s="160">
        <f>IF(N1436="zníž. prenesená",J1436,0)</f>
        <v>0</v>
      </c>
      <c r="BI1436" s="160">
        <f>IF(N1436="nulová",J1436,0)</f>
        <v>0</v>
      </c>
      <c r="BJ1436" s="17" t="s">
        <v>88</v>
      </c>
      <c r="BK1436" s="160">
        <f>ROUND(I1436*H1436,2)</f>
        <v>0</v>
      </c>
      <c r="BL1436" s="17" t="s">
        <v>461</v>
      </c>
      <c r="BM1436" s="159" t="s">
        <v>1840</v>
      </c>
    </row>
    <row r="1437" spans="2:65" s="12" customFormat="1" ht="11.25" x14ac:dyDescent="0.2">
      <c r="B1437" s="161"/>
      <c r="D1437" s="162" t="s">
        <v>379</v>
      </c>
      <c r="E1437" s="163" t="s">
        <v>1</v>
      </c>
      <c r="F1437" s="164" t="s">
        <v>1827</v>
      </c>
      <c r="H1437" s="163" t="s">
        <v>1</v>
      </c>
      <c r="I1437" s="165"/>
      <c r="L1437" s="161"/>
      <c r="M1437" s="166"/>
      <c r="T1437" s="167"/>
      <c r="AT1437" s="163" t="s">
        <v>379</v>
      </c>
      <c r="AU1437" s="163" t="s">
        <v>384</v>
      </c>
      <c r="AV1437" s="12" t="s">
        <v>82</v>
      </c>
      <c r="AW1437" s="12" t="s">
        <v>31</v>
      </c>
      <c r="AX1437" s="12" t="s">
        <v>75</v>
      </c>
      <c r="AY1437" s="163" t="s">
        <v>371</v>
      </c>
    </row>
    <row r="1438" spans="2:65" s="13" customFormat="1" ht="11.25" x14ac:dyDescent="0.2">
      <c r="B1438" s="168"/>
      <c r="D1438" s="162" t="s">
        <v>379</v>
      </c>
      <c r="E1438" s="169" t="s">
        <v>1</v>
      </c>
      <c r="F1438" s="170" t="s">
        <v>1841</v>
      </c>
      <c r="H1438" s="171">
        <v>29.1</v>
      </c>
      <c r="I1438" s="172"/>
      <c r="L1438" s="168"/>
      <c r="M1438" s="173"/>
      <c r="T1438" s="174"/>
      <c r="AT1438" s="169" t="s">
        <v>379</v>
      </c>
      <c r="AU1438" s="169" t="s">
        <v>384</v>
      </c>
      <c r="AV1438" s="13" t="s">
        <v>88</v>
      </c>
      <c r="AW1438" s="13" t="s">
        <v>31</v>
      </c>
      <c r="AX1438" s="13" t="s">
        <v>75</v>
      </c>
      <c r="AY1438" s="169" t="s">
        <v>371</v>
      </c>
    </row>
    <row r="1439" spans="2:65" s="13" customFormat="1" ht="11.25" x14ac:dyDescent="0.2">
      <c r="B1439" s="168"/>
      <c r="D1439" s="162" t="s">
        <v>379</v>
      </c>
      <c r="E1439" s="169" t="s">
        <v>1</v>
      </c>
      <c r="F1439" s="170" t="s">
        <v>1842</v>
      </c>
      <c r="H1439" s="171">
        <v>16.600000000000001</v>
      </c>
      <c r="I1439" s="172"/>
      <c r="L1439" s="168"/>
      <c r="M1439" s="173"/>
      <c r="T1439" s="174"/>
      <c r="AT1439" s="169" t="s">
        <v>379</v>
      </c>
      <c r="AU1439" s="169" t="s">
        <v>384</v>
      </c>
      <c r="AV1439" s="13" t="s">
        <v>88</v>
      </c>
      <c r="AW1439" s="13" t="s">
        <v>31</v>
      </c>
      <c r="AX1439" s="13" t="s">
        <v>75</v>
      </c>
      <c r="AY1439" s="169" t="s">
        <v>371</v>
      </c>
    </row>
    <row r="1440" spans="2:65" s="13" customFormat="1" ht="11.25" x14ac:dyDescent="0.2">
      <c r="B1440" s="168"/>
      <c r="D1440" s="162" t="s">
        <v>379</v>
      </c>
      <c r="E1440" s="169" t="s">
        <v>1</v>
      </c>
      <c r="F1440" s="170" t="s">
        <v>1843</v>
      </c>
      <c r="H1440" s="171">
        <v>26.1</v>
      </c>
      <c r="I1440" s="172"/>
      <c r="L1440" s="168"/>
      <c r="M1440" s="173"/>
      <c r="T1440" s="174"/>
      <c r="AT1440" s="169" t="s">
        <v>379</v>
      </c>
      <c r="AU1440" s="169" t="s">
        <v>384</v>
      </c>
      <c r="AV1440" s="13" t="s">
        <v>88</v>
      </c>
      <c r="AW1440" s="13" t="s">
        <v>31</v>
      </c>
      <c r="AX1440" s="13" t="s">
        <v>75</v>
      </c>
      <c r="AY1440" s="169" t="s">
        <v>371</v>
      </c>
    </row>
    <row r="1441" spans="2:65" s="13" customFormat="1" ht="11.25" x14ac:dyDescent="0.2">
      <c r="B1441" s="168"/>
      <c r="D1441" s="162" t="s">
        <v>379</v>
      </c>
      <c r="E1441" s="169" t="s">
        <v>1</v>
      </c>
      <c r="F1441" s="170" t="s">
        <v>1844</v>
      </c>
      <c r="H1441" s="171">
        <v>69.92</v>
      </c>
      <c r="I1441" s="172"/>
      <c r="L1441" s="168"/>
      <c r="M1441" s="173"/>
      <c r="T1441" s="174"/>
      <c r="AT1441" s="169" t="s">
        <v>379</v>
      </c>
      <c r="AU1441" s="169" t="s">
        <v>384</v>
      </c>
      <c r="AV1441" s="13" t="s">
        <v>88</v>
      </c>
      <c r="AW1441" s="13" t="s">
        <v>31</v>
      </c>
      <c r="AX1441" s="13" t="s">
        <v>75</v>
      </c>
      <c r="AY1441" s="169" t="s">
        <v>371</v>
      </c>
    </row>
    <row r="1442" spans="2:65" s="15" customFormat="1" ht="11.25" x14ac:dyDescent="0.2">
      <c r="B1442" s="182"/>
      <c r="D1442" s="162" t="s">
        <v>379</v>
      </c>
      <c r="E1442" s="183" t="s">
        <v>1</v>
      </c>
      <c r="F1442" s="184" t="s">
        <v>385</v>
      </c>
      <c r="H1442" s="185">
        <v>141.72</v>
      </c>
      <c r="I1442" s="186"/>
      <c r="L1442" s="182"/>
      <c r="M1442" s="187"/>
      <c r="T1442" s="188"/>
      <c r="AT1442" s="183" t="s">
        <v>379</v>
      </c>
      <c r="AU1442" s="183" t="s">
        <v>384</v>
      </c>
      <c r="AV1442" s="15" t="s">
        <v>377</v>
      </c>
      <c r="AW1442" s="15" t="s">
        <v>31</v>
      </c>
      <c r="AX1442" s="15" t="s">
        <v>82</v>
      </c>
      <c r="AY1442" s="183" t="s">
        <v>371</v>
      </c>
    </row>
    <row r="1443" spans="2:65" s="1" customFormat="1" ht="37.9" customHeight="1" x14ac:dyDescent="0.2">
      <c r="B1443" s="147"/>
      <c r="C1443" s="148" t="s">
        <v>1845</v>
      </c>
      <c r="D1443" s="148" t="s">
        <v>373</v>
      </c>
      <c r="E1443" s="149" t="s">
        <v>1846</v>
      </c>
      <c r="F1443" s="150" t="s">
        <v>1847</v>
      </c>
      <c r="G1443" s="151" t="s">
        <v>513</v>
      </c>
      <c r="H1443" s="152">
        <v>17</v>
      </c>
      <c r="I1443" s="153"/>
      <c r="J1443" s="154">
        <f>ROUND(I1443*H1443,2)</f>
        <v>0</v>
      </c>
      <c r="K1443" s="150"/>
      <c r="L1443" s="32"/>
      <c r="M1443" s="155" t="s">
        <v>1</v>
      </c>
      <c r="N1443" s="156" t="s">
        <v>41</v>
      </c>
      <c r="P1443" s="157">
        <f>O1443*H1443</f>
        <v>0</v>
      </c>
      <c r="Q1443" s="157">
        <v>1.3108989999999999E-2</v>
      </c>
      <c r="R1443" s="157">
        <f>Q1443*H1443</f>
        <v>0.22285282999999997</v>
      </c>
      <c r="S1443" s="157">
        <v>0</v>
      </c>
      <c r="T1443" s="158">
        <f>S1443*H1443</f>
        <v>0</v>
      </c>
      <c r="AR1443" s="159" t="s">
        <v>461</v>
      </c>
      <c r="AT1443" s="159" t="s">
        <v>373</v>
      </c>
      <c r="AU1443" s="159" t="s">
        <v>384</v>
      </c>
      <c r="AY1443" s="17" t="s">
        <v>371</v>
      </c>
      <c r="BE1443" s="160">
        <f>IF(N1443="základná",J1443,0)</f>
        <v>0</v>
      </c>
      <c r="BF1443" s="160">
        <f>IF(N1443="znížená",J1443,0)</f>
        <v>0</v>
      </c>
      <c r="BG1443" s="160">
        <f>IF(N1443="zákl. prenesená",J1443,0)</f>
        <v>0</v>
      </c>
      <c r="BH1443" s="160">
        <f>IF(N1443="zníž. prenesená",J1443,0)</f>
        <v>0</v>
      </c>
      <c r="BI1443" s="160">
        <f>IF(N1443="nulová",J1443,0)</f>
        <v>0</v>
      </c>
      <c r="BJ1443" s="17" t="s">
        <v>88</v>
      </c>
      <c r="BK1443" s="160">
        <f>ROUND(I1443*H1443,2)</f>
        <v>0</v>
      </c>
      <c r="BL1443" s="17" t="s">
        <v>461</v>
      </c>
      <c r="BM1443" s="159" t="s">
        <v>1848</v>
      </c>
    </row>
    <row r="1444" spans="2:65" s="12" customFormat="1" ht="11.25" x14ac:dyDescent="0.2">
      <c r="B1444" s="161"/>
      <c r="D1444" s="162" t="s">
        <v>379</v>
      </c>
      <c r="E1444" s="163" t="s">
        <v>1</v>
      </c>
      <c r="F1444" s="164" t="s">
        <v>1827</v>
      </c>
      <c r="H1444" s="163" t="s">
        <v>1</v>
      </c>
      <c r="I1444" s="165"/>
      <c r="L1444" s="161"/>
      <c r="M1444" s="166"/>
      <c r="T1444" s="167"/>
      <c r="AT1444" s="163" t="s">
        <v>379</v>
      </c>
      <c r="AU1444" s="163" t="s">
        <v>384</v>
      </c>
      <c r="AV1444" s="12" t="s">
        <v>82</v>
      </c>
      <c r="AW1444" s="12" t="s">
        <v>31</v>
      </c>
      <c r="AX1444" s="12" t="s">
        <v>75</v>
      </c>
      <c r="AY1444" s="163" t="s">
        <v>371</v>
      </c>
    </row>
    <row r="1445" spans="2:65" s="13" customFormat="1" ht="11.25" x14ac:dyDescent="0.2">
      <c r="B1445" s="168"/>
      <c r="D1445" s="162" t="s">
        <v>379</v>
      </c>
      <c r="E1445" s="169" t="s">
        <v>1</v>
      </c>
      <c r="F1445" s="170" t="s">
        <v>467</v>
      </c>
      <c r="H1445" s="171">
        <v>17</v>
      </c>
      <c r="I1445" s="172"/>
      <c r="L1445" s="168"/>
      <c r="M1445" s="173"/>
      <c r="T1445" s="174"/>
      <c r="AT1445" s="169" t="s">
        <v>379</v>
      </c>
      <c r="AU1445" s="169" t="s">
        <v>384</v>
      </c>
      <c r="AV1445" s="13" t="s">
        <v>88</v>
      </c>
      <c r="AW1445" s="13" t="s">
        <v>31</v>
      </c>
      <c r="AX1445" s="13" t="s">
        <v>75</v>
      </c>
      <c r="AY1445" s="169" t="s">
        <v>371</v>
      </c>
    </row>
    <row r="1446" spans="2:65" s="15" customFormat="1" ht="11.25" x14ac:dyDescent="0.2">
      <c r="B1446" s="182"/>
      <c r="D1446" s="162" t="s">
        <v>379</v>
      </c>
      <c r="E1446" s="183" t="s">
        <v>1</v>
      </c>
      <c r="F1446" s="184" t="s">
        <v>385</v>
      </c>
      <c r="H1446" s="185">
        <v>17</v>
      </c>
      <c r="I1446" s="186"/>
      <c r="L1446" s="182"/>
      <c r="M1446" s="187"/>
      <c r="T1446" s="188"/>
      <c r="AT1446" s="183" t="s">
        <v>379</v>
      </c>
      <c r="AU1446" s="183" t="s">
        <v>384</v>
      </c>
      <c r="AV1446" s="15" t="s">
        <v>377</v>
      </c>
      <c r="AW1446" s="15" t="s">
        <v>31</v>
      </c>
      <c r="AX1446" s="15" t="s">
        <v>82</v>
      </c>
      <c r="AY1446" s="183" t="s">
        <v>371</v>
      </c>
    </row>
    <row r="1447" spans="2:65" s="1" customFormat="1" ht="33" customHeight="1" x14ac:dyDescent="0.2">
      <c r="B1447" s="147"/>
      <c r="C1447" s="148" t="s">
        <v>1849</v>
      </c>
      <c r="D1447" s="148" t="s">
        <v>373</v>
      </c>
      <c r="E1447" s="149" t="s">
        <v>1850</v>
      </c>
      <c r="F1447" s="150" t="s">
        <v>1851</v>
      </c>
      <c r="G1447" s="151" t="s">
        <v>489</v>
      </c>
      <c r="H1447" s="152">
        <v>277.072</v>
      </c>
      <c r="I1447" s="153"/>
      <c r="J1447" s="154">
        <f>ROUND(I1447*H1447,2)</f>
        <v>0</v>
      </c>
      <c r="K1447" s="150"/>
      <c r="L1447" s="32"/>
      <c r="M1447" s="155" t="s">
        <v>1</v>
      </c>
      <c r="N1447" s="156" t="s">
        <v>41</v>
      </c>
      <c r="P1447" s="157">
        <f>O1447*H1447</f>
        <v>0</v>
      </c>
      <c r="Q1447" s="157">
        <v>9.8965600000000004E-3</v>
      </c>
      <c r="R1447" s="157">
        <f>Q1447*H1447</f>
        <v>2.7420596723200004</v>
      </c>
      <c r="S1447" s="157">
        <v>0</v>
      </c>
      <c r="T1447" s="158">
        <f>S1447*H1447</f>
        <v>0</v>
      </c>
      <c r="AR1447" s="159" t="s">
        <v>461</v>
      </c>
      <c r="AT1447" s="159" t="s">
        <v>373</v>
      </c>
      <c r="AU1447" s="159" t="s">
        <v>384</v>
      </c>
      <c r="AY1447" s="17" t="s">
        <v>371</v>
      </c>
      <c r="BE1447" s="160">
        <f>IF(N1447="základná",J1447,0)</f>
        <v>0</v>
      </c>
      <c r="BF1447" s="160">
        <f>IF(N1447="znížená",J1447,0)</f>
        <v>0</v>
      </c>
      <c r="BG1447" s="160">
        <f>IF(N1447="zákl. prenesená",J1447,0)</f>
        <v>0</v>
      </c>
      <c r="BH1447" s="160">
        <f>IF(N1447="zníž. prenesená",J1447,0)</f>
        <v>0</v>
      </c>
      <c r="BI1447" s="160">
        <f>IF(N1447="nulová",J1447,0)</f>
        <v>0</v>
      </c>
      <c r="BJ1447" s="17" t="s">
        <v>88</v>
      </c>
      <c r="BK1447" s="160">
        <f>ROUND(I1447*H1447,2)</f>
        <v>0</v>
      </c>
      <c r="BL1447" s="17" t="s">
        <v>461</v>
      </c>
      <c r="BM1447" s="159" t="s">
        <v>1852</v>
      </c>
    </row>
    <row r="1448" spans="2:65" s="12" customFormat="1" ht="11.25" x14ac:dyDescent="0.2">
      <c r="B1448" s="161"/>
      <c r="D1448" s="162" t="s">
        <v>379</v>
      </c>
      <c r="E1448" s="163" t="s">
        <v>1</v>
      </c>
      <c r="F1448" s="164" t="s">
        <v>1827</v>
      </c>
      <c r="H1448" s="163" t="s">
        <v>1</v>
      </c>
      <c r="I1448" s="165"/>
      <c r="L1448" s="161"/>
      <c r="M1448" s="166"/>
      <c r="T1448" s="167"/>
      <c r="AT1448" s="163" t="s">
        <v>379</v>
      </c>
      <c r="AU1448" s="163" t="s">
        <v>384</v>
      </c>
      <c r="AV1448" s="12" t="s">
        <v>82</v>
      </c>
      <c r="AW1448" s="12" t="s">
        <v>31</v>
      </c>
      <c r="AX1448" s="12" t="s">
        <v>75</v>
      </c>
      <c r="AY1448" s="163" t="s">
        <v>371</v>
      </c>
    </row>
    <row r="1449" spans="2:65" s="13" customFormat="1" ht="11.25" x14ac:dyDescent="0.2">
      <c r="B1449" s="168"/>
      <c r="D1449" s="162" t="s">
        <v>379</v>
      </c>
      <c r="E1449" s="169" t="s">
        <v>1</v>
      </c>
      <c r="F1449" s="170" t="s">
        <v>1828</v>
      </c>
      <c r="H1449" s="171">
        <v>65.849999999999994</v>
      </c>
      <c r="I1449" s="172"/>
      <c r="L1449" s="168"/>
      <c r="M1449" s="173"/>
      <c r="T1449" s="174"/>
      <c r="AT1449" s="169" t="s">
        <v>379</v>
      </c>
      <c r="AU1449" s="169" t="s">
        <v>384</v>
      </c>
      <c r="AV1449" s="13" t="s">
        <v>88</v>
      </c>
      <c r="AW1449" s="13" t="s">
        <v>31</v>
      </c>
      <c r="AX1449" s="13" t="s">
        <v>75</v>
      </c>
      <c r="AY1449" s="169" t="s">
        <v>371</v>
      </c>
    </row>
    <row r="1450" spans="2:65" s="13" customFormat="1" ht="11.25" x14ac:dyDescent="0.2">
      <c r="B1450" s="168"/>
      <c r="D1450" s="162" t="s">
        <v>379</v>
      </c>
      <c r="E1450" s="169" t="s">
        <v>1</v>
      </c>
      <c r="F1450" s="170" t="s">
        <v>1829</v>
      </c>
      <c r="H1450" s="171">
        <v>39.485999999999997</v>
      </c>
      <c r="I1450" s="172"/>
      <c r="L1450" s="168"/>
      <c r="M1450" s="173"/>
      <c r="T1450" s="174"/>
      <c r="AT1450" s="169" t="s">
        <v>379</v>
      </c>
      <c r="AU1450" s="169" t="s">
        <v>384</v>
      </c>
      <c r="AV1450" s="13" t="s">
        <v>88</v>
      </c>
      <c r="AW1450" s="13" t="s">
        <v>31</v>
      </c>
      <c r="AX1450" s="13" t="s">
        <v>75</v>
      </c>
      <c r="AY1450" s="169" t="s">
        <v>371</v>
      </c>
    </row>
    <row r="1451" spans="2:65" s="13" customFormat="1" ht="11.25" x14ac:dyDescent="0.2">
      <c r="B1451" s="168"/>
      <c r="D1451" s="162" t="s">
        <v>379</v>
      </c>
      <c r="E1451" s="169" t="s">
        <v>1</v>
      </c>
      <c r="F1451" s="170" t="s">
        <v>1830</v>
      </c>
      <c r="H1451" s="171">
        <v>171.73599999999999</v>
      </c>
      <c r="I1451" s="172"/>
      <c r="L1451" s="168"/>
      <c r="M1451" s="173"/>
      <c r="T1451" s="174"/>
      <c r="AT1451" s="169" t="s">
        <v>379</v>
      </c>
      <c r="AU1451" s="169" t="s">
        <v>384</v>
      </c>
      <c r="AV1451" s="13" t="s">
        <v>88</v>
      </c>
      <c r="AW1451" s="13" t="s">
        <v>31</v>
      </c>
      <c r="AX1451" s="13" t="s">
        <v>75</v>
      </c>
      <c r="AY1451" s="169" t="s">
        <v>371</v>
      </c>
    </row>
    <row r="1452" spans="2:65" s="15" customFormat="1" ht="11.25" x14ac:dyDescent="0.2">
      <c r="B1452" s="182"/>
      <c r="D1452" s="162" t="s">
        <v>379</v>
      </c>
      <c r="E1452" s="183" t="s">
        <v>1</v>
      </c>
      <c r="F1452" s="184" t="s">
        <v>385</v>
      </c>
      <c r="H1452" s="185">
        <v>277.072</v>
      </c>
      <c r="I1452" s="186"/>
      <c r="L1452" s="182"/>
      <c r="M1452" s="187"/>
      <c r="T1452" s="188"/>
      <c r="AT1452" s="183" t="s">
        <v>379</v>
      </c>
      <c r="AU1452" s="183" t="s">
        <v>384</v>
      </c>
      <c r="AV1452" s="15" t="s">
        <v>377</v>
      </c>
      <c r="AW1452" s="15" t="s">
        <v>31</v>
      </c>
      <c r="AX1452" s="15" t="s">
        <v>82</v>
      </c>
      <c r="AY1452" s="183" t="s">
        <v>371</v>
      </c>
    </row>
    <row r="1453" spans="2:65" s="1" customFormat="1" ht="24.2" customHeight="1" x14ac:dyDescent="0.2">
      <c r="B1453" s="147"/>
      <c r="C1453" s="148" t="s">
        <v>1853</v>
      </c>
      <c r="D1453" s="148" t="s">
        <v>373</v>
      </c>
      <c r="E1453" s="149" t="s">
        <v>1854</v>
      </c>
      <c r="F1453" s="150" t="s">
        <v>1855</v>
      </c>
      <c r="G1453" s="151" t="s">
        <v>489</v>
      </c>
      <c r="H1453" s="152">
        <v>59.86</v>
      </c>
      <c r="I1453" s="153"/>
      <c r="J1453" s="154">
        <f>ROUND(I1453*H1453,2)</f>
        <v>0</v>
      </c>
      <c r="K1453" s="150"/>
      <c r="L1453" s="32"/>
      <c r="M1453" s="155" t="s">
        <v>1</v>
      </c>
      <c r="N1453" s="156" t="s">
        <v>41</v>
      </c>
      <c r="P1453" s="157">
        <f>O1453*H1453</f>
        <v>0</v>
      </c>
      <c r="Q1453" s="157">
        <v>2.8005E-3</v>
      </c>
      <c r="R1453" s="157">
        <f>Q1453*H1453</f>
        <v>0.16763792999999999</v>
      </c>
      <c r="S1453" s="157">
        <v>0</v>
      </c>
      <c r="T1453" s="158">
        <f>S1453*H1453</f>
        <v>0</v>
      </c>
      <c r="AR1453" s="159" t="s">
        <v>461</v>
      </c>
      <c r="AT1453" s="159" t="s">
        <v>373</v>
      </c>
      <c r="AU1453" s="159" t="s">
        <v>384</v>
      </c>
      <c r="AY1453" s="17" t="s">
        <v>371</v>
      </c>
      <c r="BE1453" s="160">
        <f>IF(N1453="základná",J1453,0)</f>
        <v>0</v>
      </c>
      <c r="BF1453" s="160">
        <f>IF(N1453="znížená",J1453,0)</f>
        <v>0</v>
      </c>
      <c r="BG1453" s="160">
        <f>IF(N1453="zákl. prenesená",J1453,0)</f>
        <v>0</v>
      </c>
      <c r="BH1453" s="160">
        <f>IF(N1453="zníž. prenesená",J1453,0)</f>
        <v>0</v>
      </c>
      <c r="BI1453" s="160">
        <f>IF(N1453="nulová",J1453,0)</f>
        <v>0</v>
      </c>
      <c r="BJ1453" s="17" t="s">
        <v>88</v>
      </c>
      <c r="BK1453" s="160">
        <f>ROUND(I1453*H1453,2)</f>
        <v>0</v>
      </c>
      <c r="BL1453" s="17" t="s">
        <v>461</v>
      </c>
      <c r="BM1453" s="159" t="s">
        <v>1856</v>
      </c>
    </row>
    <row r="1454" spans="2:65" s="12" customFormat="1" ht="11.25" x14ac:dyDescent="0.2">
      <c r="B1454" s="161"/>
      <c r="D1454" s="162" t="s">
        <v>379</v>
      </c>
      <c r="E1454" s="163" t="s">
        <v>1</v>
      </c>
      <c r="F1454" s="164" t="s">
        <v>1827</v>
      </c>
      <c r="H1454" s="163" t="s">
        <v>1</v>
      </c>
      <c r="I1454" s="165"/>
      <c r="L1454" s="161"/>
      <c r="M1454" s="166"/>
      <c r="T1454" s="167"/>
      <c r="AT1454" s="163" t="s">
        <v>379</v>
      </c>
      <c r="AU1454" s="163" t="s">
        <v>384</v>
      </c>
      <c r="AV1454" s="12" t="s">
        <v>82</v>
      </c>
      <c r="AW1454" s="12" t="s">
        <v>31</v>
      </c>
      <c r="AX1454" s="12" t="s">
        <v>75</v>
      </c>
      <c r="AY1454" s="163" t="s">
        <v>371</v>
      </c>
    </row>
    <row r="1455" spans="2:65" s="13" customFormat="1" ht="11.25" x14ac:dyDescent="0.2">
      <c r="B1455" s="168"/>
      <c r="D1455" s="162" t="s">
        <v>379</v>
      </c>
      <c r="E1455" s="169" t="s">
        <v>1</v>
      </c>
      <c r="F1455" s="170" t="s">
        <v>1857</v>
      </c>
      <c r="H1455" s="171">
        <v>59.86</v>
      </c>
      <c r="I1455" s="172"/>
      <c r="L1455" s="168"/>
      <c r="M1455" s="173"/>
      <c r="T1455" s="174"/>
      <c r="AT1455" s="169" t="s">
        <v>379</v>
      </c>
      <c r="AU1455" s="169" t="s">
        <v>384</v>
      </c>
      <c r="AV1455" s="13" t="s">
        <v>88</v>
      </c>
      <c r="AW1455" s="13" t="s">
        <v>31</v>
      </c>
      <c r="AX1455" s="13" t="s">
        <v>75</v>
      </c>
      <c r="AY1455" s="169" t="s">
        <v>371</v>
      </c>
    </row>
    <row r="1456" spans="2:65" s="15" customFormat="1" ht="11.25" x14ac:dyDescent="0.2">
      <c r="B1456" s="182"/>
      <c r="D1456" s="162" t="s">
        <v>379</v>
      </c>
      <c r="E1456" s="183" t="s">
        <v>1</v>
      </c>
      <c r="F1456" s="184" t="s">
        <v>385</v>
      </c>
      <c r="H1456" s="185">
        <v>59.86</v>
      </c>
      <c r="I1456" s="186"/>
      <c r="L1456" s="182"/>
      <c r="M1456" s="187"/>
      <c r="T1456" s="188"/>
      <c r="AT1456" s="183" t="s">
        <v>379</v>
      </c>
      <c r="AU1456" s="183" t="s">
        <v>384</v>
      </c>
      <c r="AV1456" s="15" t="s">
        <v>377</v>
      </c>
      <c r="AW1456" s="15" t="s">
        <v>31</v>
      </c>
      <c r="AX1456" s="15" t="s">
        <v>82</v>
      </c>
      <c r="AY1456" s="183" t="s">
        <v>371</v>
      </c>
    </row>
    <row r="1457" spans="2:65" s="11" customFormat="1" ht="20.85" customHeight="1" x14ac:dyDescent="0.2">
      <c r="B1457" s="136"/>
      <c r="D1457" s="137" t="s">
        <v>74</v>
      </c>
      <c r="E1457" s="145" t="s">
        <v>1858</v>
      </c>
      <c r="F1457" s="145" t="s">
        <v>1859</v>
      </c>
      <c r="I1457" s="139"/>
      <c r="J1457" s="146">
        <f>BK1457</f>
        <v>0</v>
      </c>
      <c r="L1457" s="136"/>
      <c r="M1457" s="140"/>
      <c r="P1457" s="141">
        <f>SUM(P1458:P1581)</f>
        <v>0</v>
      </c>
      <c r="R1457" s="141">
        <f>SUM(R1458:R1581)</f>
        <v>33.025154889049993</v>
      </c>
      <c r="T1457" s="142">
        <f>SUM(T1458:T1581)</f>
        <v>0</v>
      </c>
      <c r="AR1457" s="137" t="s">
        <v>88</v>
      </c>
      <c r="AT1457" s="143" t="s">
        <v>74</v>
      </c>
      <c r="AU1457" s="143" t="s">
        <v>88</v>
      </c>
      <c r="AY1457" s="137" t="s">
        <v>371</v>
      </c>
      <c r="BK1457" s="144">
        <f>SUM(BK1458:BK1581)</f>
        <v>0</v>
      </c>
    </row>
    <row r="1458" spans="2:65" s="1" customFormat="1" ht="37.9" customHeight="1" x14ac:dyDescent="0.2">
      <c r="B1458" s="147"/>
      <c r="C1458" s="148" t="s">
        <v>1860</v>
      </c>
      <c r="D1458" s="148" t="s">
        <v>373</v>
      </c>
      <c r="E1458" s="149" t="s">
        <v>1861</v>
      </c>
      <c r="F1458" s="150" t="s">
        <v>1862</v>
      </c>
      <c r="G1458" s="151" t="s">
        <v>376</v>
      </c>
      <c r="H1458" s="152">
        <v>35.088000000000001</v>
      </c>
      <c r="I1458" s="153"/>
      <c r="J1458" s="154">
        <f>ROUND(I1458*H1458,2)</f>
        <v>0</v>
      </c>
      <c r="K1458" s="150"/>
      <c r="L1458" s="32"/>
      <c r="M1458" s="155" t="s">
        <v>1</v>
      </c>
      <c r="N1458" s="156" t="s">
        <v>41</v>
      </c>
      <c r="P1458" s="157">
        <f>O1458*H1458</f>
        <v>0</v>
      </c>
      <c r="Q1458" s="157">
        <v>0</v>
      </c>
      <c r="R1458" s="157">
        <f>Q1458*H1458</f>
        <v>0</v>
      </c>
      <c r="S1458" s="157">
        <v>0</v>
      </c>
      <c r="T1458" s="158">
        <f>S1458*H1458</f>
        <v>0</v>
      </c>
      <c r="AR1458" s="159" t="s">
        <v>461</v>
      </c>
      <c r="AT1458" s="159" t="s">
        <v>373</v>
      </c>
      <c r="AU1458" s="159" t="s">
        <v>384</v>
      </c>
      <c r="AY1458" s="17" t="s">
        <v>371</v>
      </c>
      <c r="BE1458" s="160">
        <f>IF(N1458="základná",J1458,0)</f>
        <v>0</v>
      </c>
      <c r="BF1458" s="160">
        <f>IF(N1458="znížená",J1458,0)</f>
        <v>0</v>
      </c>
      <c r="BG1458" s="160">
        <f>IF(N1458="zákl. prenesená",J1458,0)</f>
        <v>0</v>
      </c>
      <c r="BH1458" s="160">
        <f>IF(N1458="zníž. prenesená",J1458,0)</f>
        <v>0</v>
      </c>
      <c r="BI1458" s="160">
        <f>IF(N1458="nulová",J1458,0)</f>
        <v>0</v>
      </c>
      <c r="BJ1458" s="17" t="s">
        <v>88</v>
      </c>
      <c r="BK1458" s="160">
        <f>ROUND(I1458*H1458,2)</f>
        <v>0</v>
      </c>
      <c r="BL1458" s="17" t="s">
        <v>461</v>
      </c>
      <c r="BM1458" s="159" t="s">
        <v>1863</v>
      </c>
    </row>
    <row r="1459" spans="2:65" s="12" customFormat="1" ht="11.25" x14ac:dyDescent="0.2">
      <c r="B1459" s="161"/>
      <c r="D1459" s="162" t="s">
        <v>379</v>
      </c>
      <c r="E1459" s="163" t="s">
        <v>1</v>
      </c>
      <c r="F1459" s="164" t="s">
        <v>1864</v>
      </c>
      <c r="H1459" s="163" t="s">
        <v>1</v>
      </c>
      <c r="I1459" s="165"/>
      <c r="L1459" s="161"/>
      <c r="M1459" s="166"/>
      <c r="T1459" s="167"/>
      <c r="AT1459" s="163" t="s">
        <v>379</v>
      </c>
      <c r="AU1459" s="163" t="s">
        <v>384</v>
      </c>
      <c r="AV1459" s="12" t="s">
        <v>82</v>
      </c>
      <c r="AW1459" s="12" t="s">
        <v>31</v>
      </c>
      <c r="AX1459" s="12" t="s">
        <v>75</v>
      </c>
      <c r="AY1459" s="163" t="s">
        <v>371</v>
      </c>
    </row>
    <row r="1460" spans="2:65" s="13" customFormat="1" ht="11.25" x14ac:dyDescent="0.2">
      <c r="B1460" s="168"/>
      <c r="D1460" s="162" t="s">
        <v>379</v>
      </c>
      <c r="E1460" s="169" t="s">
        <v>1</v>
      </c>
      <c r="F1460" s="170" t="s">
        <v>1865</v>
      </c>
      <c r="H1460" s="171">
        <v>35.088000000000001</v>
      </c>
      <c r="I1460" s="172"/>
      <c r="L1460" s="168"/>
      <c r="M1460" s="173"/>
      <c r="T1460" s="174"/>
      <c r="AT1460" s="169" t="s">
        <v>379</v>
      </c>
      <c r="AU1460" s="169" t="s">
        <v>384</v>
      </c>
      <c r="AV1460" s="13" t="s">
        <v>88</v>
      </c>
      <c r="AW1460" s="13" t="s">
        <v>31</v>
      </c>
      <c r="AX1460" s="13" t="s">
        <v>75</v>
      </c>
      <c r="AY1460" s="169" t="s">
        <v>371</v>
      </c>
    </row>
    <row r="1461" spans="2:65" s="14" customFormat="1" ht="11.25" x14ac:dyDescent="0.2">
      <c r="B1461" s="175"/>
      <c r="D1461" s="162" t="s">
        <v>379</v>
      </c>
      <c r="E1461" s="176" t="s">
        <v>162</v>
      </c>
      <c r="F1461" s="177" t="s">
        <v>383</v>
      </c>
      <c r="H1461" s="178">
        <v>35.088000000000001</v>
      </c>
      <c r="I1461" s="179"/>
      <c r="L1461" s="175"/>
      <c r="M1461" s="180"/>
      <c r="T1461" s="181"/>
      <c r="AT1461" s="176" t="s">
        <v>379</v>
      </c>
      <c r="AU1461" s="176" t="s">
        <v>384</v>
      </c>
      <c r="AV1461" s="14" t="s">
        <v>384</v>
      </c>
      <c r="AW1461" s="14" t="s">
        <v>31</v>
      </c>
      <c r="AX1461" s="14" t="s">
        <v>75</v>
      </c>
      <c r="AY1461" s="176" t="s">
        <v>371</v>
      </c>
    </row>
    <row r="1462" spans="2:65" s="15" customFormat="1" ht="11.25" x14ac:dyDescent="0.2">
      <c r="B1462" s="182"/>
      <c r="D1462" s="162" t="s">
        <v>379</v>
      </c>
      <c r="E1462" s="183" t="s">
        <v>1</v>
      </c>
      <c r="F1462" s="184" t="s">
        <v>385</v>
      </c>
      <c r="H1462" s="185">
        <v>35.088000000000001</v>
      </c>
      <c r="I1462" s="186"/>
      <c r="L1462" s="182"/>
      <c r="M1462" s="187"/>
      <c r="T1462" s="188"/>
      <c r="AT1462" s="183" t="s">
        <v>379</v>
      </c>
      <c r="AU1462" s="183" t="s">
        <v>384</v>
      </c>
      <c r="AV1462" s="15" t="s">
        <v>377</v>
      </c>
      <c r="AW1462" s="15" t="s">
        <v>31</v>
      </c>
      <c r="AX1462" s="15" t="s">
        <v>82</v>
      </c>
      <c r="AY1462" s="183" t="s">
        <v>371</v>
      </c>
    </row>
    <row r="1463" spans="2:65" s="1" customFormat="1" ht="24.2" customHeight="1" x14ac:dyDescent="0.2">
      <c r="B1463" s="147"/>
      <c r="C1463" s="189" t="s">
        <v>1866</v>
      </c>
      <c r="D1463" s="189" t="s">
        <v>891</v>
      </c>
      <c r="E1463" s="190" t="s">
        <v>1867</v>
      </c>
      <c r="F1463" s="191" t="s">
        <v>1868</v>
      </c>
      <c r="G1463" s="192" t="s">
        <v>513</v>
      </c>
      <c r="H1463" s="193">
        <v>59</v>
      </c>
      <c r="I1463" s="194"/>
      <c r="J1463" s="195">
        <f>ROUND(I1463*H1463,2)</f>
        <v>0</v>
      </c>
      <c r="K1463" s="191"/>
      <c r="L1463" s="196"/>
      <c r="M1463" s="197" t="s">
        <v>1</v>
      </c>
      <c r="N1463" s="198" t="s">
        <v>41</v>
      </c>
      <c r="P1463" s="157">
        <f>O1463*H1463</f>
        <v>0</v>
      </c>
      <c r="Q1463" s="157">
        <v>3.3999999999999998E-3</v>
      </c>
      <c r="R1463" s="157">
        <f>Q1463*H1463</f>
        <v>0.2006</v>
      </c>
      <c r="S1463" s="157">
        <v>0</v>
      </c>
      <c r="T1463" s="158">
        <f>S1463*H1463</f>
        <v>0</v>
      </c>
      <c r="AR1463" s="159" t="s">
        <v>566</v>
      </c>
      <c r="AT1463" s="159" t="s">
        <v>891</v>
      </c>
      <c r="AU1463" s="159" t="s">
        <v>384</v>
      </c>
      <c r="AY1463" s="17" t="s">
        <v>371</v>
      </c>
      <c r="BE1463" s="160">
        <f>IF(N1463="základná",J1463,0)</f>
        <v>0</v>
      </c>
      <c r="BF1463" s="160">
        <f>IF(N1463="znížená",J1463,0)</f>
        <v>0</v>
      </c>
      <c r="BG1463" s="160">
        <f>IF(N1463="zákl. prenesená",J1463,0)</f>
        <v>0</v>
      </c>
      <c r="BH1463" s="160">
        <f>IF(N1463="zníž. prenesená",J1463,0)</f>
        <v>0</v>
      </c>
      <c r="BI1463" s="160">
        <f>IF(N1463="nulová",J1463,0)</f>
        <v>0</v>
      </c>
      <c r="BJ1463" s="17" t="s">
        <v>88</v>
      </c>
      <c r="BK1463" s="160">
        <f>ROUND(I1463*H1463,2)</f>
        <v>0</v>
      </c>
      <c r="BL1463" s="17" t="s">
        <v>461</v>
      </c>
      <c r="BM1463" s="159" t="s">
        <v>1869</v>
      </c>
    </row>
    <row r="1464" spans="2:65" s="13" customFormat="1" ht="11.25" x14ac:dyDescent="0.2">
      <c r="B1464" s="168"/>
      <c r="D1464" s="162" t="s">
        <v>379</v>
      </c>
      <c r="E1464" s="169" t="s">
        <v>1</v>
      </c>
      <c r="F1464" s="170" t="s">
        <v>1870</v>
      </c>
      <c r="H1464" s="171">
        <v>59</v>
      </c>
      <c r="I1464" s="172"/>
      <c r="L1464" s="168"/>
      <c r="M1464" s="173"/>
      <c r="T1464" s="174"/>
      <c r="AT1464" s="169" t="s">
        <v>379</v>
      </c>
      <c r="AU1464" s="169" t="s">
        <v>384</v>
      </c>
      <c r="AV1464" s="13" t="s">
        <v>88</v>
      </c>
      <c r="AW1464" s="13" t="s">
        <v>31</v>
      </c>
      <c r="AX1464" s="13" t="s">
        <v>75</v>
      </c>
      <c r="AY1464" s="169" t="s">
        <v>371</v>
      </c>
    </row>
    <row r="1465" spans="2:65" s="15" customFormat="1" ht="11.25" x14ac:dyDescent="0.2">
      <c r="B1465" s="182"/>
      <c r="D1465" s="162" t="s">
        <v>379</v>
      </c>
      <c r="E1465" s="183" t="s">
        <v>1</v>
      </c>
      <c r="F1465" s="184" t="s">
        <v>385</v>
      </c>
      <c r="H1465" s="185">
        <v>59</v>
      </c>
      <c r="I1465" s="186"/>
      <c r="L1465" s="182"/>
      <c r="M1465" s="187"/>
      <c r="T1465" s="188"/>
      <c r="AT1465" s="183" t="s">
        <v>379</v>
      </c>
      <c r="AU1465" s="183" t="s">
        <v>384</v>
      </c>
      <c r="AV1465" s="15" t="s">
        <v>377</v>
      </c>
      <c r="AW1465" s="15" t="s">
        <v>31</v>
      </c>
      <c r="AX1465" s="15" t="s">
        <v>82</v>
      </c>
      <c r="AY1465" s="183" t="s">
        <v>371</v>
      </c>
    </row>
    <row r="1466" spans="2:65" s="1" customFormat="1" ht="24.2" customHeight="1" x14ac:dyDescent="0.2">
      <c r="B1466" s="147"/>
      <c r="C1466" s="148" t="s">
        <v>1871</v>
      </c>
      <c r="D1466" s="148" t="s">
        <v>373</v>
      </c>
      <c r="E1466" s="149" t="s">
        <v>1578</v>
      </c>
      <c r="F1466" s="150" t="s">
        <v>1579</v>
      </c>
      <c r="G1466" s="151" t="s">
        <v>376</v>
      </c>
      <c r="H1466" s="152">
        <v>653.08100000000002</v>
      </c>
      <c r="I1466" s="153"/>
      <c r="J1466" s="154">
        <f>ROUND(I1466*H1466,2)</f>
        <v>0</v>
      </c>
      <c r="K1466" s="150"/>
      <c r="L1466" s="32"/>
      <c r="M1466" s="155" t="s">
        <v>1</v>
      </c>
      <c r="N1466" s="156" t="s">
        <v>41</v>
      </c>
      <c r="P1466" s="157">
        <f>O1466*H1466</f>
        <v>0</v>
      </c>
      <c r="Q1466" s="157">
        <v>0</v>
      </c>
      <c r="R1466" s="157">
        <f>Q1466*H1466</f>
        <v>0</v>
      </c>
      <c r="S1466" s="157">
        <v>0</v>
      </c>
      <c r="T1466" s="158">
        <f>S1466*H1466</f>
        <v>0</v>
      </c>
      <c r="AR1466" s="159" t="s">
        <v>461</v>
      </c>
      <c r="AT1466" s="159" t="s">
        <v>373</v>
      </c>
      <c r="AU1466" s="159" t="s">
        <v>384</v>
      </c>
      <c r="AY1466" s="17" t="s">
        <v>371</v>
      </c>
      <c r="BE1466" s="160">
        <f>IF(N1466="základná",J1466,0)</f>
        <v>0</v>
      </c>
      <c r="BF1466" s="160">
        <f>IF(N1466="znížená",J1466,0)</f>
        <v>0</v>
      </c>
      <c r="BG1466" s="160">
        <f>IF(N1466="zákl. prenesená",J1466,0)</f>
        <v>0</v>
      </c>
      <c r="BH1466" s="160">
        <f>IF(N1466="zníž. prenesená",J1466,0)</f>
        <v>0</v>
      </c>
      <c r="BI1466" s="160">
        <f>IF(N1466="nulová",J1466,0)</f>
        <v>0</v>
      </c>
      <c r="BJ1466" s="17" t="s">
        <v>88</v>
      </c>
      <c r="BK1466" s="160">
        <f>ROUND(I1466*H1466,2)</f>
        <v>0</v>
      </c>
      <c r="BL1466" s="17" t="s">
        <v>461</v>
      </c>
      <c r="BM1466" s="159" t="s">
        <v>1872</v>
      </c>
    </row>
    <row r="1467" spans="2:65" s="13" customFormat="1" ht="11.25" x14ac:dyDescent="0.2">
      <c r="B1467" s="168"/>
      <c r="D1467" s="162" t="s">
        <v>379</v>
      </c>
      <c r="E1467" s="169" t="s">
        <v>1</v>
      </c>
      <c r="F1467" s="170" t="s">
        <v>1873</v>
      </c>
      <c r="H1467" s="171">
        <v>653.08100000000002</v>
      </c>
      <c r="I1467" s="172"/>
      <c r="L1467" s="168"/>
      <c r="M1467" s="173"/>
      <c r="T1467" s="174"/>
      <c r="AT1467" s="169" t="s">
        <v>379</v>
      </c>
      <c r="AU1467" s="169" t="s">
        <v>384</v>
      </c>
      <c r="AV1467" s="13" t="s">
        <v>88</v>
      </c>
      <c r="AW1467" s="13" t="s">
        <v>31</v>
      </c>
      <c r="AX1467" s="13" t="s">
        <v>75</v>
      </c>
      <c r="AY1467" s="169" t="s">
        <v>371</v>
      </c>
    </row>
    <row r="1468" spans="2:65" s="15" customFormat="1" ht="11.25" x14ac:dyDescent="0.2">
      <c r="B1468" s="182"/>
      <c r="D1468" s="162" t="s">
        <v>379</v>
      </c>
      <c r="E1468" s="183" t="s">
        <v>1</v>
      </c>
      <c r="F1468" s="184" t="s">
        <v>385</v>
      </c>
      <c r="H1468" s="185">
        <v>653.08100000000002</v>
      </c>
      <c r="I1468" s="186"/>
      <c r="L1468" s="182"/>
      <c r="M1468" s="187"/>
      <c r="T1468" s="188"/>
      <c r="AT1468" s="183" t="s">
        <v>379</v>
      </c>
      <c r="AU1468" s="183" t="s">
        <v>384</v>
      </c>
      <c r="AV1468" s="15" t="s">
        <v>377</v>
      </c>
      <c r="AW1468" s="15" t="s">
        <v>31</v>
      </c>
      <c r="AX1468" s="15" t="s">
        <v>82</v>
      </c>
      <c r="AY1468" s="183" t="s">
        <v>371</v>
      </c>
    </row>
    <row r="1469" spans="2:65" s="1" customFormat="1" ht="24.2" customHeight="1" x14ac:dyDescent="0.2">
      <c r="B1469" s="147"/>
      <c r="C1469" s="189" t="s">
        <v>1874</v>
      </c>
      <c r="D1469" s="189" t="s">
        <v>891</v>
      </c>
      <c r="E1469" s="190" t="s">
        <v>1583</v>
      </c>
      <c r="F1469" s="191" t="s">
        <v>1584</v>
      </c>
      <c r="G1469" s="192" t="s">
        <v>444</v>
      </c>
      <c r="H1469" s="193">
        <v>0.32700000000000001</v>
      </c>
      <c r="I1469" s="194"/>
      <c r="J1469" s="195">
        <f>ROUND(I1469*H1469,2)</f>
        <v>0</v>
      </c>
      <c r="K1469" s="191"/>
      <c r="L1469" s="196"/>
      <c r="M1469" s="197" t="s">
        <v>1</v>
      </c>
      <c r="N1469" s="198" t="s">
        <v>41</v>
      </c>
      <c r="P1469" s="157">
        <f>O1469*H1469</f>
        <v>0</v>
      </c>
      <c r="Q1469" s="157">
        <v>1</v>
      </c>
      <c r="R1469" s="157">
        <f>Q1469*H1469</f>
        <v>0.32700000000000001</v>
      </c>
      <c r="S1469" s="157">
        <v>0</v>
      </c>
      <c r="T1469" s="158">
        <f>S1469*H1469</f>
        <v>0</v>
      </c>
      <c r="AR1469" s="159" t="s">
        <v>566</v>
      </c>
      <c r="AT1469" s="159" t="s">
        <v>891</v>
      </c>
      <c r="AU1469" s="159" t="s">
        <v>384</v>
      </c>
      <c r="AY1469" s="17" t="s">
        <v>371</v>
      </c>
      <c r="BE1469" s="160">
        <f>IF(N1469="základná",J1469,0)</f>
        <v>0</v>
      </c>
      <c r="BF1469" s="160">
        <f>IF(N1469="znížená",J1469,0)</f>
        <v>0</v>
      </c>
      <c r="BG1469" s="160">
        <f>IF(N1469="zákl. prenesená",J1469,0)</f>
        <v>0</v>
      </c>
      <c r="BH1469" s="160">
        <f>IF(N1469="zníž. prenesená",J1469,0)</f>
        <v>0</v>
      </c>
      <c r="BI1469" s="160">
        <f>IF(N1469="nulová",J1469,0)</f>
        <v>0</v>
      </c>
      <c r="BJ1469" s="17" t="s">
        <v>88</v>
      </c>
      <c r="BK1469" s="160">
        <f>ROUND(I1469*H1469,2)</f>
        <v>0</v>
      </c>
      <c r="BL1469" s="17" t="s">
        <v>461</v>
      </c>
      <c r="BM1469" s="159" t="s">
        <v>1875</v>
      </c>
    </row>
    <row r="1470" spans="2:65" s="13" customFormat="1" ht="11.25" x14ac:dyDescent="0.2">
      <c r="B1470" s="168"/>
      <c r="D1470" s="162" t="s">
        <v>379</v>
      </c>
      <c r="E1470" s="169" t="s">
        <v>1</v>
      </c>
      <c r="F1470" s="170" t="s">
        <v>1876</v>
      </c>
      <c r="H1470" s="171">
        <v>0.32700000000000001</v>
      </c>
      <c r="I1470" s="172"/>
      <c r="L1470" s="168"/>
      <c r="M1470" s="173"/>
      <c r="T1470" s="174"/>
      <c r="AT1470" s="169" t="s">
        <v>379</v>
      </c>
      <c r="AU1470" s="169" t="s">
        <v>384</v>
      </c>
      <c r="AV1470" s="13" t="s">
        <v>88</v>
      </c>
      <c r="AW1470" s="13" t="s">
        <v>31</v>
      </c>
      <c r="AX1470" s="13" t="s">
        <v>75</v>
      </c>
      <c r="AY1470" s="169" t="s">
        <v>371</v>
      </c>
    </row>
    <row r="1471" spans="2:65" s="15" customFormat="1" ht="11.25" x14ac:dyDescent="0.2">
      <c r="B1471" s="182"/>
      <c r="D1471" s="162" t="s">
        <v>379</v>
      </c>
      <c r="E1471" s="183" t="s">
        <v>1</v>
      </c>
      <c r="F1471" s="184" t="s">
        <v>385</v>
      </c>
      <c r="H1471" s="185">
        <v>0.32700000000000001</v>
      </c>
      <c r="I1471" s="186"/>
      <c r="L1471" s="182"/>
      <c r="M1471" s="187"/>
      <c r="T1471" s="188"/>
      <c r="AT1471" s="183" t="s">
        <v>379</v>
      </c>
      <c r="AU1471" s="183" t="s">
        <v>384</v>
      </c>
      <c r="AV1471" s="15" t="s">
        <v>377</v>
      </c>
      <c r="AW1471" s="15" t="s">
        <v>31</v>
      </c>
      <c r="AX1471" s="15" t="s">
        <v>82</v>
      </c>
      <c r="AY1471" s="183" t="s">
        <v>371</v>
      </c>
    </row>
    <row r="1472" spans="2:65" s="1" customFormat="1" ht="33" customHeight="1" x14ac:dyDescent="0.2">
      <c r="B1472" s="147"/>
      <c r="C1472" s="148" t="s">
        <v>1877</v>
      </c>
      <c r="D1472" s="148" t="s">
        <v>373</v>
      </c>
      <c r="E1472" s="149" t="s">
        <v>1588</v>
      </c>
      <c r="F1472" s="150" t="s">
        <v>1589</v>
      </c>
      <c r="G1472" s="151" t="s">
        <v>376</v>
      </c>
      <c r="H1472" s="152">
        <v>653.08100000000002</v>
      </c>
      <c r="I1472" s="153"/>
      <c r="J1472" s="154">
        <f>ROUND(I1472*H1472,2)</f>
        <v>0</v>
      </c>
      <c r="K1472" s="150"/>
      <c r="L1472" s="32"/>
      <c r="M1472" s="155" t="s">
        <v>1</v>
      </c>
      <c r="N1472" s="156" t="s">
        <v>41</v>
      </c>
      <c r="P1472" s="157">
        <f>O1472*H1472</f>
        <v>0</v>
      </c>
      <c r="Q1472" s="157">
        <v>5.4494999999999999E-4</v>
      </c>
      <c r="R1472" s="157">
        <f>Q1472*H1472</f>
        <v>0.35589649094999998</v>
      </c>
      <c r="S1472" s="157">
        <v>0</v>
      </c>
      <c r="T1472" s="158">
        <f>S1472*H1472</f>
        <v>0</v>
      </c>
      <c r="AR1472" s="159" t="s">
        <v>461</v>
      </c>
      <c r="AT1472" s="159" t="s">
        <v>373</v>
      </c>
      <c r="AU1472" s="159" t="s">
        <v>384</v>
      </c>
      <c r="AY1472" s="17" t="s">
        <v>371</v>
      </c>
      <c r="BE1472" s="160">
        <f>IF(N1472="základná",J1472,0)</f>
        <v>0</v>
      </c>
      <c r="BF1472" s="160">
        <f>IF(N1472="znížená",J1472,0)</f>
        <v>0</v>
      </c>
      <c r="BG1472" s="160">
        <f>IF(N1472="zákl. prenesená",J1472,0)</f>
        <v>0</v>
      </c>
      <c r="BH1472" s="160">
        <f>IF(N1472="zníž. prenesená",J1472,0)</f>
        <v>0</v>
      </c>
      <c r="BI1472" s="160">
        <f>IF(N1472="nulová",J1472,0)</f>
        <v>0</v>
      </c>
      <c r="BJ1472" s="17" t="s">
        <v>88</v>
      </c>
      <c r="BK1472" s="160">
        <f>ROUND(I1472*H1472,2)</f>
        <v>0</v>
      </c>
      <c r="BL1472" s="17" t="s">
        <v>461</v>
      </c>
      <c r="BM1472" s="159" t="s">
        <v>1878</v>
      </c>
    </row>
    <row r="1473" spans="2:65" s="13" customFormat="1" ht="11.25" x14ac:dyDescent="0.2">
      <c r="B1473" s="168"/>
      <c r="D1473" s="162" t="s">
        <v>379</v>
      </c>
      <c r="E1473" s="169" t="s">
        <v>1</v>
      </c>
      <c r="F1473" s="170" t="s">
        <v>1873</v>
      </c>
      <c r="H1473" s="171">
        <v>653.08100000000002</v>
      </c>
      <c r="I1473" s="172"/>
      <c r="L1473" s="168"/>
      <c r="M1473" s="173"/>
      <c r="T1473" s="174"/>
      <c r="AT1473" s="169" t="s">
        <v>379</v>
      </c>
      <c r="AU1473" s="169" t="s">
        <v>384</v>
      </c>
      <c r="AV1473" s="13" t="s">
        <v>88</v>
      </c>
      <c r="AW1473" s="13" t="s">
        <v>31</v>
      </c>
      <c r="AX1473" s="13" t="s">
        <v>75</v>
      </c>
      <c r="AY1473" s="169" t="s">
        <v>371</v>
      </c>
    </row>
    <row r="1474" spans="2:65" s="15" customFormat="1" ht="11.25" x14ac:dyDescent="0.2">
      <c r="B1474" s="182"/>
      <c r="D1474" s="162" t="s">
        <v>379</v>
      </c>
      <c r="E1474" s="183" t="s">
        <v>1</v>
      </c>
      <c r="F1474" s="184" t="s">
        <v>385</v>
      </c>
      <c r="H1474" s="185">
        <v>653.08100000000002</v>
      </c>
      <c r="I1474" s="186"/>
      <c r="L1474" s="182"/>
      <c r="M1474" s="187"/>
      <c r="T1474" s="188"/>
      <c r="AT1474" s="183" t="s">
        <v>379</v>
      </c>
      <c r="AU1474" s="183" t="s">
        <v>384</v>
      </c>
      <c r="AV1474" s="15" t="s">
        <v>377</v>
      </c>
      <c r="AW1474" s="15" t="s">
        <v>31</v>
      </c>
      <c r="AX1474" s="15" t="s">
        <v>82</v>
      </c>
      <c r="AY1474" s="183" t="s">
        <v>371</v>
      </c>
    </row>
    <row r="1475" spans="2:65" s="1" customFormat="1" ht="24.2" customHeight="1" x14ac:dyDescent="0.2">
      <c r="B1475" s="147"/>
      <c r="C1475" s="189" t="s">
        <v>1879</v>
      </c>
      <c r="D1475" s="189" t="s">
        <v>891</v>
      </c>
      <c r="E1475" s="190" t="s">
        <v>1592</v>
      </c>
      <c r="F1475" s="191" t="s">
        <v>1593</v>
      </c>
      <c r="G1475" s="192" t="s">
        <v>376</v>
      </c>
      <c r="H1475" s="193">
        <v>783.697</v>
      </c>
      <c r="I1475" s="194"/>
      <c r="J1475" s="195">
        <f>ROUND(I1475*H1475,2)</f>
        <v>0</v>
      </c>
      <c r="K1475" s="191"/>
      <c r="L1475" s="196"/>
      <c r="M1475" s="197" t="s">
        <v>1</v>
      </c>
      <c r="N1475" s="198" t="s">
        <v>41</v>
      </c>
      <c r="P1475" s="157">
        <f>O1475*H1475</f>
        <v>0</v>
      </c>
      <c r="Q1475" s="157">
        <v>5.13E-3</v>
      </c>
      <c r="R1475" s="157">
        <f>Q1475*H1475</f>
        <v>4.0203656099999998</v>
      </c>
      <c r="S1475" s="157">
        <v>0</v>
      </c>
      <c r="T1475" s="158">
        <f>S1475*H1475</f>
        <v>0</v>
      </c>
      <c r="AR1475" s="159" t="s">
        <v>566</v>
      </c>
      <c r="AT1475" s="159" t="s">
        <v>891</v>
      </c>
      <c r="AU1475" s="159" t="s">
        <v>384</v>
      </c>
      <c r="AY1475" s="17" t="s">
        <v>371</v>
      </c>
      <c r="BE1475" s="160">
        <f>IF(N1475="základná",J1475,0)</f>
        <v>0</v>
      </c>
      <c r="BF1475" s="160">
        <f>IF(N1475="znížená",J1475,0)</f>
        <v>0</v>
      </c>
      <c r="BG1475" s="160">
        <f>IF(N1475="zákl. prenesená",J1475,0)</f>
        <v>0</v>
      </c>
      <c r="BH1475" s="160">
        <f>IF(N1475="zníž. prenesená",J1475,0)</f>
        <v>0</v>
      </c>
      <c r="BI1475" s="160">
        <f>IF(N1475="nulová",J1475,0)</f>
        <v>0</v>
      </c>
      <c r="BJ1475" s="17" t="s">
        <v>88</v>
      </c>
      <c r="BK1475" s="160">
        <f>ROUND(I1475*H1475,2)</f>
        <v>0</v>
      </c>
      <c r="BL1475" s="17" t="s">
        <v>461</v>
      </c>
      <c r="BM1475" s="159" t="s">
        <v>1880</v>
      </c>
    </row>
    <row r="1476" spans="2:65" s="13" customFormat="1" ht="11.25" x14ac:dyDescent="0.2">
      <c r="B1476" s="168"/>
      <c r="D1476" s="162" t="s">
        <v>379</v>
      </c>
      <c r="E1476" s="169" t="s">
        <v>1</v>
      </c>
      <c r="F1476" s="170" t="s">
        <v>1881</v>
      </c>
      <c r="H1476" s="171">
        <v>783.697</v>
      </c>
      <c r="I1476" s="172"/>
      <c r="L1476" s="168"/>
      <c r="M1476" s="173"/>
      <c r="T1476" s="174"/>
      <c r="AT1476" s="169" t="s">
        <v>379</v>
      </c>
      <c r="AU1476" s="169" t="s">
        <v>384</v>
      </c>
      <c r="AV1476" s="13" t="s">
        <v>88</v>
      </c>
      <c r="AW1476" s="13" t="s">
        <v>31</v>
      </c>
      <c r="AX1476" s="13" t="s">
        <v>75</v>
      </c>
      <c r="AY1476" s="169" t="s">
        <v>371</v>
      </c>
    </row>
    <row r="1477" spans="2:65" s="15" customFormat="1" ht="11.25" x14ac:dyDescent="0.2">
      <c r="B1477" s="182"/>
      <c r="D1477" s="162" t="s">
        <v>379</v>
      </c>
      <c r="E1477" s="183" t="s">
        <v>1</v>
      </c>
      <c r="F1477" s="184" t="s">
        <v>385</v>
      </c>
      <c r="H1477" s="185">
        <v>783.697</v>
      </c>
      <c r="I1477" s="186"/>
      <c r="L1477" s="182"/>
      <c r="M1477" s="187"/>
      <c r="T1477" s="188"/>
      <c r="AT1477" s="183" t="s">
        <v>379</v>
      </c>
      <c r="AU1477" s="183" t="s">
        <v>384</v>
      </c>
      <c r="AV1477" s="15" t="s">
        <v>377</v>
      </c>
      <c r="AW1477" s="15" t="s">
        <v>31</v>
      </c>
      <c r="AX1477" s="15" t="s">
        <v>82</v>
      </c>
      <c r="AY1477" s="183" t="s">
        <v>371</v>
      </c>
    </row>
    <row r="1478" spans="2:65" s="1" customFormat="1" ht="24.2" customHeight="1" x14ac:dyDescent="0.2">
      <c r="B1478" s="147"/>
      <c r="C1478" s="148" t="s">
        <v>1882</v>
      </c>
      <c r="D1478" s="148" t="s">
        <v>373</v>
      </c>
      <c r="E1478" s="149" t="s">
        <v>1490</v>
      </c>
      <c r="F1478" s="150" t="s">
        <v>1491</v>
      </c>
      <c r="G1478" s="151" t="s">
        <v>376</v>
      </c>
      <c r="H1478" s="152">
        <v>653.08100000000002</v>
      </c>
      <c r="I1478" s="153"/>
      <c r="J1478" s="154">
        <f>ROUND(I1478*H1478,2)</f>
        <v>0</v>
      </c>
      <c r="K1478" s="150"/>
      <c r="L1478" s="32"/>
      <c r="M1478" s="155" t="s">
        <v>1</v>
      </c>
      <c r="N1478" s="156" t="s">
        <v>41</v>
      </c>
      <c r="P1478" s="157">
        <f>O1478*H1478</f>
        <v>0</v>
      </c>
      <c r="Q1478" s="157">
        <v>7.6000000000000004E-5</v>
      </c>
      <c r="R1478" s="157">
        <f>Q1478*H1478</f>
        <v>4.9634156000000006E-2</v>
      </c>
      <c r="S1478" s="157">
        <v>0</v>
      </c>
      <c r="T1478" s="158">
        <f>S1478*H1478</f>
        <v>0</v>
      </c>
      <c r="AR1478" s="159" t="s">
        <v>461</v>
      </c>
      <c r="AT1478" s="159" t="s">
        <v>373</v>
      </c>
      <c r="AU1478" s="159" t="s">
        <v>384</v>
      </c>
      <c r="AY1478" s="17" t="s">
        <v>371</v>
      </c>
      <c r="BE1478" s="160">
        <f>IF(N1478="základná",J1478,0)</f>
        <v>0</v>
      </c>
      <c r="BF1478" s="160">
        <f>IF(N1478="znížená",J1478,0)</f>
        <v>0</v>
      </c>
      <c r="BG1478" s="160">
        <f>IF(N1478="zákl. prenesená",J1478,0)</f>
        <v>0</v>
      </c>
      <c r="BH1478" s="160">
        <f>IF(N1478="zníž. prenesená",J1478,0)</f>
        <v>0</v>
      </c>
      <c r="BI1478" s="160">
        <f>IF(N1478="nulová",J1478,0)</f>
        <v>0</v>
      </c>
      <c r="BJ1478" s="17" t="s">
        <v>88</v>
      </c>
      <c r="BK1478" s="160">
        <f>ROUND(I1478*H1478,2)</f>
        <v>0</v>
      </c>
      <c r="BL1478" s="17" t="s">
        <v>461</v>
      </c>
      <c r="BM1478" s="159" t="s">
        <v>1883</v>
      </c>
    </row>
    <row r="1479" spans="2:65" s="12" customFormat="1" ht="11.25" x14ac:dyDescent="0.2">
      <c r="B1479" s="161"/>
      <c r="D1479" s="162" t="s">
        <v>379</v>
      </c>
      <c r="E1479" s="163" t="s">
        <v>1</v>
      </c>
      <c r="F1479" s="164" t="s">
        <v>1884</v>
      </c>
      <c r="H1479" s="163" t="s">
        <v>1</v>
      </c>
      <c r="I1479" s="165"/>
      <c r="L1479" s="161"/>
      <c r="M1479" s="166"/>
      <c r="T1479" s="167"/>
      <c r="AT1479" s="163" t="s">
        <v>379</v>
      </c>
      <c r="AU1479" s="163" t="s">
        <v>384</v>
      </c>
      <c r="AV1479" s="12" t="s">
        <v>82</v>
      </c>
      <c r="AW1479" s="12" t="s">
        <v>31</v>
      </c>
      <c r="AX1479" s="12" t="s">
        <v>75</v>
      </c>
      <c r="AY1479" s="163" t="s">
        <v>371</v>
      </c>
    </row>
    <row r="1480" spans="2:65" s="12" customFormat="1" ht="11.25" x14ac:dyDescent="0.2">
      <c r="B1480" s="161"/>
      <c r="D1480" s="162" t="s">
        <v>379</v>
      </c>
      <c r="E1480" s="163" t="s">
        <v>1</v>
      </c>
      <c r="F1480" s="164" t="s">
        <v>1599</v>
      </c>
      <c r="H1480" s="163" t="s">
        <v>1</v>
      </c>
      <c r="I1480" s="165"/>
      <c r="L1480" s="161"/>
      <c r="M1480" s="166"/>
      <c r="T1480" s="167"/>
      <c r="AT1480" s="163" t="s">
        <v>379</v>
      </c>
      <c r="AU1480" s="163" t="s">
        <v>384</v>
      </c>
      <c r="AV1480" s="12" t="s">
        <v>82</v>
      </c>
      <c r="AW1480" s="12" t="s">
        <v>31</v>
      </c>
      <c r="AX1480" s="12" t="s">
        <v>75</v>
      </c>
      <c r="AY1480" s="163" t="s">
        <v>371</v>
      </c>
    </row>
    <row r="1481" spans="2:65" s="13" customFormat="1" ht="11.25" x14ac:dyDescent="0.2">
      <c r="B1481" s="168"/>
      <c r="D1481" s="162" t="s">
        <v>379</v>
      </c>
      <c r="E1481" s="169" t="s">
        <v>1</v>
      </c>
      <c r="F1481" s="170" t="s">
        <v>278</v>
      </c>
      <c r="H1481" s="171">
        <v>579.524</v>
      </c>
      <c r="I1481" s="172"/>
      <c r="L1481" s="168"/>
      <c r="M1481" s="173"/>
      <c r="T1481" s="174"/>
      <c r="AT1481" s="169" t="s">
        <v>379</v>
      </c>
      <c r="AU1481" s="169" t="s">
        <v>384</v>
      </c>
      <c r="AV1481" s="13" t="s">
        <v>88</v>
      </c>
      <c r="AW1481" s="13" t="s">
        <v>31</v>
      </c>
      <c r="AX1481" s="13" t="s">
        <v>75</v>
      </c>
      <c r="AY1481" s="169" t="s">
        <v>371</v>
      </c>
    </row>
    <row r="1482" spans="2:65" s="14" customFormat="1" ht="11.25" x14ac:dyDescent="0.2">
      <c r="B1482" s="175"/>
      <c r="D1482" s="162" t="s">
        <v>379</v>
      </c>
      <c r="E1482" s="176" t="s">
        <v>245</v>
      </c>
      <c r="F1482" s="177" t="s">
        <v>383</v>
      </c>
      <c r="H1482" s="178">
        <v>579.524</v>
      </c>
      <c r="I1482" s="179"/>
      <c r="L1482" s="175"/>
      <c r="M1482" s="180"/>
      <c r="T1482" s="181"/>
      <c r="AT1482" s="176" t="s">
        <v>379</v>
      </c>
      <c r="AU1482" s="176" t="s">
        <v>384</v>
      </c>
      <c r="AV1482" s="14" t="s">
        <v>384</v>
      </c>
      <c r="AW1482" s="14" t="s">
        <v>31</v>
      </c>
      <c r="AX1482" s="14" t="s">
        <v>75</v>
      </c>
      <c r="AY1482" s="176" t="s">
        <v>371</v>
      </c>
    </row>
    <row r="1483" spans="2:65" s="12" customFormat="1" ht="11.25" x14ac:dyDescent="0.2">
      <c r="B1483" s="161"/>
      <c r="D1483" s="162" t="s">
        <v>379</v>
      </c>
      <c r="E1483" s="163" t="s">
        <v>1</v>
      </c>
      <c r="F1483" s="164" t="s">
        <v>1600</v>
      </c>
      <c r="H1483" s="163" t="s">
        <v>1</v>
      </c>
      <c r="I1483" s="165"/>
      <c r="L1483" s="161"/>
      <c r="M1483" s="166"/>
      <c r="T1483" s="167"/>
      <c r="AT1483" s="163" t="s">
        <v>379</v>
      </c>
      <c r="AU1483" s="163" t="s">
        <v>384</v>
      </c>
      <c r="AV1483" s="12" t="s">
        <v>82</v>
      </c>
      <c r="AW1483" s="12" t="s">
        <v>31</v>
      </c>
      <c r="AX1483" s="12" t="s">
        <v>75</v>
      </c>
      <c r="AY1483" s="163" t="s">
        <v>371</v>
      </c>
    </row>
    <row r="1484" spans="2:65" s="13" customFormat="1" ht="11.25" x14ac:dyDescent="0.2">
      <c r="B1484" s="168"/>
      <c r="D1484" s="162" t="s">
        <v>379</v>
      </c>
      <c r="E1484" s="169" t="s">
        <v>1</v>
      </c>
      <c r="F1484" s="170" t="s">
        <v>279</v>
      </c>
      <c r="H1484" s="171">
        <v>73.557000000000002</v>
      </c>
      <c r="I1484" s="172"/>
      <c r="L1484" s="168"/>
      <c r="M1484" s="173"/>
      <c r="T1484" s="174"/>
      <c r="AT1484" s="169" t="s">
        <v>379</v>
      </c>
      <c r="AU1484" s="169" t="s">
        <v>384</v>
      </c>
      <c r="AV1484" s="13" t="s">
        <v>88</v>
      </c>
      <c r="AW1484" s="13" t="s">
        <v>31</v>
      </c>
      <c r="AX1484" s="13" t="s">
        <v>75</v>
      </c>
      <c r="AY1484" s="169" t="s">
        <v>371</v>
      </c>
    </row>
    <row r="1485" spans="2:65" s="14" customFormat="1" ht="11.25" x14ac:dyDescent="0.2">
      <c r="B1485" s="175"/>
      <c r="D1485" s="162" t="s">
        <v>379</v>
      </c>
      <c r="E1485" s="176" t="s">
        <v>247</v>
      </c>
      <c r="F1485" s="177" t="s">
        <v>383</v>
      </c>
      <c r="H1485" s="178">
        <v>73.557000000000002</v>
      </c>
      <c r="I1485" s="179"/>
      <c r="L1485" s="175"/>
      <c r="M1485" s="180"/>
      <c r="T1485" s="181"/>
      <c r="AT1485" s="176" t="s">
        <v>379</v>
      </c>
      <c r="AU1485" s="176" t="s">
        <v>384</v>
      </c>
      <c r="AV1485" s="14" t="s">
        <v>384</v>
      </c>
      <c r="AW1485" s="14" t="s">
        <v>31</v>
      </c>
      <c r="AX1485" s="14" t="s">
        <v>75</v>
      </c>
      <c r="AY1485" s="176" t="s">
        <v>371</v>
      </c>
    </row>
    <row r="1486" spans="2:65" s="15" customFormat="1" ht="11.25" x14ac:dyDescent="0.2">
      <c r="B1486" s="182"/>
      <c r="D1486" s="162" t="s">
        <v>379</v>
      </c>
      <c r="E1486" s="183" t="s">
        <v>1</v>
      </c>
      <c r="F1486" s="184" t="s">
        <v>385</v>
      </c>
      <c r="H1486" s="185">
        <v>653.08100000000002</v>
      </c>
      <c r="I1486" s="186"/>
      <c r="L1486" s="182"/>
      <c r="M1486" s="187"/>
      <c r="T1486" s="188"/>
      <c r="AT1486" s="183" t="s">
        <v>379</v>
      </c>
      <c r="AU1486" s="183" t="s">
        <v>384</v>
      </c>
      <c r="AV1486" s="15" t="s">
        <v>377</v>
      </c>
      <c r="AW1486" s="15" t="s">
        <v>31</v>
      </c>
      <c r="AX1486" s="15" t="s">
        <v>82</v>
      </c>
      <c r="AY1486" s="183" t="s">
        <v>371</v>
      </c>
    </row>
    <row r="1487" spans="2:65" s="1" customFormat="1" ht="24.2" customHeight="1" x14ac:dyDescent="0.2">
      <c r="B1487" s="147"/>
      <c r="C1487" s="189" t="s">
        <v>1885</v>
      </c>
      <c r="D1487" s="189" t="s">
        <v>891</v>
      </c>
      <c r="E1487" s="190" t="s">
        <v>1495</v>
      </c>
      <c r="F1487" s="191" t="s">
        <v>1496</v>
      </c>
      <c r="G1487" s="192" t="s">
        <v>376</v>
      </c>
      <c r="H1487" s="193">
        <v>751.04300000000001</v>
      </c>
      <c r="I1487" s="194"/>
      <c r="J1487" s="195">
        <f>ROUND(I1487*H1487,2)</f>
        <v>0</v>
      </c>
      <c r="K1487" s="191"/>
      <c r="L1487" s="196"/>
      <c r="M1487" s="197" t="s">
        <v>1</v>
      </c>
      <c r="N1487" s="198" t="s">
        <v>41</v>
      </c>
      <c r="P1487" s="157">
        <f>O1487*H1487</f>
        <v>0</v>
      </c>
      <c r="Q1487" s="157">
        <v>2.3E-3</v>
      </c>
      <c r="R1487" s="157">
        <f>Q1487*H1487</f>
        <v>1.7273989000000001</v>
      </c>
      <c r="S1487" s="157">
        <v>0</v>
      </c>
      <c r="T1487" s="158">
        <f>S1487*H1487</f>
        <v>0</v>
      </c>
      <c r="AR1487" s="159" t="s">
        <v>566</v>
      </c>
      <c r="AT1487" s="159" t="s">
        <v>891</v>
      </c>
      <c r="AU1487" s="159" t="s">
        <v>384</v>
      </c>
      <c r="AY1487" s="17" t="s">
        <v>371</v>
      </c>
      <c r="BE1487" s="160">
        <f>IF(N1487="základná",J1487,0)</f>
        <v>0</v>
      </c>
      <c r="BF1487" s="160">
        <f>IF(N1487="znížená",J1487,0)</f>
        <v>0</v>
      </c>
      <c r="BG1487" s="160">
        <f>IF(N1487="zákl. prenesená",J1487,0)</f>
        <v>0</v>
      </c>
      <c r="BH1487" s="160">
        <f>IF(N1487="zníž. prenesená",J1487,0)</f>
        <v>0</v>
      </c>
      <c r="BI1487" s="160">
        <f>IF(N1487="nulová",J1487,0)</f>
        <v>0</v>
      </c>
      <c r="BJ1487" s="17" t="s">
        <v>88</v>
      </c>
      <c r="BK1487" s="160">
        <f>ROUND(I1487*H1487,2)</f>
        <v>0</v>
      </c>
      <c r="BL1487" s="17" t="s">
        <v>461</v>
      </c>
      <c r="BM1487" s="159" t="s">
        <v>1886</v>
      </c>
    </row>
    <row r="1488" spans="2:65" s="13" customFormat="1" ht="11.25" x14ac:dyDescent="0.2">
      <c r="B1488" s="168"/>
      <c r="D1488" s="162" t="s">
        <v>379</v>
      </c>
      <c r="E1488" s="169" t="s">
        <v>1</v>
      </c>
      <c r="F1488" s="170" t="s">
        <v>1887</v>
      </c>
      <c r="H1488" s="171">
        <v>751.04300000000001</v>
      </c>
      <c r="I1488" s="172"/>
      <c r="L1488" s="168"/>
      <c r="M1488" s="173"/>
      <c r="T1488" s="174"/>
      <c r="AT1488" s="169" t="s">
        <v>379</v>
      </c>
      <c r="AU1488" s="169" t="s">
        <v>384</v>
      </c>
      <c r="AV1488" s="13" t="s">
        <v>88</v>
      </c>
      <c r="AW1488" s="13" t="s">
        <v>31</v>
      </c>
      <c r="AX1488" s="13" t="s">
        <v>75</v>
      </c>
      <c r="AY1488" s="169" t="s">
        <v>371</v>
      </c>
    </row>
    <row r="1489" spans="2:65" s="15" customFormat="1" ht="11.25" x14ac:dyDescent="0.2">
      <c r="B1489" s="182"/>
      <c r="D1489" s="162" t="s">
        <v>379</v>
      </c>
      <c r="E1489" s="183" t="s">
        <v>1</v>
      </c>
      <c r="F1489" s="184" t="s">
        <v>385</v>
      </c>
      <c r="H1489" s="185">
        <v>751.04300000000001</v>
      </c>
      <c r="I1489" s="186"/>
      <c r="L1489" s="182"/>
      <c r="M1489" s="187"/>
      <c r="T1489" s="188"/>
      <c r="AT1489" s="183" t="s">
        <v>379</v>
      </c>
      <c r="AU1489" s="183" t="s">
        <v>384</v>
      </c>
      <c r="AV1489" s="15" t="s">
        <v>377</v>
      </c>
      <c r="AW1489" s="15" t="s">
        <v>31</v>
      </c>
      <c r="AX1489" s="15" t="s">
        <v>82</v>
      </c>
      <c r="AY1489" s="183" t="s">
        <v>371</v>
      </c>
    </row>
    <row r="1490" spans="2:65" s="1" customFormat="1" ht="37.9" customHeight="1" x14ac:dyDescent="0.2">
      <c r="B1490" s="147"/>
      <c r="C1490" s="148" t="s">
        <v>1888</v>
      </c>
      <c r="D1490" s="148" t="s">
        <v>373</v>
      </c>
      <c r="E1490" s="149" t="s">
        <v>1629</v>
      </c>
      <c r="F1490" s="150" t="s">
        <v>1630</v>
      </c>
      <c r="G1490" s="151" t="s">
        <v>489</v>
      </c>
      <c r="H1490" s="152">
        <v>183.893</v>
      </c>
      <c r="I1490" s="153"/>
      <c r="J1490" s="154">
        <f>ROUND(I1490*H1490,2)</f>
        <v>0</v>
      </c>
      <c r="K1490" s="150"/>
      <c r="L1490" s="32"/>
      <c r="M1490" s="155" t="s">
        <v>1</v>
      </c>
      <c r="N1490" s="156" t="s">
        <v>41</v>
      </c>
      <c r="P1490" s="157">
        <f>O1490*H1490</f>
        <v>0</v>
      </c>
      <c r="Q1490" s="157">
        <v>3.6000000000000002E-4</v>
      </c>
      <c r="R1490" s="157">
        <f>Q1490*H1490</f>
        <v>6.6201480000000007E-2</v>
      </c>
      <c r="S1490" s="157">
        <v>0</v>
      </c>
      <c r="T1490" s="158">
        <f>S1490*H1490</f>
        <v>0</v>
      </c>
      <c r="AR1490" s="159" t="s">
        <v>461</v>
      </c>
      <c r="AT1490" s="159" t="s">
        <v>373</v>
      </c>
      <c r="AU1490" s="159" t="s">
        <v>384</v>
      </c>
      <c r="AY1490" s="17" t="s">
        <v>371</v>
      </c>
      <c r="BE1490" s="160">
        <f>IF(N1490="základná",J1490,0)</f>
        <v>0</v>
      </c>
      <c r="BF1490" s="160">
        <f>IF(N1490="znížená",J1490,0)</f>
        <v>0</v>
      </c>
      <c r="BG1490" s="160">
        <f>IF(N1490="zákl. prenesená",J1490,0)</f>
        <v>0</v>
      </c>
      <c r="BH1490" s="160">
        <f>IF(N1490="zníž. prenesená",J1490,0)</f>
        <v>0</v>
      </c>
      <c r="BI1490" s="160">
        <f>IF(N1490="nulová",J1490,0)</f>
        <v>0</v>
      </c>
      <c r="BJ1490" s="17" t="s">
        <v>88</v>
      </c>
      <c r="BK1490" s="160">
        <f>ROUND(I1490*H1490,2)</f>
        <v>0</v>
      </c>
      <c r="BL1490" s="17" t="s">
        <v>461</v>
      </c>
      <c r="BM1490" s="159" t="s">
        <v>1889</v>
      </c>
    </row>
    <row r="1491" spans="2:65" s="13" customFormat="1" ht="11.25" x14ac:dyDescent="0.2">
      <c r="B1491" s="168"/>
      <c r="D1491" s="162" t="s">
        <v>379</v>
      </c>
      <c r="E1491" s="169" t="s">
        <v>1</v>
      </c>
      <c r="F1491" s="170" t="s">
        <v>1890</v>
      </c>
      <c r="H1491" s="171">
        <v>183.893</v>
      </c>
      <c r="I1491" s="172"/>
      <c r="L1491" s="168"/>
      <c r="M1491" s="173"/>
      <c r="T1491" s="174"/>
      <c r="AT1491" s="169" t="s">
        <v>379</v>
      </c>
      <c r="AU1491" s="169" t="s">
        <v>384</v>
      </c>
      <c r="AV1491" s="13" t="s">
        <v>88</v>
      </c>
      <c r="AW1491" s="13" t="s">
        <v>31</v>
      </c>
      <c r="AX1491" s="13" t="s">
        <v>75</v>
      </c>
      <c r="AY1491" s="169" t="s">
        <v>371</v>
      </c>
    </row>
    <row r="1492" spans="2:65" s="14" customFormat="1" ht="11.25" x14ac:dyDescent="0.2">
      <c r="B1492" s="175"/>
      <c r="D1492" s="162" t="s">
        <v>379</v>
      </c>
      <c r="E1492" s="176" t="s">
        <v>141</v>
      </c>
      <c r="F1492" s="177" t="s">
        <v>383</v>
      </c>
      <c r="H1492" s="178">
        <v>183.893</v>
      </c>
      <c r="I1492" s="179"/>
      <c r="L1492" s="175"/>
      <c r="M1492" s="180"/>
      <c r="T1492" s="181"/>
      <c r="AT1492" s="176" t="s">
        <v>379</v>
      </c>
      <c r="AU1492" s="176" t="s">
        <v>384</v>
      </c>
      <c r="AV1492" s="14" t="s">
        <v>384</v>
      </c>
      <c r="AW1492" s="14" t="s">
        <v>31</v>
      </c>
      <c r="AX1492" s="14" t="s">
        <v>75</v>
      </c>
      <c r="AY1492" s="176" t="s">
        <v>371</v>
      </c>
    </row>
    <row r="1493" spans="2:65" s="15" customFormat="1" ht="11.25" x14ac:dyDescent="0.2">
      <c r="B1493" s="182"/>
      <c r="D1493" s="162" t="s">
        <v>379</v>
      </c>
      <c r="E1493" s="183" t="s">
        <v>1</v>
      </c>
      <c r="F1493" s="184" t="s">
        <v>385</v>
      </c>
      <c r="H1493" s="185">
        <v>183.893</v>
      </c>
      <c r="I1493" s="186"/>
      <c r="L1493" s="182"/>
      <c r="M1493" s="187"/>
      <c r="T1493" s="188"/>
      <c r="AT1493" s="183" t="s">
        <v>379</v>
      </c>
      <c r="AU1493" s="183" t="s">
        <v>384</v>
      </c>
      <c r="AV1493" s="15" t="s">
        <v>377</v>
      </c>
      <c r="AW1493" s="15" t="s">
        <v>31</v>
      </c>
      <c r="AX1493" s="15" t="s">
        <v>82</v>
      </c>
      <c r="AY1493" s="183" t="s">
        <v>371</v>
      </c>
    </row>
    <row r="1494" spans="2:65" s="1" customFormat="1" ht="24.2" customHeight="1" x14ac:dyDescent="0.2">
      <c r="B1494" s="147"/>
      <c r="C1494" s="189" t="s">
        <v>1891</v>
      </c>
      <c r="D1494" s="189" t="s">
        <v>891</v>
      </c>
      <c r="E1494" s="190" t="s">
        <v>1634</v>
      </c>
      <c r="F1494" s="191" t="s">
        <v>1635</v>
      </c>
      <c r="G1494" s="192" t="s">
        <v>489</v>
      </c>
      <c r="H1494" s="193">
        <v>183.893</v>
      </c>
      <c r="I1494" s="194"/>
      <c r="J1494" s="195">
        <f>ROUND(I1494*H1494,2)</f>
        <v>0</v>
      </c>
      <c r="K1494" s="191"/>
      <c r="L1494" s="196"/>
      <c r="M1494" s="197" t="s">
        <v>1</v>
      </c>
      <c r="N1494" s="198" t="s">
        <v>41</v>
      </c>
      <c r="P1494" s="157">
        <f>O1494*H1494</f>
        <v>0</v>
      </c>
      <c r="Q1494" s="157">
        <v>2.9999999999999997E-4</v>
      </c>
      <c r="R1494" s="157">
        <f>Q1494*H1494</f>
        <v>5.5167899999999992E-2</v>
      </c>
      <c r="S1494" s="157">
        <v>0</v>
      </c>
      <c r="T1494" s="158">
        <f>S1494*H1494</f>
        <v>0</v>
      </c>
      <c r="AR1494" s="159" t="s">
        <v>566</v>
      </c>
      <c r="AT1494" s="159" t="s">
        <v>891</v>
      </c>
      <c r="AU1494" s="159" t="s">
        <v>384</v>
      </c>
      <c r="AY1494" s="17" t="s">
        <v>371</v>
      </c>
      <c r="BE1494" s="160">
        <f>IF(N1494="základná",J1494,0)</f>
        <v>0</v>
      </c>
      <c r="BF1494" s="160">
        <f>IF(N1494="znížená",J1494,0)</f>
        <v>0</v>
      </c>
      <c r="BG1494" s="160">
        <f>IF(N1494="zákl. prenesená",J1494,0)</f>
        <v>0</v>
      </c>
      <c r="BH1494" s="160">
        <f>IF(N1494="zníž. prenesená",J1494,0)</f>
        <v>0</v>
      </c>
      <c r="BI1494" s="160">
        <f>IF(N1494="nulová",J1494,0)</f>
        <v>0</v>
      </c>
      <c r="BJ1494" s="17" t="s">
        <v>88</v>
      </c>
      <c r="BK1494" s="160">
        <f>ROUND(I1494*H1494,2)</f>
        <v>0</v>
      </c>
      <c r="BL1494" s="17" t="s">
        <v>461</v>
      </c>
      <c r="BM1494" s="159" t="s">
        <v>1892</v>
      </c>
    </row>
    <row r="1495" spans="2:65" s="13" customFormat="1" ht="11.25" x14ac:dyDescent="0.2">
      <c r="B1495" s="168"/>
      <c r="D1495" s="162" t="s">
        <v>379</v>
      </c>
      <c r="E1495" s="169" t="s">
        <v>1</v>
      </c>
      <c r="F1495" s="170" t="s">
        <v>141</v>
      </c>
      <c r="H1495" s="171">
        <v>183.893</v>
      </c>
      <c r="I1495" s="172"/>
      <c r="L1495" s="168"/>
      <c r="M1495" s="173"/>
      <c r="T1495" s="174"/>
      <c r="AT1495" s="169" t="s">
        <v>379</v>
      </c>
      <c r="AU1495" s="169" t="s">
        <v>384</v>
      </c>
      <c r="AV1495" s="13" t="s">
        <v>88</v>
      </c>
      <c r="AW1495" s="13" t="s">
        <v>31</v>
      </c>
      <c r="AX1495" s="13" t="s">
        <v>75</v>
      </c>
      <c r="AY1495" s="169" t="s">
        <v>371</v>
      </c>
    </row>
    <row r="1496" spans="2:65" s="15" customFormat="1" ht="11.25" x14ac:dyDescent="0.2">
      <c r="B1496" s="182"/>
      <c r="D1496" s="162" t="s">
        <v>379</v>
      </c>
      <c r="E1496" s="183" t="s">
        <v>1</v>
      </c>
      <c r="F1496" s="184" t="s">
        <v>385</v>
      </c>
      <c r="H1496" s="185">
        <v>183.893</v>
      </c>
      <c r="I1496" s="186"/>
      <c r="L1496" s="182"/>
      <c r="M1496" s="187"/>
      <c r="T1496" s="188"/>
      <c r="AT1496" s="183" t="s">
        <v>379</v>
      </c>
      <c r="AU1496" s="183" t="s">
        <v>384</v>
      </c>
      <c r="AV1496" s="15" t="s">
        <v>377</v>
      </c>
      <c r="AW1496" s="15" t="s">
        <v>31</v>
      </c>
      <c r="AX1496" s="15" t="s">
        <v>82</v>
      </c>
      <c r="AY1496" s="183" t="s">
        <v>371</v>
      </c>
    </row>
    <row r="1497" spans="2:65" s="1" customFormat="1" ht="33" customHeight="1" x14ac:dyDescent="0.2">
      <c r="B1497" s="147"/>
      <c r="C1497" s="148" t="s">
        <v>1893</v>
      </c>
      <c r="D1497" s="148" t="s">
        <v>373</v>
      </c>
      <c r="E1497" s="149" t="s">
        <v>1638</v>
      </c>
      <c r="F1497" s="150" t="s">
        <v>1639</v>
      </c>
      <c r="G1497" s="151" t="s">
        <v>489</v>
      </c>
      <c r="H1497" s="152">
        <v>19.850000000000001</v>
      </c>
      <c r="I1497" s="153"/>
      <c r="J1497" s="154">
        <f>ROUND(I1497*H1497,2)</f>
        <v>0</v>
      </c>
      <c r="K1497" s="150"/>
      <c r="L1497" s="32"/>
      <c r="M1497" s="155" t="s">
        <v>1</v>
      </c>
      <c r="N1497" s="156" t="s">
        <v>41</v>
      </c>
      <c r="P1497" s="157">
        <f>O1497*H1497</f>
        <v>0</v>
      </c>
      <c r="Q1497" s="157">
        <v>4.0545000000000002E-4</v>
      </c>
      <c r="R1497" s="157">
        <f>Q1497*H1497</f>
        <v>8.0481825000000007E-3</v>
      </c>
      <c r="S1497" s="157">
        <v>0</v>
      </c>
      <c r="T1497" s="158">
        <f>S1497*H1497</f>
        <v>0</v>
      </c>
      <c r="AR1497" s="159" t="s">
        <v>461</v>
      </c>
      <c r="AT1497" s="159" t="s">
        <v>373</v>
      </c>
      <c r="AU1497" s="159" t="s">
        <v>384</v>
      </c>
      <c r="AY1497" s="17" t="s">
        <v>371</v>
      </c>
      <c r="BE1497" s="160">
        <f>IF(N1497="základná",J1497,0)</f>
        <v>0</v>
      </c>
      <c r="BF1497" s="160">
        <f>IF(N1497="znížená",J1497,0)</f>
        <v>0</v>
      </c>
      <c r="BG1497" s="160">
        <f>IF(N1497="zákl. prenesená",J1497,0)</f>
        <v>0</v>
      </c>
      <c r="BH1497" s="160">
        <f>IF(N1497="zníž. prenesená",J1497,0)</f>
        <v>0</v>
      </c>
      <c r="BI1497" s="160">
        <f>IF(N1497="nulová",J1497,0)</f>
        <v>0</v>
      </c>
      <c r="BJ1497" s="17" t="s">
        <v>88</v>
      </c>
      <c r="BK1497" s="160">
        <f>ROUND(I1497*H1497,2)</f>
        <v>0</v>
      </c>
      <c r="BL1497" s="17" t="s">
        <v>461</v>
      </c>
      <c r="BM1497" s="159" t="s">
        <v>1894</v>
      </c>
    </row>
    <row r="1498" spans="2:65" s="12" customFormat="1" ht="11.25" x14ac:dyDescent="0.2">
      <c r="B1498" s="161"/>
      <c r="D1498" s="162" t="s">
        <v>379</v>
      </c>
      <c r="E1498" s="163" t="s">
        <v>1</v>
      </c>
      <c r="F1498" s="164" t="s">
        <v>1884</v>
      </c>
      <c r="H1498" s="163" t="s">
        <v>1</v>
      </c>
      <c r="I1498" s="165"/>
      <c r="L1498" s="161"/>
      <c r="M1498" s="166"/>
      <c r="T1498" s="167"/>
      <c r="AT1498" s="163" t="s">
        <v>379</v>
      </c>
      <c r="AU1498" s="163" t="s">
        <v>384</v>
      </c>
      <c r="AV1498" s="12" t="s">
        <v>82</v>
      </c>
      <c r="AW1498" s="12" t="s">
        <v>31</v>
      </c>
      <c r="AX1498" s="12" t="s">
        <v>75</v>
      </c>
      <c r="AY1498" s="163" t="s">
        <v>371</v>
      </c>
    </row>
    <row r="1499" spans="2:65" s="13" customFormat="1" ht="11.25" x14ac:dyDescent="0.2">
      <c r="B1499" s="168"/>
      <c r="D1499" s="162" t="s">
        <v>379</v>
      </c>
      <c r="E1499" s="169" t="s">
        <v>1</v>
      </c>
      <c r="F1499" s="170" t="s">
        <v>1895</v>
      </c>
      <c r="H1499" s="171">
        <v>19.850000000000001</v>
      </c>
      <c r="I1499" s="172"/>
      <c r="L1499" s="168"/>
      <c r="M1499" s="173"/>
      <c r="T1499" s="174"/>
      <c r="AT1499" s="169" t="s">
        <v>379</v>
      </c>
      <c r="AU1499" s="169" t="s">
        <v>384</v>
      </c>
      <c r="AV1499" s="13" t="s">
        <v>88</v>
      </c>
      <c r="AW1499" s="13" t="s">
        <v>31</v>
      </c>
      <c r="AX1499" s="13" t="s">
        <v>75</v>
      </c>
      <c r="AY1499" s="169" t="s">
        <v>371</v>
      </c>
    </row>
    <row r="1500" spans="2:65" s="14" customFormat="1" ht="11.25" x14ac:dyDescent="0.2">
      <c r="B1500" s="175"/>
      <c r="D1500" s="162" t="s">
        <v>379</v>
      </c>
      <c r="E1500" s="176" t="s">
        <v>155</v>
      </c>
      <c r="F1500" s="177" t="s">
        <v>383</v>
      </c>
      <c r="H1500" s="178">
        <v>19.850000000000001</v>
      </c>
      <c r="I1500" s="179"/>
      <c r="L1500" s="175"/>
      <c r="M1500" s="180"/>
      <c r="T1500" s="181"/>
      <c r="AT1500" s="176" t="s">
        <v>379</v>
      </c>
      <c r="AU1500" s="176" t="s">
        <v>384</v>
      </c>
      <c r="AV1500" s="14" t="s">
        <v>384</v>
      </c>
      <c r="AW1500" s="14" t="s">
        <v>31</v>
      </c>
      <c r="AX1500" s="14" t="s">
        <v>75</v>
      </c>
      <c r="AY1500" s="176" t="s">
        <v>371</v>
      </c>
    </row>
    <row r="1501" spans="2:65" s="15" customFormat="1" ht="11.25" x14ac:dyDescent="0.2">
      <c r="B1501" s="182"/>
      <c r="D1501" s="162" t="s">
        <v>379</v>
      </c>
      <c r="E1501" s="183" t="s">
        <v>1</v>
      </c>
      <c r="F1501" s="184" t="s">
        <v>385</v>
      </c>
      <c r="H1501" s="185">
        <v>19.850000000000001</v>
      </c>
      <c r="I1501" s="186"/>
      <c r="L1501" s="182"/>
      <c r="M1501" s="187"/>
      <c r="T1501" s="188"/>
      <c r="AT1501" s="183" t="s">
        <v>379</v>
      </c>
      <c r="AU1501" s="183" t="s">
        <v>384</v>
      </c>
      <c r="AV1501" s="15" t="s">
        <v>377</v>
      </c>
      <c r="AW1501" s="15" t="s">
        <v>31</v>
      </c>
      <c r="AX1501" s="15" t="s">
        <v>82</v>
      </c>
      <c r="AY1501" s="183" t="s">
        <v>371</v>
      </c>
    </row>
    <row r="1502" spans="2:65" s="1" customFormat="1" ht="24.2" customHeight="1" x14ac:dyDescent="0.2">
      <c r="B1502" s="147"/>
      <c r="C1502" s="189" t="s">
        <v>1896</v>
      </c>
      <c r="D1502" s="189" t="s">
        <v>891</v>
      </c>
      <c r="E1502" s="190" t="s">
        <v>1643</v>
      </c>
      <c r="F1502" s="191" t="s">
        <v>1644</v>
      </c>
      <c r="G1502" s="192" t="s">
        <v>489</v>
      </c>
      <c r="H1502" s="193">
        <v>19.850000000000001</v>
      </c>
      <c r="I1502" s="194"/>
      <c r="J1502" s="195">
        <f>ROUND(I1502*H1502,2)</f>
        <v>0</v>
      </c>
      <c r="K1502" s="191"/>
      <c r="L1502" s="196"/>
      <c r="M1502" s="197" t="s">
        <v>1</v>
      </c>
      <c r="N1502" s="198" t="s">
        <v>41</v>
      </c>
      <c r="P1502" s="157">
        <f>O1502*H1502</f>
        <v>0</v>
      </c>
      <c r="Q1502" s="157">
        <v>2.9999999999999997E-4</v>
      </c>
      <c r="R1502" s="157">
        <f>Q1502*H1502</f>
        <v>5.9550000000000002E-3</v>
      </c>
      <c r="S1502" s="157">
        <v>0</v>
      </c>
      <c r="T1502" s="158">
        <f>S1502*H1502</f>
        <v>0</v>
      </c>
      <c r="AR1502" s="159" t="s">
        <v>566</v>
      </c>
      <c r="AT1502" s="159" t="s">
        <v>891</v>
      </c>
      <c r="AU1502" s="159" t="s">
        <v>384</v>
      </c>
      <c r="AY1502" s="17" t="s">
        <v>371</v>
      </c>
      <c r="BE1502" s="160">
        <f>IF(N1502="základná",J1502,0)</f>
        <v>0</v>
      </c>
      <c r="BF1502" s="160">
        <f>IF(N1502="znížená",J1502,0)</f>
        <v>0</v>
      </c>
      <c r="BG1502" s="160">
        <f>IF(N1502="zákl. prenesená",J1502,0)</f>
        <v>0</v>
      </c>
      <c r="BH1502" s="160">
        <f>IF(N1502="zníž. prenesená",J1502,0)</f>
        <v>0</v>
      </c>
      <c r="BI1502" s="160">
        <f>IF(N1502="nulová",J1502,0)</f>
        <v>0</v>
      </c>
      <c r="BJ1502" s="17" t="s">
        <v>88</v>
      </c>
      <c r="BK1502" s="160">
        <f>ROUND(I1502*H1502,2)</f>
        <v>0</v>
      </c>
      <c r="BL1502" s="17" t="s">
        <v>461</v>
      </c>
      <c r="BM1502" s="159" t="s">
        <v>1897</v>
      </c>
    </row>
    <row r="1503" spans="2:65" s="13" customFormat="1" ht="11.25" x14ac:dyDescent="0.2">
      <c r="B1503" s="168"/>
      <c r="D1503" s="162" t="s">
        <v>379</v>
      </c>
      <c r="E1503" s="169" t="s">
        <v>1</v>
      </c>
      <c r="F1503" s="170" t="s">
        <v>155</v>
      </c>
      <c r="H1503" s="171">
        <v>19.850000000000001</v>
      </c>
      <c r="I1503" s="172"/>
      <c r="L1503" s="168"/>
      <c r="M1503" s="173"/>
      <c r="T1503" s="174"/>
      <c r="AT1503" s="169" t="s">
        <v>379</v>
      </c>
      <c r="AU1503" s="169" t="s">
        <v>384</v>
      </c>
      <c r="AV1503" s="13" t="s">
        <v>88</v>
      </c>
      <c r="AW1503" s="13" t="s">
        <v>31</v>
      </c>
      <c r="AX1503" s="13" t="s">
        <v>75</v>
      </c>
      <c r="AY1503" s="169" t="s">
        <v>371</v>
      </c>
    </row>
    <row r="1504" spans="2:65" s="15" customFormat="1" ht="11.25" x14ac:dyDescent="0.2">
      <c r="B1504" s="182"/>
      <c r="D1504" s="162" t="s">
        <v>379</v>
      </c>
      <c r="E1504" s="183" t="s">
        <v>1</v>
      </c>
      <c r="F1504" s="184" t="s">
        <v>385</v>
      </c>
      <c r="H1504" s="185">
        <v>19.850000000000001</v>
      </c>
      <c r="I1504" s="186"/>
      <c r="L1504" s="182"/>
      <c r="M1504" s="187"/>
      <c r="T1504" s="188"/>
      <c r="AT1504" s="183" t="s">
        <v>379</v>
      </c>
      <c r="AU1504" s="183" t="s">
        <v>384</v>
      </c>
      <c r="AV1504" s="15" t="s">
        <v>377</v>
      </c>
      <c r="AW1504" s="15" t="s">
        <v>31</v>
      </c>
      <c r="AX1504" s="15" t="s">
        <v>82</v>
      </c>
      <c r="AY1504" s="183" t="s">
        <v>371</v>
      </c>
    </row>
    <row r="1505" spans="2:65" s="1" customFormat="1" ht="33" customHeight="1" x14ac:dyDescent="0.2">
      <c r="B1505" s="147"/>
      <c r="C1505" s="148" t="s">
        <v>1898</v>
      </c>
      <c r="D1505" s="148" t="s">
        <v>373</v>
      </c>
      <c r="E1505" s="149" t="s">
        <v>1512</v>
      </c>
      <c r="F1505" s="150" t="s">
        <v>1513</v>
      </c>
      <c r="G1505" s="151" t="s">
        <v>489</v>
      </c>
      <c r="H1505" s="152">
        <v>164.04300000000001</v>
      </c>
      <c r="I1505" s="153"/>
      <c r="J1505" s="154">
        <f>ROUND(I1505*H1505,2)</f>
        <v>0</v>
      </c>
      <c r="K1505" s="150"/>
      <c r="L1505" s="32"/>
      <c r="M1505" s="155" t="s">
        <v>1</v>
      </c>
      <c r="N1505" s="156" t="s">
        <v>41</v>
      </c>
      <c r="P1505" s="157">
        <f>O1505*H1505</f>
        <v>0</v>
      </c>
      <c r="Q1505" s="157">
        <v>3.6000000000000002E-4</v>
      </c>
      <c r="R1505" s="157">
        <f>Q1505*H1505</f>
        <v>5.9055480000000007E-2</v>
      </c>
      <c r="S1505" s="157">
        <v>0</v>
      </c>
      <c r="T1505" s="158">
        <f>S1505*H1505</f>
        <v>0</v>
      </c>
      <c r="AR1505" s="159" t="s">
        <v>461</v>
      </c>
      <c r="AT1505" s="159" t="s">
        <v>373</v>
      </c>
      <c r="AU1505" s="159" t="s">
        <v>384</v>
      </c>
      <c r="AY1505" s="17" t="s">
        <v>371</v>
      </c>
      <c r="BE1505" s="160">
        <f>IF(N1505="základná",J1505,0)</f>
        <v>0</v>
      </c>
      <c r="BF1505" s="160">
        <f>IF(N1505="znížená",J1505,0)</f>
        <v>0</v>
      </c>
      <c r="BG1505" s="160">
        <f>IF(N1505="zákl. prenesená",J1505,0)</f>
        <v>0</v>
      </c>
      <c r="BH1505" s="160">
        <f>IF(N1505="zníž. prenesená",J1505,0)</f>
        <v>0</v>
      </c>
      <c r="BI1505" s="160">
        <f>IF(N1505="nulová",J1505,0)</f>
        <v>0</v>
      </c>
      <c r="BJ1505" s="17" t="s">
        <v>88</v>
      </c>
      <c r="BK1505" s="160">
        <f>ROUND(I1505*H1505,2)</f>
        <v>0</v>
      </c>
      <c r="BL1505" s="17" t="s">
        <v>461</v>
      </c>
      <c r="BM1505" s="159" t="s">
        <v>1899</v>
      </c>
    </row>
    <row r="1506" spans="2:65" s="12" customFormat="1" ht="11.25" x14ac:dyDescent="0.2">
      <c r="B1506" s="161"/>
      <c r="D1506" s="162" t="s">
        <v>379</v>
      </c>
      <c r="E1506" s="163" t="s">
        <v>1</v>
      </c>
      <c r="F1506" s="164" t="s">
        <v>1884</v>
      </c>
      <c r="H1506" s="163" t="s">
        <v>1</v>
      </c>
      <c r="I1506" s="165"/>
      <c r="L1506" s="161"/>
      <c r="M1506" s="166"/>
      <c r="T1506" s="167"/>
      <c r="AT1506" s="163" t="s">
        <v>379</v>
      </c>
      <c r="AU1506" s="163" t="s">
        <v>384</v>
      </c>
      <c r="AV1506" s="12" t="s">
        <v>82</v>
      </c>
      <c r="AW1506" s="12" t="s">
        <v>31</v>
      </c>
      <c r="AX1506" s="12" t="s">
        <v>75</v>
      </c>
      <c r="AY1506" s="163" t="s">
        <v>371</v>
      </c>
    </row>
    <row r="1507" spans="2:65" s="13" customFormat="1" ht="11.25" x14ac:dyDescent="0.2">
      <c r="B1507" s="168"/>
      <c r="D1507" s="162" t="s">
        <v>379</v>
      </c>
      <c r="E1507" s="169" t="s">
        <v>1</v>
      </c>
      <c r="F1507" s="170" t="s">
        <v>141</v>
      </c>
      <c r="H1507" s="171">
        <v>183.893</v>
      </c>
      <c r="I1507" s="172"/>
      <c r="L1507" s="168"/>
      <c r="M1507" s="173"/>
      <c r="T1507" s="174"/>
      <c r="AT1507" s="169" t="s">
        <v>379</v>
      </c>
      <c r="AU1507" s="169" t="s">
        <v>384</v>
      </c>
      <c r="AV1507" s="13" t="s">
        <v>88</v>
      </c>
      <c r="AW1507" s="13" t="s">
        <v>31</v>
      </c>
      <c r="AX1507" s="13" t="s">
        <v>75</v>
      </c>
      <c r="AY1507" s="169" t="s">
        <v>371</v>
      </c>
    </row>
    <row r="1508" spans="2:65" s="13" customFormat="1" ht="11.25" x14ac:dyDescent="0.2">
      <c r="B1508" s="168"/>
      <c r="D1508" s="162" t="s">
        <v>379</v>
      </c>
      <c r="E1508" s="169" t="s">
        <v>1</v>
      </c>
      <c r="F1508" s="170" t="s">
        <v>1900</v>
      </c>
      <c r="H1508" s="171">
        <v>-19.850000000000001</v>
      </c>
      <c r="I1508" s="172"/>
      <c r="L1508" s="168"/>
      <c r="M1508" s="173"/>
      <c r="T1508" s="174"/>
      <c r="AT1508" s="169" t="s">
        <v>379</v>
      </c>
      <c r="AU1508" s="169" t="s">
        <v>384</v>
      </c>
      <c r="AV1508" s="13" t="s">
        <v>88</v>
      </c>
      <c r="AW1508" s="13" t="s">
        <v>31</v>
      </c>
      <c r="AX1508" s="13" t="s">
        <v>75</v>
      </c>
      <c r="AY1508" s="169" t="s">
        <v>371</v>
      </c>
    </row>
    <row r="1509" spans="2:65" s="14" customFormat="1" ht="11.25" x14ac:dyDescent="0.2">
      <c r="B1509" s="175"/>
      <c r="D1509" s="162" t="s">
        <v>379</v>
      </c>
      <c r="E1509" s="176" t="s">
        <v>170</v>
      </c>
      <c r="F1509" s="177" t="s">
        <v>383</v>
      </c>
      <c r="H1509" s="178">
        <v>164.04300000000001</v>
      </c>
      <c r="I1509" s="179"/>
      <c r="L1509" s="175"/>
      <c r="M1509" s="180"/>
      <c r="T1509" s="181"/>
      <c r="AT1509" s="176" t="s">
        <v>379</v>
      </c>
      <c r="AU1509" s="176" t="s">
        <v>384</v>
      </c>
      <c r="AV1509" s="14" t="s">
        <v>384</v>
      </c>
      <c r="AW1509" s="14" t="s">
        <v>31</v>
      </c>
      <c r="AX1509" s="14" t="s">
        <v>75</v>
      </c>
      <c r="AY1509" s="176" t="s">
        <v>371</v>
      </c>
    </row>
    <row r="1510" spans="2:65" s="15" customFormat="1" ht="11.25" x14ac:dyDescent="0.2">
      <c r="B1510" s="182"/>
      <c r="D1510" s="162" t="s">
        <v>379</v>
      </c>
      <c r="E1510" s="183" t="s">
        <v>1</v>
      </c>
      <c r="F1510" s="184" t="s">
        <v>385</v>
      </c>
      <c r="H1510" s="185">
        <v>164.04300000000001</v>
      </c>
      <c r="I1510" s="186"/>
      <c r="L1510" s="182"/>
      <c r="M1510" s="187"/>
      <c r="T1510" s="188"/>
      <c r="AT1510" s="183" t="s">
        <v>379</v>
      </c>
      <c r="AU1510" s="183" t="s">
        <v>384</v>
      </c>
      <c r="AV1510" s="15" t="s">
        <v>377</v>
      </c>
      <c r="AW1510" s="15" t="s">
        <v>31</v>
      </c>
      <c r="AX1510" s="15" t="s">
        <v>82</v>
      </c>
      <c r="AY1510" s="183" t="s">
        <v>371</v>
      </c>
    </row>
    <row r="1511" spans="2:65" s="1" customFormat="1" ht="24.2" customHeight="1" x14ac:dyDescent="0.2">
      <c r="B1511" s="147"/>
      <c r="C1511" s="189" t="s">
        <v>1901</v>
      </c>
      <c r="D1511" s="189" t="s">
        <v>891</v>
      </c>
      <c r="E1511" s="190" t="s">
        <v>1518</v>
      </c>
      <c r="F1511" s="191" t="s">
        <v>1519</v>
      </c>
      <c r="G1511" s="192" t="s">
        <v>489</v>
      </c>
      <c r="H1511" s="193">
        <v>164.04300000000001</v>
      </c>
      <c r="I1511" s="194"/>
      <c r="J1511" s="195">
        <f>ROUND(I1511*H1511,2)</f>
        <v>0</v>
      </c>
      <c r="K1511" s="191"/>
      <c r="L1511" s="196"/>
      <c r="M1511" s="197" t="s">
        <v>1</v>
      </c>
      <c r="N1511" s="198" t="s">
        <v>41</v>
      </c>
      <c r="P1511" s="157">
        <f>O1511*H1511</f>
        <v>0</v>
      </c>
      <c r="Q1511" s="157">
        <v>2.9999999999999997E-4</v>
      </c>
      <c r="R1511" s="157">
        <f>Q1511*H1511</f>
        <v>4.9212899999999997E-2</v>
      </c>
      <c r="S1511" s="157">
        <v>0</v>
      </c>
      <c r="T1511" s="158">
        <f>S1511*H1511</f>
        <v>0</v>
      </c>
      <c r="AR1511" s="159" t="s">
        <v>566</v>
      </c>
      <c r="AT1511" s="159" t="s">
        <v>891</v>
      </c>
      <c r="AU1511" s="159" t="s">
        <v>384</v>
      </c>
      <c r="AY1511" s="17" t="s">
        <v>371</v>
      </c>
      <c r="BE1511" s="160">
        <f>IF(N1511="základná",J1511,0)</f>
        <v>0</v>
      </c>
      <c r="BF1511" s="160">
        <f>IF(N1511="znížená",J1511,0)</f>
        <v>0</v>
      </c>
      <c r="BG1511" s="160">
        <f>IF(N1511="zákl. prenesená",J1511,0)</f>
        <v>0</v>
      </c>
      <c r="BH1511" s="160">
        <f>IF(N1511="zníž. prenesená",J1511,0)</f>
        <v>0</v>
      </c>
      <c r="BI1511" s="160">
        <f>IF(N1511="nulová",J1511,0)</f>
        <v>0</v>
      </c>
      <c r="BJ1511" s="17" t="s">
        <v>88</v>
      </c>
      <c r="BK1511" s="160">
        <f>ROUND(I1511*H1511,2)</f>
        <v>0</v>
      </c>
      <c r="BL1511" s="17" t="s">
        <v>461</v>
      </c>
      <c r="BM1511" s="159" t="s">
        <v>1902</v>
      </c>
    </row>
    <row r="1512" spans="2:65" s="13" customFormat="1" ht="11.25" x14ac:dyDescent="0.2">
      <c r="B1512" s="168"/>
      <c r="D1512" s="162" t="s">
        <v>379</v>
      </c>
      <c r="E1512" s="169" t="s">
        <v>1</v>
      </c>
      <c r="F1512" s="170" t="s">
        <v>170</v>
      </c>
      <c r="H1512" s="171">
        <v>164.04300000000001</v>
      </c>
      <c r="I1512" s="172"/>
      <c r="L1512" s="168"/>
      <c r="M1512" s="173"/>
      <c r="T1512" s="174"/>
      <c r="AT1512" s="169" t="s">
        <v>379</v>
      </c>
      <c r="AU1512" s="169" t="s">
        <v>384</v>
      </c>
      <c r="AV1512" s="13" t="s">
        <v>88</v>
      </c>
      <c r="AW1512" s="13" t="s">
        <v>31</v>
      </c>
      <c r="AX1512" s="13" t="s">
        <v>75</v>
      </c>
      <c r="AY1512" s="169" t="s">
        <v>371</v>
      </c>
    </row>
    <row r="1513" spans="2:65" s="15" customFormat="1" ht="11.25" x14ac:dyDescent="0.2">
      <c r="B1513" s="182"/>
      <c r="D1513" s="162" t="s">
        <v>379</v>
      </c>
      <c r="E1513" s="183" t="s">
        <v>1</v>
      </c>
      <c r="F1513" s="184" t="s">
        <v>385</v>
      </c>
      <c r="H1513" s="185">
        <v>164.04300000000001</v>
      </c>
      <c r="I1513" s="186"/>
      <c r="L1513" s="182"/>
      <c r="M1513" s="187"/>
      <c r="T1513" s="188"/>
      <c r="AT1513" s="183" t="s">
        <v>379</v>
      </c>
      <c r="AU1513" s="183" t="s">
        <v>384</v>
      </c>
      <c r="AV1513" s="15" t="s">
        <v>377</v>
      </c>
      <c r="AW1513" s="15" t="s">
        <v>31</v>
      </c>
      <c r="AX1513" s="15" t="s">
        <v>82</v>
      </c>
      <c r="AY1513" s="183" t="s">
        <v>371</v>
      </c>
    </row>
    <row r="1514" spans="2:65" s="1" customFormat="1" ht="24.2" customHeight="1" x14ac:dyDescent="0.2">
      <c r="B1514" s="147"/>
      <c r="C1514" s="148" t="s">
        <v>1903</v>
      </c>
      <c r="D1514" s="148" t="s">
        <v>373</v>
      </c>
      <c r="E1514" s="149" t="s">
        <v>1508</v>
      </c>
      <c r="F1514" s="150" t="s">
        <v>1509</v>
      </c>
      <c r="G1514" s="151" t="s">
        <v>376</v>
      </c>
      <c r="H1514" s="152">
        <v>579.524</v>
      </c>
      <c r="I1514" s="153"/>
      <c r="J1514" s="154">
        <f>ROUND(I1514*H1514,2)</f>
        <v>0</v>
      </c>
      <c r="K1514" s="150"/>
      <c r="L1514" s="32"/>
      <c r="M1514" s="155" t="s">
        <v>1</v>
      </c>
      <c r="N1514" s="156" t="s">
        <v>41</v>
      </c>
      <c r="P1514" s="157">
        <f>O1514*H1514</f>
        <v>0</v>
      </c>
      <c r="Q1514" s="157">
        <v>0</v>
      </c>
      <c r="R1514" s="157">
        <f>Q1514*H1514</f>
        <v>0</v>
      </c>
      <c r="S1514" s="157">
        <v>0</v>
      </c>
      <c r="T1514" s="158">
        <f>S1514*H1514</f>
        <v>0</v>
      </c>
      <c r="AR1514" s="159" t="s">
        <v>461</v>
      </c>
      <c r="AT1514" s="159" t="s">
        <v>373</v>
      </c>
      <c r="AU1514" s="159" t="s">
        <v>384</v>
      </c>
      <c r="AY1514" s="17" t="s">
        <v>371</v>
      </c>
      <c r="BE1514" s="160">
        <f>IF(N1514="základná",J1514,0)</f>
        <v>0</v>
      </c>
      <c r="BF1514" s="160">
        <f>IF(N1514="znížená",J1514,0)</f>
        <v>0</v>
      </c>
      <c r="BG1514" s="160">
        <f>IF(N1514="zákl. prenesená",J1514,0)</f>
        <v>0</v>
      </c>
      <c r="BH1514" s="160">
        <f>IF(N1514="zníž. prenesená",J1514,0)</f>
        <v>0</v>
      </c>
      <c r="BI1514" s="160">
        <f>IF(N1514="nulová",J1514,0)</f>
        <v>0</v>
      </c>
      <c r="BJ1514" s="17" t="s">
        <v>88</v>
      </c>
      <c r="BK1514" s="160">
        <f>ROUND(I1514*H1514,2)</f>
        <v>0</v>
      </c>
      <c r="BL1514" s="17" t="s">
        <v>461</v>
      </c>
      <c r="BM1514" s="159" t="s">
        <v>1904</v>
      </c>
    </row>
    <row r="1515" spans="2:65" s="13" customFormat="1" ht="11.25" x14ac:dyDescent="0.2">
      <c r="B1515" s="168"/>
      <c r="D1515" s="162" t="s">
        <v>379</v>
      </c>
      <c r="E1515" s="169" t="s">
        <v>1</v>
      </c>
      <c r="F1515" s="170" t="s">
        <v>245</v>
      </c>
      <c r="H1515" s="171">
        <v>579.524</v>
      </c>
      <c r="I1515" s="172"/>
      <c r="L1515" s="168"/>
      <c r="M1515" s="173"/>
      <c r="T1515" s="174"/>
      <c r="AT1515" s="169" t="s">
        <v>379</v>
      </c>
      <c r="AU1515" s="169" t="s">
        <v>384</v>
      </c>
      <c r="AV1515" s="13" t="s">
        <v>88</v>
      </c>
      <c r="AW1515" s="13" t="s">
        <v>31</v>
      </c>
      <c r="AX1515" s="13" t="s">
        <v>75</v>
      </c>
      <c r="AY1515" s="169" t="s">
        <v>371</v>
      </c>
    </row>
    <row r="1516" spans="2:65" s="15" customFormat="1" ht="11.25" x14ac:dyDescent="0.2">
      <c r="B1516" s="182"/>
      <c r="D1516" s="162" t="s">
        <v>379</v>
      </c>
      <c r="E1516" s="183" t="s">
        <v>1</v>
      </c>
      <c r="F1516" s="184" t="s">
        <v>385</v>
      </c>
      <c r="H1516" s="185">
        <v>579.524</v>
      </c>
      <c r="I1516" s="186"/>
      <c r="L1516" s="182"/>
      <c r="M1516" s="187"/>
      <c r="T1516" s="188"/>
      <c r="AT1516" s="183" t="s">
        <v>379</v>
      </c>
      <c r="AU1516" s="183" t="s">
        <v>384</v>
      </c>
      <c r="AV1516" s="15" t="s">
        <v>377</v>
      </c>
      <c r="AW1516" s="15" t="s">
        <v>31</v>
      </c>
      <c r="AX1516" s="15" t="s">
        <v>82</v>
      </c>
      <c r="AY1516" s="183" t="s">
        <v>371</v>
      </c>
    </row>
    <row r="1517" spans="2:65" s="1" customFormat="1" ht="24.2" customHeight="1" x14ac:dyDescent="0.2">
      <c r="B1517" s="147"/>
      <c r="C1517" s="148" t="s">
        <v>1905</v>
      </c>
      <c r="D1517" s="148" t="s">
        <v>373</v>
      </c>
      <c r="E1517" s="149" t="s">
        <v>1606</v>
      </c>
      <c r="F1517" s="150" t="s">
        <v>1607</v>
      </c>
      <c r="G1517" s="151" t="s">
        <v>513</v>
      </c>
      <c r="H1517" s="152">
        <v>2</v>
      </c>
      <c r="I1517" s="153"/>
      <c r="J1517" s="154">
        <f>ROUND(I1517*H1517,2)</f>
        <v>0</v>
      </c>
      <c r="K1517" s="150"/>
      <c r="L1517" s="32"/>
      <c r="M1517" s="155" t="s">
        <v>1</v>
      </c>
      <c r="N1517" s="156" t="s">
        <v>41</v>
      </c>
      <c r="P1517" s="157">
        <f>O1517*H1517</f>
        <v>0</v>
      </c>
      <c r="Q1517" s="157">
        <v>5.5000000000000002E-5</v>
      </c>
      <c r="R1517" s="157">
        <f>Q1517*H1517</f>
        <v>1.1E-4</v>
      </c>
      <c r="S1517" s="157">
        <v>0</v>
      </c>
      <c r="T1517" s="158">
        <f>S1517*H1517</f>
        <v>0</v>
      </c>
      <c r="AR1517" s="159" t="s">
        <v>461</v>
      </c>
      <c r="AT1517" s="159" t="s">
        <v>373</v>
      </c>
      <c r="AU1517" s="159" t="s">
        <v>384</v>
      </c>
      <c r="AY1517" s="17" t="s">
        <v>371</v>
      </c>
      <c r="BE1517" s="160">
        <f>IF(N1517="základná",J1517,0)</f>
        <v>0</v>
      </c>
      <c r="BF1517" s="160">
        <f>IF(N1517="znížená",J1517,0)</f>
        <v>0</v>
      </c>
      <c r="BG1517" s="160">
        <f>IF(N1517="zákl. prenesená",J1517,0)</f>
        <v>0</v>
      </c>
      <c r="BH1517" s="160">
        <f>IF(N1517="zníž. prenesená",J1517,0)</f>
        <v>0</v>
      </c>
      <c r="BI1517" s="160">
        <f>IF(N1517="nulová",J1517,0)</f>
        <v>0</v>
      </c>
      <c r="BJ1517" s="17" t="s">
        <v>88</v>
      </c>
      <c r="BK1517" s="160">
        <f>ROUND(I1517*H1517,2)</f>
        <v>0</v>
      </c>
      <c r="BL1517" s="17" t="s">
        <v>461</v>
      </c>
      <c r="BM1517" s="159" t="s">
        <v>1906</v>
      </c>
    </row>
    <row r="1518" spans="2:65" s="13" customFormat="1" ht="11.25" x14ac:dyDescent="0.2">
      <c r="B1518" s="168"/>
      <c r="D1518" s="162" t="s">
        <v>379</v>
      </c>
      <c r="E1518" s="169" t="s">
        <v>1</v>
      </c>
      <c r="F1518" s="170" t="s">
        <v>88</v>
      </c>
      <c r="H1518" s="171">
        <v>2</v>
      </c>
      <c r="I1518" s="172"/>
      <c r="L1518" s="168"/>
      <c r="M1518" s="173"/>
      <c r="T1518" s="174"/>
      <c r="AT1518" s="169" t="s">
        <v>379</v>
      </c>
      <c r="AU1518" s="169" t="s">
        <v>384</v>
      </c>
      <c r="AV1518" s="13" t="s">
        <v>88</v>
      </c>
      <c r="AW1518" s="13" t="s">
        <v>31</v>
      </c>
      <c r="AX1518" s="13" t="s">
        <v>75</v>
      </c>
      <c r="AY1518" s="169" t="s">
        <v>371</v>
      </c>
    </row>
    <row r="1519" spans="2:65" s="15" customFormat="1" ht="11.25" x14ac:dyDescent="0.2">
      <c r="B1519" s="182"/>
      <c r="D1519" s="162" t="s">
        <v>379</v>
      </c>
      <c r="E1519" s="183" t="s">
        <v>1</v>
      </c>
      <c r="F1519" s="184" t="s">
        <v>385</v>
      </c>
      <c r="H1519" s="185">
        <v>2</v>
      </c>
      <c r="I1519" s="186"/>
      <c r="L1519" s="182"/>
      <c r="M1519" s="187"/>
      <c r="T1519" s="188"/>
      <c r="AT1519" s="183" t="s">
        <v>379</v>
      </c>
      <c r="AU1519" s="183" t="s">
        <v>384</v>
      </c>
      <c r="AV1519" s="15" t="s">
        <v>377</v>
      </c>
      <c r="AW1519" s="15" t="s">
        <v>31</v>
      </c>
      <c r="AX1519" s="15" t="s">
        <v>82</v>
      </c>
      <c r="AY1519" s="183" t="s">
        <v>371</v>
      </c>
    </row>
    <row r="1520" spans="2:65" s="1" customFormat="1" ht="24.2" customHeight="1" x14ac:dyDescent="0.2">
      <c r="B1520" s="147"/>
      <c r="C1520" s="189" t="s">
        <v>1907</v>
      </c>
      <c r="D1520" s="189" t="s">
        <v>891</v>
      </c>
      <c r="E1520" s="190" t="s">
        <v>1610</v>
      </c>
      <c r="F1520" s="191" t="s">
        <v>1611</v>
      </c>
      <c r="G1520" s="192" t="s">
        <v>513</v>
      </c>
      <c r="H1520" s="193">
        <v>2</v>
      </c>
      <c r="I1520" s="194"/>
      <c r="J1520" s="195">
        <f>ROUND(I1520*H1520,2)</f>
        <v>0</v>
      </c>
      <c r="K1520" s="191"/>
      <c r="L1520" s="196"/>
      <c r="M1520" s="197" t="s">
        <v>1</v>
      </c>
      <c r="N1520" s="198" t="s">
        <v>41</v>
      </c>
      <c r="P1520" s="157">
        <f>O1520*H1520</f>
        <v>0</v>
      </c>
      <c r="Q1520" s="157">
        <v>6.4999999999999997E-4</v>
      </c>
      <c r="R1520" s="157">
        <f>Q1520*H1520</f>
        <v>1.2999999999999999E-3</v>
      </c>
      <c r="S1520" s="157">
        <v>0</v>
      </c>
      <c r="T1520" s="158">
        <f>S1520*H1520</f>
        <v>0</v>
      </c>
      <c r="AR1520" s="159" t="s">
        <v>566</v>
      </c>
      <c r="AT1520" s="159" t="s">
        <v>891</v>
      </c>
      <c r="AU1520" s="159" t="s">
        <v>384</v>
      </c>
      <c r="AY1520" s="17" t="s">
        <v>371</v>
      </c>
      <c r="BE1520" s="160">
        <f>IF(N1520="základná",J1520,0)</f>
        <v>0</v>
      </c>
      <c r="BF1520" s="160">
        <f>IF(N1520="znížená",J1520,0)</f>
        <v>0</v>
      </c>
      <c r="BG1520" s="160">
        <f>IF(N1520="zákl. prenesená",J1520,0)</f>
        <v>0</v>
      </c>
      <c r="BH1520" s="160">
        <f>IF(N1520="zníž. prenesená",J1520,0)</f>
        <v>0</v>
      </c>
      <c r="BI1520" s="160">
        <f>IF(N1520="nulová",J1520,0)</f>
        <v>0</v>
      </c>
      <c r="BJ1520" s="17" t="s">
        <v>88</v>
      </c>
      <c r="BK1520" s="160">
        <f>ROUND(I1520*H1520,2)</f>
        <v>0</v>
      </c>
      <c r="BL1520" s="17" t="s">
        <v>461</v>
      </c>
      <c r="BM1520" s="159" t="s">
        <v>1908</v>
      </c>
    </row>
    <row r="1521" spans="2:65" s="1" customFormat="1" ht="24.2" customHeight="1" x14ac:dyDescent="0.2">
      <c r="B1521" s="147"/>
      <c r="C1521" s="148" t="s">
        <v>1909</v>
      </c>
      <c r="D1521" s="148" t="s">
        <v>373</v>
      </c>
      <c r="E1521" s="149" t="s">
        <v>1500</v>
      </c>
      <c r="F1521" s="150" t="s">
        <v>1501</v>
      </c>
      <c r="G1521" s="151" t="s">
        <v>376</v>
      </c>
      <c r="H1521" s="152">
        <v>653.08100000000002</v>
      </c>
      <c r="I1521" s="153"/>
      <c r="J1521" s="154">
        <f>ROUND(I1521*H1521,2)</f>
        <v>0</v>
      </c>
      <c r="K1521" s="150"/>
      <c r="L1521" s="32"/>
      <c r="M1521" s="155" t="s">
        <v>1</v>
      </c>
      <c r="N1521" s="156" t="s">
        <v>41</v>
      </c>
      <c r="P1521" s="157">
        <f>O1521*H1521</f>
        <v>0</v>
      </c>
      <c r="Q1521" s="157">
        <v>0</v>
      </c>
      <c r="R1521" s="157">
        <f>Q1521*H1521</f>
        <v>0</v>
      </c>
      <c r="S1521" s="157">
        <v>0</v>
      </c>
      <c r="T1521" s="158">
        <f>S1521*H1521</f>
        <v>0</v>
      </c>
      <c r="AR1521" s="159" t="s">
        <v>461</v>
      </c>
      <c r="AT1521" s="159" t="s">
        <v>373</v>
      </c>
      <c r="AU1521" s="159" t="s">
        <v>384</v>
      </c>
      <c r="AY1521" s="17" t="s">
        <v>371</v>
      </c>
      <c r="BE1521" s="160">
        <f>IF(N1521="základná",J1521,0)</f>
        <v>0</v>
      </c>
      <c r="BF1521" s="160">
        <f>IF(N1521="znížená",J1521,0)</f>
        <v>0</v>
      </c>
      <c r="BG1521" s="160">
        <f>IF(N1521="zákl. prenesená",J1521,0)</f>
        <v>0</v>
      </c>
      <c r="BH1521" s="160">
        <f>IF(N1521="zníž. prenesená",J1521,0)</f>
        <v>0</v>
      </c>
      <c r="BI1521" s="160">
        <f>IF(N1521="nulová",J1521,0)</f>
        <v>0</v>
      </c>
      <c r="BJ1521" s="17" t="s">
        <v>88</v>
      </c>
      <c r="BK1521" s="160">
        <f>ROUND(I1521*H1521,2)</f>
        <v>0</v>
      </c>
      <c r="BL1521" s="17" t="s">
        <v>461</v>
      </c>
      <c r="BM1521" s="159" t="s">
        <v>1910</v>
      </c>
    </row>
    <row r="1522" spans="2:65" s="13" customFormat="1" ht="11.25" x14ac:dyDescent="0.2">
      <c r="B1522" s="168"/>
      <c r="D1522" s="162" t="s">
        <v>379</v>
      </c>
      <c r="E1522" s="169" t="s">
        <v>1</v>
      </c>
      <c r="F1522" s="170" t="s">
        <v>1873</v>
      </c>
      <c r="H1522" s="171">
        <v>653.08100000000002</v>
      </c>
      <c r="I1522" s="172"/>
      <c r="L1522" s="168"/>
      <c r="M1522" s="173"/>
      <c r="T1522" s="174"/>
      <c r="AT1522" s="169" t="s">
        <v>379</v>
      </c>
      <c r="AU1522" s="169" t="s">
        <v>384</v>
      </c>
      <c r="AV1522" s="13" t="s">
        <v>88</v>
      </c>
      <c r="AW1522" s="13" t="s">
        <v>31</v>
      </c>
      <c r="AX1522" s="13" t="s">
        <v>75</v>
      </c>
      <c r="AY1522" s="169" t="s">
        <v>371</v>
      </c>
    </row>
    <row r="1523" spans="2:65" s="15" customFormat="1" ht="11.25" x14ac:dyDescent="0.2">
      <c r="B1523" s="182"/>
      <c r="D1523" s="162" t="s">
        <v>379</v>
      </c>
      <c r="E1523" s="183" t="s">
        <v>1</v>
      </c>
      <c r="F1523" s="184" t="s">
        <v>385</v>
      </c>
      <c r="H1523" s="185">
        <v>653.08100000000002</v>
      </c>
      <c r="I1523" s="186"/>
      <c r="L1523" s="182"/>
      <c r="M1523" s="187"/>
      <c r="T1523" s="188"/>
      <c r="AT1523" s="183" t="s">
        <v>379</v>
      </c>
      <c r="AU1523" s="183" t="s">
        <v>384</v>
      </c>
      <c r="AV1523" s="15" t="s">
        <v>377</v>
      </c>
      <c r="AW1523" s="15" t="s">
        <v>31</v>
      </c>
      <c r="AX1523" s="15" t="s">
        <v>82</v>
      </c>
      <c r="AY1523" s="183" t="s">
        <v>371</v>
      </c>
    </row>
    <row r="1524" spans="2:65" s="1" customFormat="1" ht="24.2" customHeight="1" x14ac:dyDescent="0.2">
      <c r="B1524" s="147"/>
      <c r="C1524" s="189" t="s">
        <v>1911</v>
      </c>
      <c r="D1524" s="189" t="s">
        <v>891</v>
      </c>
      <c r="E1524" s="190" t="s">
        <v>1504</v>
      </c>
      <c r="F1524" s="191" t="s">
        <v>1505</v>
      </c>
      <c r="G1524" s="192" t="s">
        <v>376</v>
      </c>
      <c r="H1524" s="193">
        <v>783.697</v>
      </c>
      <c r="I1524" s="194"/>
      <c r="J1524" s="195">
        <f>ROUND(I1524*H1524,2)</f>
        <v>0</v>
      </c>
      <c r="K1524" s="191"/>
      <c r="L1524" s="196"/>
      <c r="M1524" s="197" t="s">
        <v>1</v>
      </c>
      <c r="N1524" s="198" t="s">
        <v>41</v>
      </c>
      <c r="P1524" s="157">
        <f>O1524*H1524</f>
        <v>0</v>
      </c>
      <c r="Q1524" s="157">
        <v>2.9999999999999997E-4</v>
      </c>
      <c r="R1524" s="157">
        <f>Q1524*H1524</f>
        <v>0.23510909999999999</v>
      </c>
      <c r="S1524" s="157">
        <v>0</v>
      </c>
      <c r="T1524" s="158">
        <f>S1524*H1524</f>
        <v>0</v>
      </c>
      <c r="AR1524" s="159" t="s">
        <v>566</v>
      </c>
      <c r="AT1524" s="159" t="s">
        <v>891</v>
      </c>
      <c r="AU1524" s="159" t="s">
        <v>384</v>
      </c>
      <c r="AY1524" s="17" t="s">
        <v>371</v>
      </c>
      <c r="BE1524" s="160">
        <f>IF(N1524="základná",J1524,0)</f>
        <v>0</v>
      </c>
      <c r="BF1524" s="160">
        <f>IF(N1524="znížená",J1524,0)</f>
        <v>0</v>
      </c>
      <c r="BG1524" s="160">
        <f>IF(N1524="zákl. prenesená",J1524,0)</f>
        <v>0</v>
      </c>
      <c r="BH1524" s="160">
        <f>IF(N1524="zníž. prenesená",J1524,0)</f>
        <v>0</v>
      </c>
      <c r="BI1524" s="160">
        <f>IF(N1524="nulová",J1524,0)</f>
        <v>0</v>
      </c>
      <c r="BJ1524" s="17" t="s">
        <v>88</v>
      </c>
      <c r="BK1524" s="160">
        <f>ROUND(I1524*H1524,2)</f>
        <v>0</v>
      </c>
      <c r="BL1524" s="17" t="s">
        <v>461</v>
      </c>
      <c r="BM1524" s="159" t="s">
        <v>1912</v>
      </c>
    </row>
    <row r="1525" spans="2:65" s="13" customFormat="1" ht="11.25" x14ac:dyDescent="0.2">
      <c r="B1525" s="168"/>
      <c r="D1525" s="162" t="s">
        <v>379</v>
      </c>
      <c r="E1525" s="169" t="s">
        <v>1</v>
      </c>
      <c r="F1525" s="170" t="s">
        <v>1881</v>
      </c>
      <c r="H1525" s="171">
        <v>783.697</v>
      </c>
      <c r="I1525" s="172"/>
      <c r="L1525" s="168"/>
      <c r="M1525" s="173"/>
      <c r="T1525" s="174"/>
      <c r="AT1525" s="169" t="s">
        <v>379</v>
      </c>
      <c r="AU1525" s="169" t="s">
        <v>384</v>
      </c>
      <c r="AV1525" s="13" t="s">
        <v>88</v>
      </c>
      <c r="AW1525" s="13" t="s">
        <v>31</v>
      </c>
      <c r="AX1525" s="13" t="s">
        <v>75</v>
      </c>
      <c r="AY1525" s="169" t="s">
        <v>371</v>
      </c>
    </row>
    <row r="1526" spans="2:65" s="15" customFormat="1" ht="11.25" x14ac:dyDescent="0.2">
      <c r="B1526" s="182"/>
      <c r="D1526" s="162" t="s">
        <v>379</v>
      </c>
      <c r="E1526" s="183" t="s">
        <v>1</v>
      </c>
      <c r="F1526" s="184" t="s">
        <v>385</v>
      </c>
      <c r="H1526" s="185">
        <v>783.697</v>
      </c>
      <c r="I1526" s="186"/>
      <c r="L1526" s="182"/>
      <c r="M1526" s="187"/>
      <c r="T1526" s="188"/>
      <c r="AT1526" s="183" t="s">
        <v>379</v>
      </c>
      <c r="AU1526" s="183" t="s">
        <v>384</v>
      </c>
      <c r="AV1526" s="15" t="s">
        <v>377</v>
      </c>
      <c r="AW1526" s="15" t="s">
        <v>31</v>
      </c>
      <c r="AX1526" s="15" t="s">
        <v>82</v>
      </c>
      <c r="AY1526" s="183" t="s">
        <v>371</v>
      </c>
    </row>
    <row r="1527" spans="2:65" s="1" customFormat="1" ht="33" customHeight="1" x14ac:dyDescent="0.2">
      <c r="B1527" s="147"/>
      <c r="C1527" s="148" t="s">
        <v>1913</v>
      </c>
      <c r="D1527" s="148" t="s">
        <v>373</v>
      </c>
      <c r="E1527" s="149" t="s">
        <v>1914</v>
      </c>
      <c r="F1527" s="150" t="s">
        <v>1915</v>
      </c>
      <c r="G1527" s="151" t="s">
        <v>489</v>
      </c>
      <c r="H1527" s="152">
        <v>80.64</v>
      </c>
      <c r="I1527" s="153"/>
      <c r="J1527" s="154">
        <f>ROUND(I1527*H1527,2)</f>
        <v>0</v>
      </c>
      <c r="K1527" s="150"/>
      <c r="L1527" s="32"/>
      <c r="M1527" s="155" t="s">
        <v>1</v>
      </c>
      <c r="N1527" s="156" t="s">
        <v>41</v>
      </c>
      <c r="P1527" s="157">
        <f>O1527*H1527</f>
        <v>0</v>
      </c>
      <c r="Q1527" s="157">
        <v>3.3769999999999997E-5</v>
      </c>
      <c r="R1527" s="157">
        <f>Q1527*H1527</f>
        <v>2.7232127999999999E-3</v>
      </c>
      <c r="S1527" s="157">
        <v>0</v>
      </c>
      <c r="T1527" s="158">
        <f>S1527*H1527</f>
        <v>0</v>
      </c>
      <c r="AR1527" s="159" t="s">
        <v>461</v>
      </c>
      <c r="AT1527" s="159" t="s">
        <v>373</v>
      </c>
      <c r="AU1527" s="159" t="s">
        <v>384</v>
      </c>
      <c r="AY1527" s="17" t="s">
        <v>371</v>
      </c>
      <c r="BE1527" s="160">
        <f>IF(N1527="základná",J1527,0)</f>
        <v>0</v>
      </c>
      <c r="BF1527" s="160">
        <f>IF(N1527="znížená",J1527,0)</f>
        <v>0</v>
      </c>
      <c r="BG1527" s="160">
        <f>IF(N1527="zákl. prenesená",J1527,0)</f>
        <v>0</v>
      </c>
      <c r="BH1527" s="160">
        <f>IF(N1527="zníž. prenesená",J1527,0)</f>
        <v>0</v>
      </c>
      <c r="BI1527" s="160">
        <f>IF(N1527="nulová",J1527,0)</f>
        <v>0</v>
      </c>
      <c r="BJ1527" s="17" t="s">
        <v>88</v>
      </c>
      <c r="BK1527" s="160">
        <f>ROUND(I1527*H1527,2)</f>
        <v>0</v>
      </c>
      <c r="BL1527" s="17" t="s">
        <v>461</v>
      </c>
      <c r="BM1527" s="159" t="s">
        <v>1916</v>
      </c>
    </row>
    <row r="1528" spans="2:65" s="13" customFormat="1" ht="11.25" x14ac:dyDescent="0.2">
      <c r="B1528" s="168"/>
      <c r="D1528" s="162" t="s">
        <v>379</v>
      </c>
      <c r="E1528" s="169" t="s">
        <v>1</v>
      </c>
      <c r="F1528" s="170" t="s">
        <v>1917</v>
      </c>
      <c r="H1528" s="171">
        <v>80.64</v>
      </c>
      <c r="I1528" s="172"/>
      <c r="L1528" s="168"/>
      <c r="M1528" s="173"/>
      <c r="T1528" s="174"/>
      <c r="AT1528" s="169" t="s">
        <v>379</v>
      </c>
      <c r="AU1528" s="169" t="s">
        <v>384</v>
      </c>
      <c r="AV1528" s="13" t="s">
        <v>88</v>
      </c>
      <c r="AW1528" s="13" t="s">
        <v>31</v>
      </c>
      <c r="AX1528" s="13" t="s">
        <v>75</v>
      </c>
      <c r="AY1528" s="169" t="s">
        <v>371</v>
      </c>
    </row>
    <row r="1529" spans="2:65" s="14" customFormat="1" ht="11.25" x14ac:dyDescent="0.2">
      <c r="B1529" s="175"/>
      <c r="D1529" s="162" t="s">
        <v>379</v>
      </c>
      <c r="E1529" s="176" t="s">
        <v>207</v>
      </c>
      <c r="F1529" s="177" t="s">
        <v>383</v>
      </c>
      <c r="H1529" s="178">
        <v>80.64</v>
      </c>
      <c r="I1529" s="179"/>
      <c r="L1529" s="175"/>
      <c r="M1529" s="180"/>
      <c r="T1529" s="181"/>
      <c r="AT1529" s="176" t="s">
        <v>379</v>
      </c>
      <c r="AU1529" s="176" t="s">
        <v>384</v>
      </c>
      <c r="AV1529" s="14" t="s">
        <v>384</v>
      </c>
      <c r="AW1529" s="14" t="s">
        <v>31</v>
      </c>
      <c r="AX1529" s="14" t="s">
        <v>75</v>
      </c>
      <c r="AY1529" s="176" t="s">
        <v>371</v>
      </c>
    </row>
    <row r="1530" spans="2:65" s="15" customFormat="1" ht="11.25" x14ac:dyDescent="0.2">
      <c r="B1530" s="182"/>
      <c r="D1530" s="162" t="s">
        <v>379</v>
      </c>
      <c r="E1530" s="183" t="s">
        <v>1</v>
      </c>
      <c r="F1530" s="184" t="s">
        <v>385</v>
      </c>
      <c r="H1530" s="185">
        <v>80.64</v>
      </c>
      <c r="I1530" s="186"/>
      <c r="L1530" s="182"/>
      <c r="M1530" s="187"/>
      <c r="T1530" s="188"/>
      <c r="AT1530" s="183" t="s">
        <v>379</v>
      </c>
      <c r="AU1530" s="183" t="s">
        <v>384</v>
      </c>
      <c r="AV1530" s="15" t="s">
        <v>377</v>
      </c>
      <c r="AW1530" s="15" t="s">
        <v>31</v>
      </c>
      <c r="AX1530" s="15" t="s">
        <v>82</v>
      </c>
      <c r="AY1530" s="183" t="s">
        <v>371</v>
      </c>
    </row>
    <row r="1531" spans="2:65" s="1" customFormat="1" ht="33" customHeight="1" x14ac:dyDescent="0.2">
      <c r="B1531" s="147"/>
      <c r="C1531" s="148" t="s">
        <v>1918</v>
      </c>
      <c r="D1531" s="148" t="s">
        <v>373</v>
      </c>
      <c r="E1531" s="149" t="s">
        <v>1663</v>
      </c>
      <c r="F1531" s="150" t="s">
        <v>1664</v>
      </c>
      <c r="G1531" s="151" t="s">
        <v>489</v>
      </c>
      <c r="H1531" s="152">
        <v>1.9</v>
      </c>
      <c r="I1531" s="153"/>
      <c r="J1531" s="154">
        <f>ROUND(I1531*H1531,2)</f>
        <v>0</v>
      </c>
      <c r="K1531" s="150"/>
      <c r="L1531" s="32"/>
      <c r="M1531" s="155" t="s">
        <v>1</v>
      </c>
      <c r="N1531" s="156" t="s">
        <v>41</v>
      </c>
      <c r="P1531" s="157">
        <f>O1531*H1531</f>
        <v>0</v>
      </c>
      <c r="Q1531" s="157">
        <v>4.3779999999999998E-5</v>
      </c>
      <c r="R1531" s="157">
        <f>Q1531*H1531</f>
        <v>8.3181999999999991E-5</v>
      </c>
      <c r="S1531" s="157">
        <v>0</v>
      </c>
      <c r="T1531" s="158">
        <f>S1531*H1531</f>
        <v>0</v>
      </c>
      <c r="AR1531" s="159" t="s">
        <v>461</v>
      </c>
      <c r="AT1531" s="159" t="s">
        <v>373</v>
      </c>
      <c r="AU1531" s="159" t="s">
        <v>384</v>
      </c>
      <c r="AY1531" s="17" t="s">
        <v>371</v>
      </c>
      <c r="BE1531" s="160">
        <f>IF(N1531="základná",J1531,0)</f>
        <v>0</v>
      </c>
      <c r="BF1531" s="160">
        <f>IF(N1531="znížená",J1531,0)</f>
        <v>0</v>
      </c>
      <c r="BG1531" s="160">
        <f>IF(N1531="zákl. prenesená",J1531,0)</f>
        <v>0</v>
      </c>
      <c r="BH1531" s="160">
        <f>IF(N1531="zníž. prenesená",J1531,0)</f>
        <v>0</v>
      </c>
      <c r="BI1531" s="160">
        <f>IF(N1531="nulová",J1531,0)</f>
        <v>0</v>
      </c>
      <c r="BJ1531" s="17" t="s">
        <v>88</v>
      </c>
      <c r="BK1531" s="160">
        <f>ROUND(I1531*H1531,2)</f>
        <v>0</v>
      </c>
      <c r="BL1531" s="17" t="s">
        <v>461</v>
      </c>
      <c r="BM1531" s="159" t="s">
        <v>1919</v>
      </c>
    </row>
    <row r="1532" spans="2:65" s="13" customFormat="1" ht="11.25" x14ac:dyDescent="0.2">
      <c r="B1532" s="168"/>
      <c r="D1532" s="162" t="s">
        <v>379</v>
      </c>
      <c r="E1532" s="169" t="s">
        <v>1</v>
      </c>
      <c r="F1532" s="170" t="s">
        <v>206</v>
      </c>
      <c r="H1532" s="171">
        <v>1.9</v>
      </c>
      <c r="I1532" s="172"/>
      <c r="L1532" s="168"/>
      <c r="M1532" s="173"/>
      <c r="T1532" s="174"/>
      <c r="AT1532" s="169" t="s">
        <v>379</v>
      </c>
      <c r="AU1532" s="169" t="s">
        <v>384</v>
      </c>
      <c r="AV1532" s="13" t="s">
        <v>88</v>
      </c>
      <c r="AW1532" s="13" t="s">
        <v>31</v>
      </c>
      <c r="AX1532" s="13" t="s">
        <v>75</v>
      </c>
      <c r="AY1532" s="169" t="s">
        <v>371</v>
      </c>
    </row>
    <row r="1533" spans="2:65" s="14" customFormat="1" ht="11.25" x14ac:dyDescent="0.2">
      <c r="B1533" s="175"/>
      <c r="D1533" s="162" t="s">
        <v>379</v>
      </c>
      <c r="E1533" s="176" t="s">
        <v>205</v>
      </c>
      <c r="F1533" s="177" t="s">
        <v>383</v>
      </c>
      <c r="H1533" s="178">
        <v>1.9</v>
      </c>
      <c r="I1533" s="179"/>
      <c r="L1533" s="175"/>
      <c r="M1533" s="180"/>
      <c r="T1533" s="181"/>
      <c r="AT1533" s="176" t="s">
        <v>379</v>
      </c>
      <c r="AU1533" s="176" t="s">
        <v>384</v>
      </c>
      <c r="AV1533" s="14" t="s">
        <v>384</v>
      </c>
      <c r="AW1533" s="14" t="s">
        <v>31</v>
      </c>
      <c r="AX1533" s="14" t="s">
        <v>75</v>
      </c>
      <c r="AY1533" s="176" t="s">
        <v>371</v>
      </c>
    </row>
    <row r="1534" spans="2:65" s="15" customFormat="1" ht="11.25" x14ac:dyDescent="0.2">
      <c r="B1534" s="182"/>
      <c r="D1534" s="162" t="s">
        <v>379</v>
      </c>
      <c r="E1534" s="183" t="s">
        <v>1</v>
      </c>
      <c r="F1534" s="184" t="s">
        <v>385</v>
      </c>
      <c r="H1534" s="185">
        <v>1.9</v>
      </c>
      <c r="I1534" s="186"/>
      <c r="L1534" s="182"/>
      <c r="M1534" s="187"/>
      <c r="T1534" s="188"/>
      <c r="AT1534" s="183" t="s">
        <v>379</v>
      </c>
      <c r="AU1534" s="183" t="s">
        <v>384</v>
      </c>
      <c r="AV1534" s="15" t="s">
        <v>377</v>
      </c>
      <c r="AW1534" s="15" t="s">
        <v>31</v>
      </c>
      <c r="AX1534" s="15" t="s">
        <v>82</v>
      </c>
      <c r="AY1534" s="183" t="s">
        <v>371</v>
      </c>
    </row>
    <row r="1535" spans="2:65" s="1" customFormat="1" ht="24.2" customHeight="1" x14ac:dyDescent="0.2">
      <c r="B1535" s="147"/>
      <c r="C1535" s="189" t="s">
        <v>1920</v>
      </c>
      <c r="D1535" s="189" t="s">
        <v>891</v>
      </c>
      <c r="E1535" s="190" t="s">
        <v>1667</v>
      </c>
      <c r="F1535" s="191" t="s">
        <v>1668</v>
      </c>
      <c r="G1535" s="192" t="s">
        <v>376</v>
      </c>
      <c r="H1535" s="193">
        <v>59.539000000000001</v>
      </c>
      <c r="I1535" s="194"/>
      <c r="J1535" s="195">
        <f>ROUND(I1535*H1535,2)</f>
        <v>0</v>
      </c>
      <c r="K1535" s="191"/>
      <c r="L1535" s="196"/>
      <c r="M1535" s="197" t="s">
        <v>1</v>
      </c>
      <c r="N1535" s="198" t="s">
        <v>41</v>
      </c>
      <c r="P1535" s="157">
        <f>O1535*H1535</f>
        <v>0</v>
      </c>
      <c r="Q1535" s="157">
        <v>9.6799999999999994E-3</v>
      </c>
      <c r="R1535" s="157">
        <f>Q1535*H1535</f>
        <v>0.57633751999999994</v>
      </c>
      <c r="S1535" s="157">
        <v>0</v>
      </c>
      <c r="T1535" s="158">
        <f>S1535*H1535</f>
        <v>0</v>
      </c>
      <c r="AR1535" s="159" t="s">
        <v>566</v>
      </c>
      <c r="AT1535" s="159" t="s">
        <v>891</v>
      </c>
      <c r="AU1535" s="159" t="s">
        <v>384</v>
      </c>
      <c r="AY1535" s="17" t="s">
        <v>371</v>
      </c>
      <c r="BE1535" s="160">
        <f>IF(N1535="základná",J1535,0)</f>
        <v>0</v>
      </c>
      <c r="BF1535" s="160">
        <f>IF(N1535="znížená",J1535,0)</f>
        <v>0</v>
      </c>
      <c r="BG1535" s="160">
        <f>IF(N1535="zákl. prenesená",J1535,0)</f>
        <v>0</v>
      </c>
      <c r="BH1535" s="160">
        <f>IF(N1535="zníž. prenesená",J1535,0)</f>
        <v>0</v>
      </c>
      <c r="BI1535" s="160">
        <f>IF(N1535="nulová",J1535,0)</f>
        <v>0</v>
      </c>
      <c r="BJ1535" s="17" t="s">
        <v>88</v>
      </c>
      <c r="BK1535" s="160">
        <f>ROUND(I1535*H1535,2)</f>
        <v>0</v>
      </c>
      <c r="BL1535" s="17" t="s">
        <v>461</v>
      </c>
      <c r="BM1535" s="159" t="s">
        <v>1921</v>
      </c>
    </row>
    <row r="1536" spans="2:65" s="13" customFormat="1" ht="11.25" x14ac:dyDescent="0.2">
      <c r="B1536" s="168"/>
      <c r="D1536" s="162" t="s">
        <v>379</v>
      </c>
      <c r="E1536" s="169" t="s">
        <v>1</v>
      </c>
      <c r="F1536" s="170" t="s">
        <v>1922</v>
      </c>
      <c r="H1536" s="171">
        <v>1.881</v>
      </c>
      <c r="I1536" s="172"/>
      <c r="L1536" s="168"/>
      <c r="M1536" s="173"/>
      <c r="T1536" s="174"/>
      <c r="AT1536" s="169" t="s">
        <v>379</v>
      </c>
      <c r="AU1536" s="169" t="s">
        <v>384</v>
      </c>
      <c r="AV1536" s="13" t="s">
        <v>88</v>
      </c>
      <c r="AW1536" s="13" t="s">
        <v>31</v>
      </c>
      <c r="AX1536" s="13" t="s">
        <v>75</v>
      </c>
      <c r="AY1536" s="169" t="s">
        <v>371</v>
      </c>
    </row>
    <row r="1537" spans="2:65" s="13" customFormat="1" ht="11.25" x14ac:dyDescent="0.2">
      <c r="B1537" s="168"/>
      <c r="D1537" s="162" t="s">
        <v>379</v>
      </c>
      <c r="E1537" s="169" t="s">
        <v>1</v>
      </c>
      <c r="F1537" s="170" t="s">
        <v>1923</v>
      </c>
      <c r="H1537" s="171">
        <v>57.658000000000001</v>
      </c>
      <c r="I1537" s="172"/>
      <c r="L1537" s="168"/>
      <c r="M1537" s="173"/>
      <c r="T1537" s="174"/>
      <c r="AT1537" s="169" t="s">
        <v>379</v>
      </c>
      <c r="AU1537" s="169" t="s">
        <v>384</v>
      </c>
      <c r="AV1537" s="13" t="s">
        <v>88</v>
      </c>
      <c r="AW1537" s="13" t="s">
        <v>31</v>
      </c>
      <c r="AX1537" s="13" t="s">
        <v>75</v>
      </c>
      <c r="AY1537" s="169" t="s">
        <v>371</v>
      </c>
    </row>
    <row r="1538" spans="2:65" s="15" customFormat="1" ht="11.25" x14ac:dyDescent="0.2">
      <c r="B1538" s="182"/>
      <c r="D1538" s="162" t="s">
        <v>379</v>
      </c>
      <c r="E1538" s="183" t="s">
        <v>1</v>
      </c>
      <c r="F1538" s="184" t="s">
        <v>385</v>
      </c>
      <c r="H1538" s="185">
        <v>59.539000000000001</v>
      </c>
      <c r="I1538" s="186"/>
      <c r="L1538" s="182"/>
      <c r="M1538" s="187"/>
      <c r="T1538" s="188"/>
      <c r="AT1538" s="183" t="s">
        <v>379</v>
      </c>
      <c r="AU1538" s="183" t="s">
        <v>384</v>
      </c>
      <c r="AV1538" s="15" t="s">
        <v>377</v>
      </c>
      <c r="AW1538" s="15" t="s">
        <v>31</v>
      </c>
      <c r="AX1538" s="15" t="s">
        <v>82</v>
      </c>
      <c r="AY1538" s="183" t="s">
        <v>371</v>
      </c>
    </row>
    <row r="1539" spans="2:65" s="1" customFormat="1" ht="37.9" customHeight="1" x14ac:dyDescent="0.2">
      <c r="B1539" s="147"/>
      <c r="C1539" s="148" t="s">
        <v>1924</v>
      </c>
      <c r="D1539" s="148" t="s">
        <v>373</v>
      </c>
      <c r="E1539" s="149" t="s">
        <v>1673</v>
      </c>
      <c r="F1539" s="150" t="s">
        <v>1674</v>
      </c>
      <c r="G1539" s="151" t="s">
        <v>376</v>
      </c>
      <c r="H1539" s="152">
        <v>579.524</v>
      </c>
      <c r="I1539" s="153"/>
      <c r="J1539" s="154">
        <f>ROUND(I1539*H1539,2)</f>
        <v>0</v>
      </c>
      <c r="K1539" s="150"/>
      <c r="L1539" s="32"/>
      <c r="M1539" s="155" t="s">
        <v>1</v>
      </c>
      <c r="N1539" s="156" t="s">
        <v>41</v>
      </c>
      <c r="P1539" s="157">
        <f>O1539*H1539</f>
        <v>0</v>
      </c>
      <c r="Q1539" s="157">
        <v>1.2E-4</v>
      </c>
      <c r="R1539" s="157">
        <f>Q1539*H1539</f>
        <v>6.9542880000000001E-2</v>
      </c>
      <c r="S1539" s="157">
        <v>0</v>
      </c>
      <c r="T1539" s="158">
        <f>S1539*H1539</f>
        <v>0</v>
      </c>
      <c r="AR1539" s="159" t="s">
        <v>461</v>
      </c>
      <c r="AT1539" s="159" t="s">
        <v>373</v>
      </c>
      <c r="AU1539" s="159" t="s">
        <v>384</v>
      </c>
      <c r="AY1539" s="17" t="s">
        <v>371</v>
      </c>
      <c r="BE1539" s="160">
        <f>IF(N1539="základná",J1539,0)</f>
        <v>0</v>
      </c>
      <c r="BF1539" s="160">
        <f>IF(N1539="znížená",J1539,0)</f>
        <v>0</v>
      </c>
      <c r="BG1539" s="160">
        <f>IF(N1539="zákl. prenesená",J1539,0)</f>
        <v>0</v>
      </c>
      <c r="BH1539" s="160">
        <f>IF(N1539="zníž. prenesená",J1539,0)</f>
        <v>0</v>
      </c>
      <c r="BI1539" s="160">
        <f>IF(N1539="nulová",J1539,0)</f>
        <v>0</v>
      </c>
      <c r="BJ1539" s="17" t="s">
        <v>88</v>
      </c>
      <c r="BK1539" s="160">
        <f>ROUND(I1539*H1539,2)</f>
        <v>0</v>
      </c>
      <c r="BL1539" s="17" t="s">
        <v>461</v>
      </c>
      <c r="BM1539" s="159" t="s">
        <v>1925</v>
      </c>
    </row>
    <row r="1540" spans="2:65" s="13" customFormat="1" ht="11.25" x14ac:dyDescent="0.2">
      <c r="B1540" s="168"/>
      <c r="D1540" s="162" t="s">
        <v>379</v>
      </c>
      <c r="E1540" s="169" t="s">
        <v>1</v>
      </c>
      <c r="F1540" s="170" t="s">
        <v>245</v>
      </c>
      <c r="H1540" s="171">
        <v>579.524</v>
      </c>
      <c r="I1540" s="172"/>
      <c r="L1540" s="168"/>
      <c r="M1540" s="173"/>
      <c r="T1540" s="174"/>
      <c r="AT1540" s="169" t="s">
        <v>379</v>
      </c>
      <c r="AU1540" s="169" t="s">
        <v>384</v>
      </c>
      <c r="AV1540" s="13" t="s">
        <v>88</v>
      </c>
      <c r="AW1540" s="13" t="s">
        <v>31</v>
      </c>
      <c r="AX1540" s="13" t="s">
        <v>75</v>
      </c>
      <c r="AY1540" s="169" t="s">
        <v>371</v>
      </c>
    </row>
    <row r="1541" spans="2:65" s="15" customFormat="1" ht="11.25" x14ac:dyDescent="0.2">
      <c r="B1541" s="182"/>
      <c r="D1541" s="162" t="s">
        <v>379</v>
      </c>
      <c r="E1541" s="183" t="s">
        <v>1</v>
      </c>
      <c r="F1541" s="184" t="s">
        <v>385</v>
      </c>
      <c r="H1541" s="185">
        <v>579.524</v>
      </c>
      <c r="I1541" s="186"/>
      <c r="L1541" s="182"/>
      <c r="M1541" s="187"/>
      <c r="T1541" s="188"/>
      <c r="AT1541" s="183" t="s">
        <v>379</v>
      </c>
      <c r="AU1541" s="183" t="s">
        <v>384</v>
      </c>
      <c r="AV1541" s="15" t="s">
        <v>377</v>
      </c>
      <c r="AW1541" s="15" t="s">
        <v>31</v>
      </c>
      <c r="AX1541" s="15" t="s">
        <v>82</v>
      </c>
      <c r="AY1541" s="183" t="s">
        <v>371</v>
      </c>
    </row>
    <row r="1542" spans="2:65" s="1" customFormat="1" ht="37.9" customHeight="1" x14ac:dyDescent="0.2">
      <c r="B1542" s="147"/>
      <c r="C1542" s="148" t="s">
        <v>1926</v>
      </c>
      <c r="D1542" s="148" t="s">
        <v>373</v>
      </c>
      <c r="E1542" s="149" t="s">
        <v>1537</v>
      </c>
      <c r="F1542" s="150" t="s">
        <v>1538</v>
      </c>
      <c r="G1542" s="151" t="s">
        <v>376</v>
      </c>
      <c r="H1542" s="152">
        <v>579.524</v>
      </c>
      <c r="I1542" s="153"/>
      <c r="J1542" s="154">
        <f>ROUND(I1542*H1542,2)</f>
        <v>0</v>
      </c>
      <c r="K1542" s="150"/>
      <c r="L1542" s="32"/>
      <c r="M1542" s="155" t="s">
        <v>1</v>
      </c>
      <c r="N1542" s="156" t="s">
        <v>41</v>
      </c>
      <c r="P1542" s="157">
        <f>O1542*H1542</f>
        <v>0</v>
      </c>
      <c r="Q1542" s="157">
        <v>1.2E-4</v>
      </c>
      <c r="R1542" s="157">
        <f>Q1542*H1542</f>
        <v>6.9542880000000001E-2</v>
      </c>
      <c r="S1542" s="157">
        <v>0</v>
      </c>
      <c r="T1542" s="158">
        <f>S1542*H1542</f>
        <v>0</v>
      </c>
      <c r="AR1542" s="159" t="s">
        <v>461</v>
      </c>
      <c r="AT1542" s="159" t="s">
        <v>373</v>
      </c>
      <c r="AU1542" s="159" t="s">
        <v>384</v>
      </c>
      <c r="AY1542" s="17" t="s">
        <v>371</v>
      </c>
      <c r="BE1542" s="160">
        <f>IF(N1542="základná",J1542,0)</f>
        <v>0</v>
      </c>
      <c r="BF1542" s="160">
        <f>IF(N1542="znížená",J1542,0)</f>
        <v>0</v>
      </c>
      <c r="BG1542" s="160">
        <f>IF(N1542="zákl. prenesená",J1542,0)</f>
        <v>0</v>
      </c>
      <c r="BH1542" s="160">
        <f>IF(N1542="zníž. prenesená",J1542,0)</f>
        <v>0</v>
      </c>
      <c r="BI1542" s="160">
        <f>IF(N1542="nulová",J1542,0)</f>
        <v>0</v>
      </c>
      <c r="BJ1542" s="17" t="s">
        <v>88</v>
      </c>
      <c r="BK1542" s="160">
        <f>ROUND(I1542*H1542,2)</f>
        <v>0</v>
      </c>
      <c r="BL1542" s="17" t="s">
        <v>461</v>
      </c>
      <c r="BM1542" s="159" t="s">
        <v>1927</v>
      </c>
    </row>
    <row r="1543" spans="2:65" s="13" customFormat="1" ht="11.25" x14ac:dyDescent="0.2">
      <c r="B1543" s="168"/>
      <c r="D1543" s="162" t="s">
        <v>379</v>
      </c>
      <c r="E1543" s="169" t="s">
        <v>1</v>
      </c>
      <c r="F1543" s="170" t="s">
        <v>245</v>
      </c>
      <c r="H1543" s="171">
        <v>579.524</v>
      </c>
      <c r="I1543" s="172"/>
      <c r="L1543" s="168"/>
      <c r="M1543" s="173"/>
      <c r="T1543" s="174"/>
      <c r="AT1543" s="169" t="s">
        <v>379</v>
      </c>
      <c r="AU1543" s="169" t="s">
        <v>384</v>
      </c>
      <c r="AV1543" s="13" t="s">
        <v>88</v>
      </c>
      <c r="AW1543" s="13" t="s">
        <v>31</v>
      </c>
      <c r="AX1543" s="13" t="s">
        <v>75</v>
      </c>
      <c r="AY1543" s="169" t="s">
        <v>371</v>
      </c>
    </row>
    <row r="1544" spans="2:65" s="15" customFormat="1" ht="11.25" x14ac:dyDescent="0.2">
      <c r="B1544" s="182"/>
      <c r="D1544" s="162" t="s">
        <v>379</v>
      </c>
      <c r="E1544" s="183" t="s">
        <v>1</v>
      </c>
      <c r="F1544" s="184" t="s">
        <v>385</v>
      </c>
      <c r="H1544" s="185">
        <v>579.524</v>
      </c>
      <c r="I1544" s="186"/>
      <c r="L1544" s="182"/>
      <c r="M1544" s="187"/>
      <c r="T1544" s="188"/>
      <c r="AT1544" s="183" t="s">
        <v>379</v>
      </c>
      <c r="AU1544" s="183" t="s">
        <v>384</v>
      </c>
      <c r="AV1544" s="15" t="s">
        <v>377</v>
      </c>
      <c r="AW1544" s="15" t="s">
        <v>31</v>
      </c>
      <c r="AX1544" s="15" t="s">
        <v>82</v>
      </c>
      <c r="AY1544" s="183" t="s">
        <v>371</v>
      </c>
    </row>
    <row r="1545" spans="2:65" s="1" customFormat="1" ht="33" customHeight="1" x14ac:dyDescent="0.2">
      <c r="B1545" s="147"/>
      <c r="C1545" s="189" t="s">
        <v>1928</v>
      </c>
      <c r="D1545" s="189" t="s">
        <v>891</v>
      </c>
      <c r="E1545" s="190" t="s">
        <v>1541</v>
      </c>
      <c r="F1545" s="191" t="s">
        <v>1542</v>
      </c>
      <c r="G1545" s="192" t="s">
        <v>376</v>
      </c>
      <c r="H1545" s="193">
        <v>1773.3430000000001</v>
      </c>
      <c r="I1545" s="194"/>
      <c r="J1545" s="195">
        <f>ROUND(I1545*H1545,2)</f>
        <v>0</v>
      </c>
      <c r="K1545" s="191"/>
      <c r="L1545" s="196"/>
      <c r="M1545" s="197" t="s">
        <v>1</v>
      </c>
      <c r="N1545" s="198" t="s">
        <v>41</v>
      </c>
      <c r="P1545" s="157">
        <f>O1545*H1545</f>
        <v>0</v>
      </c>
      <c r="Q1545" s="157">
        <v>1.2E-2</v>
      </c>
      <c r="R1545" s="157">
        <f>Q1545*H1545</f>
        <v>21.280116</v>
      </c>
      <c r="S1545" s="157">
        <v>0</v>
      </c>
      <c r="T1545" s="158">
        <f>S1545*H1545</f>
        <v>0</v>
      </c>
      <c r="AR1545" s="159" t="s">
        <v>566</v>
      </c>
      <c r="AT1545" s="159" t="s">
        <v>891</v>
      </c>
      <c r="AU1545" s="159" t="s">
        <v>384</v>
      </c>
      <c r="AY1545" s="17" t="s">
        <v>371</v>
      </c>
      <c r="BE1545" s="160">
        <f>IF(N1545="základná",J1545,0)</f>
        <v>0</v>
      </c>
      <c r="BF1545" s="160">
        <f>IF(N1545="znížená",J1545,0)</f>
        <v>0</v>
      </c>
      <c r="BG1545" s="160">
        <f>IF(N1545="zákl. prenesená",J1545,0)</f>
        <v>0</v>
      </c>
      <c r="BH1545" s="160">
        <f>IF(N1545="zníž. prenesená",J1545,0)</f>
        <v>0</v>
      </c>
      <c r="BI1545" s="160">
        <f>IF(N1545="nulová",J1545,0)</f>
        <v>0</v>
      </c>
      <c r="BJ1545" s="17" t="s">
        <v>88</v>
      </c>
      <c r="BK1545" s="160">
        <f>ROUND(I1545*H1545,2)</f>
        <v>0</v>
      </c>
      <c r="BL1545" s="17" t="s">
        <v>461</v>
      </c>
      <c r="BM1545" s="159" t="s">
        <v>1929</v>
      </c>
    </row>
    <row r="1546" spans="2:65" s="13" customFormat="1" ht="11.25" x14ac:dyDescent="0.2">
      <c r="B1546" s="168"/>
      <c r="D1546" s="162" t="s">
        <v>379</v>
      </c>
      <c r="E1546" s="169" t="s">
        <v>1</v>
      </c>
      <c r="F1546" s="170" t="s">
        <v>1930</v>
      </c>
      <c r="H1546" s="171">
        <v>1773.3430000000001</v>
      </c>
      <c r="I1546" s="172"/>
      <c r="L1546" s="168"/>
      <c r="M1546" s="173"/>
      <c r="T1546" s="174"/>
      <c r="AT1546" s="169" t="s">
        <v>379</v>
      </c>
      <c r="AU1546" s="169" t="s">
        <v>384</v>
      </c>
      <c r="AV1546" s="13" t="s">
        <v>88</v>
      </c>
      <c r="AW1546" s="13" t="s">
        <v>31</v>
      </c>
      <c r="AX1546" s="13" t="s">
        <v>75</v>
      </c>
      <c r="AY1546" s="169" t="s">
        <v>371</v>
      </c>
    </row>
    <row r="1547" spans="2:65" s="15" customFormat="1" ht="11.25" x14ac:dyDescent="0.2">
      <c r="B1547" s="182"/>
      <c r="D1547" s="162" t="s">
        <v>379</v>
      </c>
      <c r="E1547" s="183" t="s">
        <v>1</v>
      </c>
      <c r="F1547" s="184" t="s">
        <v>385</v>
      </c>
      <c r="H1547" s="185">
        <v>1773.3430000000001</v>
      </c>
      <c r="I1547" s="186"/>
      <c r="L1547" s="182"/>
      <c r="M1547" s="187"/>
      <c r="T1547" s="188"/>
      <c r="AT1547" s="183" t="s">
        <v>379</v>
      </c>
      <c r="AU1547" s="183" t="s">
        <v>384</v>
      </c>
      <c r="AV1547" s="15" t="s">
        <v>377</v>
      </c>
      <c r="AW1547" s="15" t="s">
        <v>31</v>
      </c>
      <c r="AX1547" s="15" t="s">
        <v>82</v>
      </c>
      <c r="AY1547" s="183" t="s">
        <v>371</v>
      </c>
    </row>
    <row r="1548" spans="2:65" s="1" customFormat="1" ht="33" customHeight="1" x14ac:dyDescent="0.2">
      <c r="B1548" s="147"/>
      <c r="C1548" s="148" t="s">
        <v>1931</v>
      </c>
      <c r="D1548" s="148" t="s">
        <v>373</v>
      </c>
      <c r="E1548" s="149" t="s">
        <v>1682</v>
      </c>
      <c r="F1548" s="150" t="s">
        <v>1683</v>
      </c>
      <c r="G1548" s="151" t="s">
        <v>376</v>
      </c>
      <c r="H1548" s="152">
        <v>579.524</v>
      </c>
      <c r="I1548" s="153"/>
      <c r="J1548" s="154">
        <f>ROUND(I1548*H1548,2)</f>
        <v>0</v>
      </c>
      <c r="K1548" s="150"/>
      <c r="L1548" s="32"/>
      <c r="M1548" s="155" t="s">
        <v>1</v>
      </c>
      <c r="N1548" s="156" t="s">
        <v>41</v>
      </c>
      <c r="P1548" s="157">
        <f>O1548*H1548</f>
        <v>0</v>
      </c>
      <c r="Q1548" s="157">
        <v>0</v>
      </c>
      <c r="R1548" s="157">
        <f>Q1548*H1548</f>
        <v>0</v>
      </c>
      <c r="S1548" s="157">
        <v>0</v>
      </c>
      <c r="T1548" s="158">
        <f>S1548*H1548</f>
        <v>0</v>
      </c>
      <c r="AR1548" s="159" t="s">
        <v>461</v>
      </c>
      <c r="AT1548" s="159" t="s">
        <v>373</v>
      </c>
      <c r="AU1548" s="159" t="s">
        <v>384</v>
      </c>
      <c r="AY1548" s="17" t="s">
        <v>371</v>
      </c>
      <c r="BE1548" s="160">
        <f>IF(N1548="základná",J1548,0)</f>
        <v>0</v>
      </c>
      <c r="BF1548" s="160">
        <f>IF(N1548="znížená",J1548,0)</f>
        <v>0</v>
      </c>
      <c r="BG1548" s="160">
        <f>IF(N1548="zákl. prenesená",J1548,0)</f>
        <v>0</v>
      </c>
      <c r="BH1548" s="160">
        <f>IF(N1548="zníž. prenesená",J1548,0)</f>
        <v>0</v>
      </c>
      <c r="BI1548" s="160">
        <f>IF(N1548="nulová",J1548,0)</f>
        <v>0</v>
      </c>
      <c r="BJ1548" s="17" t="s">
        <v>88</v>
      </c>
      <c r="BK1548" s="160">
        <f>ROUND(I1548*H1548,2)</f>
        <v>0</v>
      </c>
      <c r="BL1548" s="17" t="s">
        <v>461</v>
      </c>
      <c r="BM1548" s="159" t="s">
        <v>1932</v>
      </c>
    </row>
    <row r="1549" spans="2:65" s="13" customFormat="1" ht="11.25" x14ac:dyDescent="0.2">
      <c r="B1549" s="168"/>
      <c r="D1549" s="162" t="s">
        <v>379</v>
      </c>
      <c r="E1549" s="169" t="s">
        <v>1</v>
      </c>
      <c r="F1549" s="170" t="s">
        <v>245</v>
      </c>
      <c r="H1549" s="171">
        <v>579.524</v>
      </c>
      <c r="I1549" s="172"/>
      <c r="L1549" s="168"/>
      <c r="M1549" s="173"/>
      <c r="T1549" s="174"/>
      <c r="AT1549" s="169" t="s">
        <v>379</v>
      </c>
      <c r="AU1549" s="169" t="s">
        <v>384</v>
      </c>
      <c r="AV1549" s="13" t="s">
        <v>88</v>
      </c>
      <c r="AW1549" s="13" t="s">
        <v>31</v>
      </c>
      <c r="AX1549" s="13" t="s">
        <v>75</v>
      </c>
      <c r="AY1549" s="169" t="s">
        <v>371</v>
      </c>
    </row>
    <row r="1550" spans="2:65" s="15" customFormat="1" ht="11.25" x14ac:dyDescent="0.2">
      <c r="B1550" s="182"/>
      <c r="D1550" s="162" t="s">
        <v>379</v>
      </c>
      <c r="E1550" s="183" t="s">
        <v>1</v>
      </c>
      <c r="F1550" s="184" t="s">
        <v>385</v>
      </c>
      <c r="H1550" s="185">
        <v>579.524</v>
      </c>
      <c r="I1550" s="186"/>
      <c r="L1550" s="182"/>
      <c r="M1550" s="187"/>
      <c r="T1550" s="188"/>
      <c r="AT1550" s="183" t="s">
        <v>379</v>
      </c>
      <c r="AU1550" s="183" t="s">
        <v>384</v>
      </c>
      <c r="AV1550" s="15" t="s">
        <v>377</v>
      </c>
      <c r="AW1550" s="15" t="s">
        <v>31</v>
      </c>
      <c r="AX1550" s="15" t="s">
        <v>82</v>
      </c>
      <c r="AY1550" s="183" t="s">
        <v>371</v>
      </c>
    </row>
    <row r="1551" spans="2:65" s="1" customFormat="1" ht="33" customHeight="1" x14ac:dyDescent="0.2">
      <c r="B1551" s="147"/>
      <c r="C1551" s="189" t="s">
        <v>1933</v>
      </c>
      <c r="D1551" s="189" t="s">
        <v>891</v>
      </c>
      <c r="E1551" s="190" t="s">
        <v>1686</v>
      </c>
      <c r="F1551" s="191" t="s">
        <v>1687</v>
      </c>
      <c r="G1551" s="192" t="s">
        <v>376</v>
      </c>
      <c r="H1551" s="193">
        <v>197.03800000000001</v>
      </c>
      <c r="I1551" s="194"/>
      <c r="J1551" s="195">
        <f>ROUND(I1551*H1551,2)</f>
        <v>0</v>
      </c>
      <c r="K1551" s="191"/>
      <c r="L1551" s="196"/>
      <c r="M1551" s="197" t="s">
        <v>1</v>
      </c>
      <c r="N1551" s="198" t="s">
        <v>41</v>
      </c>
      <c r="P1551" s="157">
        <f>O1551*H1551</f>
        <v>0</v>
      </c>
      <c r="Q1551" s="157">
        <v>4.7999999999999996E-3</v>
      </c>
      <c r="R1551" s="157">
        <f>Q1551*H1551</f>
        <v>0.94578240000000002</v>
      </c>
      <c r="S1551" s="157">
        <v>0</v>
      </c>
      <c r="T1551" s="158">
        <f>S1551*H1551</f>
        <v>0</v>
      </c>
      <c r="AR1551" s="159" t="s">
        <v>566</v>
      </c>
      <c r="AT1551" s="159" t="s">
        <v>891</v>
      </c>
      <c r="AU1551" s="159" t="s">
        <v>384</v>
      </c>
      <c r="AY1551" s="17" t="s">
        <v>371</v>
      </c>
      <c r="BE1551" s="160">
        <f>IF(N1551="základná",J1551,0)</f>
        <v>0</v>
      </c>
      <c r="BF1551" s="160">
        <f>IF(N1551="znížená",J1551,0)</f>
        <v>0</v>
      </c>
      <c r="BG1551" s="160">
        <f>IF(N1551="zákl. prenesená",J1551,0)</f>
        <v>0</v>
      </c>
      <c r="BH1551" s="160">
        <f>IF(N1551="zníž. prenesená",J1551,0)</f>
        <v>0</v>
      </c>
      <c r="BI1551" s="160">
        <f>IF(N1551="nulová",J1551,0)</f>
        <v>0</v>
      </c>
      <c r="BJ1551" s="17" t="s">
        <v>88</v>
      </c>
      <c r="BK1551" s="160">
        <f>ROUND(I1551*H1551,2)</f>
        <v>0</v>
      </c>
      <c r="BL1551" s="17" t="s">
        <v>461</v>
      </c>
      <c r="BM1551" s="159" t="s">
        <v>1934</v>
      </c>
    </row>
    <row r="1552" spans="2:65" s="13" customFormat="1" ht="11.25" x14ac:dyDescent="0.2">
      <c r="B1552" s="168"/>
      <c r="D1552" s="162" t="s">
        <v>379</v>
      </c>
      <c r="E1552" s="169" t="s">
        <v>1</v>
      </c>
      <c r="F1552" s="170" t="s">
        <v>1935</v>
      </c>
      <c r="H1552" s="171">
        <v>197.03800000000001</v>
      </c>
      <c r="I1552" s="172"/>
      <c r="L1552" s="168"/>
      <c r="M1552" s="173"/>
      <c r="T1552" s="174"/>
      <c r="AT1552" s="169" t="s">
        <v>379</v>
      </c>
      <c r="AU1552" s="169" t="s">
        <v>384</v>
      </c>
      <c r="AV1552" s="13" t="s">
        <v>88</v>
      </c>
      <c r="AW1552" s="13" t="s">
        <v>31</v>
      </c>
      <c r="AX1552" s="13" t="s">
        <v>75</v>
      </c>
      <c r="AY1552" s="169" t="s">
        <v>371</v>
      </c>
    </row>
    <row r="1553" spans="2:65" s="15" customFormat="1" ht="11.25" x14ac:dyDescent="0.2">
      <c r="B1553" s="182"/>
      <c r="D1553" s="162" t="s">
        <v>379</v>
      </c>
      <c r="E1553" s="183" t="s">
        <v>1</v>
      </c>
      <c r="F1553" s="184" t="s">
        <v>385</v>
      </c>
      <c r="H1553" s="185">
        <v>197.03800000000001</v>
      </c>
      <c r="I1553" s="186"/>
      <c r="L1553" s="182"/>
      <c r="M1553" s="187"/>
      <c r="T1553" s="188"/>
      <c r="AT1553" s="183" t="s">
        <v>379</v>
      </c>
      <c r="AU1553" s="183" t="s">
        <v>384</v>
      </c>
      <c r="AV1553" s="15" t="s">
        <v>377</v>
      </c>
      <c r="AW1553" s="15" t="s">
        <v>31</v>
      </c>
      <c r="AX1553" s="15" t="s">
        <v>82</v>
      </c>
      <c r="AY1553" s="183" t="s">
        <v>371</v>
      </c>
    </row>
    <row r="1554" spans="2:65" s="1" customFormat="1" ht="33" customHeight="1" x14ac:dyDescent="0.2">
      <c r="B1554" s="147"/>
      <c r="C1554" s="189" t="s">
        <v>1936</v>
      </c>
      <c r="D1554" s="189" t="s">
        <v>891</v>
      </c>
      <c r="E1554" s="190" t="s">
        <v>1691</v>
      </c>
      <c r="F1554" s="191" t="s">
        <v>1692</v>
      </c>
      <c r="G1554" s="192" t="s">
        <v>376</v>
      </c>
      <c r="H1554" s="193">
        <v>197.03800000000001</v>
      </c>
      <c r="I1554" s="194"/>
      <c r="J1554" s="195">
        <f>ROUND(I1554*H1554,2)</f>
        <v>0</v>
      </c>
      <c r="K1554" s="191"/>
      <c r="L1554" s="196"/>
      <c r="M1554" s="197" t="s">
        <v>1</v>
      </c>
      <c r="N1554" s="198" t="s">
        <v>41</v>
      </c>
      <c r="P1554" s="157">
        <f>O1554*H1554</f>
        <v>0</v>
      </c>
      <c r="Q1554" s="157">
        <v>5.1000000000000004E-3</v>
      </c>
      <c r="R1554" s="157">
        <f>Q1554*H1554</f>
        <v>1.0048938000000001</v>
      </c>
      <c r="S1554" s="157">
        <v>0</v>
      </c>
      <c r="T1554" s="158">
        <f>S1554*H1554</f>
        <v>0</v>
      </c>
      <c r="AR1554" s="159" t="s">
        <v>566</v>
      </c>
      <c r="AT1554" s="159" t="s">
        <v>891</v>
      </c>
      <c r="AU1554" s="159" t="s">
        <v>384</v>
      </c>
      <c r="AY1554" s="17" t="s">
        <v>371</v>
      </c>
      <c r="BE1554" s="160">
        <f>IF(N1554="základná",J1554,0)</f>
        <v>0</v>
      </c>
      <c r="BF1554" s="160">
        <f>IF(N1554="znížená",J1554,0)</f>
        <v>0</v>
      </c>
      <c r="BG1554" s="160">
        <f>IF(N1554="zákl. prenesená",J1554,0)</f>
        <v>0</v>
      </c>
      <c r="BH1554" s="160">
        <f>IF(N1554="zníž. prenesená",J1554,0)</f>
        <v>0</v>
      </c>
      <c r="BI1554" s="160">
        <f>IF(N1554="nulová",J1554,0)</f>
        <v>0</v>
      </c>
      <c r="BJ1554" s="17" t="s">
        <v>88</v>
      </c>
      <c r="BK1554" s="160">
        <f>ROUND(I1554*H1554,2)</f>
        <v>0</v>
      </c>
      <c r="BL1554" s="17" t="s">
        <v>461</v>
      </c>
      <c r="BM1554" s="159" t="s">
        <v>1937</v>
      </c>
    </row>
    <row r="1555" spans="2:65" s="13" customFormat="1" ht="11.25" x14ac:dyDescent="0.2">
      <c r="B1555" s="168"/>
      <c r="D1555" s="162" t="s">
        <v>379</v>
      </c>
      <c r="E1555" s="169" t="s">
        <v>1</v>
      </c>
      <c r="F1555" s="170" t="s">
        <v>1935</v>
      </c>
      <c r="H1555" s="171">
        <v>197.03800000000001</v>
      </c>
      <c r="I1555" s="172"/>
      <c r="L1555" s="168"/>
      <c r="M1555" s="173"/>
      <c r="T1555" s="174"/>
      <c r="AT1555" s="169" t="s">
        <v>379</v>
      </c>
      <c r="AU1555" s="169" t="s">
        <v>384</v>
      </c>
      <c r="AV1555" s="13" t="s">
        <v>88</v>
      </c>
      <c r="AW1555" s="13" t="s">
        <v>31</v>
      </c>
      <c r="AX1555" s="13" t="s">
        <v>75</v>
      </c>
      <c r="AY1555" s="169" t="s">
        <v>371</v>
      </c>
    </row>
    <row r="1556" spans="2:65" s="15" customFormat="1" ht="11.25" x14ac:dyDescent="0.2">
      <c r="B1556" s="182"/>
      <c r="D1556" s="162" t="s">
        <v>379</v>
      </c>
      <c r="E1556" s="183" t="s">
        <v>1</v>
      </c>
      <c r="F1556" s="184" t="s">
        <v>385</v>
      </c>
      <c r="H1556" s="185">
        <v>197.03800000000001</v>
      </c>
      <c r="I1556" s="186"/>
      <c r="L1556" s="182"/>
      <c r="M1556" s="187"/>
      <c r="T1556" s="188"/>
      <c r="AT1556" s="183" t="s">
        <v>379</v>
      </c>
      <c r="AU1556" s="183" t="s">
        <v>384</v>
      </c>
      <c r="AV1556" s="15" t="s">
        <v>377</v>
      </c>
      <c r="AW1556" s="15" t="s">
        <v>31</v>
      </c>
      <c r="AX1556" s="15" t="s">
        <v>82</v>
      </c>
      <c r="AY1556" s="183" t="s">
        <v>371</v>
      </c>
    </row>
    <row r="1557" spans="2:65" s="1" customFormat="1" ht="33" customHeight="1" x14ac:dyDescent="0.2">
      <c r="B1557" s="147"/>
      <c r="C1557" s="189" t="s">
        <v>1938</v>
      </c>
      <c r="D1557" s="189" t="s">
        <v>891</v>
      </c>
      <c r="E1557" s="190" t="s">
        <v>1695</v>
      </c>
      <c r="F1557" s="191" t="s">
        <v>1696</v>
      </c>
      <c r="G1557" s="192" t="s">
        <v>376</v>
      </c>
      <c r="H1557" s="193">
        <v>197.03800000000001</v>
      </c>
      <c r="I1557" s="194"/>
      <c r="J1557" s="195">
        <f>ROUND(I1557*H1557,2)</f>
        <v>0</v>
      </c>
      <c r="K1557" s="191"/>
      <c r="L1557" s="196"/>
      <c r="M1557" s="197" t="s">
        <v>1</v>
      </c>
      <c r="N1557" s="198" t="s">
        <v>41</v>
      </c>
      <c r="P1557" s="157">
        <f>O1557*H1557</f>
        <v>0</v>
      </c>
      <c r="Q1557" s="157">
        <v>6.1999999999999998E-3</v>
      </c>
      <c r="R1557" s="157">
        <f>Q1557*H1557</f>
        <v>1.2216355999999999</v>
      </c>
      <c r="S1557" s="157">
        <v>0</v>
      </c>
      <c r="T1557" s="158">
        <f>S1557*H1557</f>
        <v>0</v>
      </c>
      <c r="AR1557" s="159" t="s">
        <v>566</v>
      </c>
      <c r="AT1557" s="159" t="s">
        <v>891</v>
      </c>
      <c r="AU1557" s="159" t="s">
        <v>384</v>
      </c>
      <c r="AY1557" s="17" t="s">
        <v>371</v>
      </c>
      <c r="BE1557" s="160">
        <f>IF(N1557="základná",J1557,0)</f>
        <v>0</v>
      </c>
      <c r="BF1557" s="160">
        <f>IF(N1557="znížená",J1557,0)</f>
        <v>0</v>
      </c>
      <c r="BG1557" s="160">
        <f>IF(N1557="zákl. prenesená",J1557,0)</f>
        <v>0</v>
      </c>
      <c r="BH1557" s="160">
        <f>IF(N1557="zníž. prenesená",J1557,0)</f>
        <v>0</v>
      </c>
      <c r="BI1557" s="160">
        <f>IF(N1557="nulová",J1557,0)</f>
        <v>0</v>
      </c>
      <c r="BJ1557" s="17" t="s">
        <v>88</v>
      </c>
      <c r="BK1557" s="160">
        <f>ROUND(I1557*H1557,2)</f>
        <v>0</v>
      </c>
      <c r="BL1557" s="17" t="s">
        <v>461</v>
      </c>
      <c r="BM1557" s="159" t="s">
        <v>1939</v>
      </c>
    </row>
    <row r="1558" spans="2:65" s="13" customFormat="1" ht="11.25" x14ac:dyDescent="0.2">
      <c r="B1558" s="168"/>
      <c r="D1558" s="162" t="s">
        <v>379</v>
      </c>
      <c r="E1558" s="169" t="s">
        <v>1</v>
      </c>
      <c r="F1558" s="170" t="s">
        <v>1935</v>
      </c>
      <c r="H1558" s="171">
        <v>197.03800000000001</v>
      </c>
      <c r="I1558" s="172"/>
      <c r="L1558" s="168"/>
      <c r="M1558" s="173"/>
      <c r="T1558" s="174"/>
      <c r="AT1558" s="169" t="s">
        <v>379</v>
      </c>
      <c r="AU1558" s="169" t="s">
        <v>384</v>
      </c>
      <c r="AV1558" s="13" t="s">
        <v>88</v>
      </c>
      <c r="AW1558" s="13" t="s">
        <v>31</v>
      </c>
      <c r="AX1558" s="13" t="s">
        <v>75</v>
      </c>
      <c r="AY1558" s="169" t="s">
        <v>371</v>
      </c>
    </row>
    <row r="1559" spans="2:65" s="15" customFormat="1" ht="11.25" x14ac:dyDescent="0.2">
      <c r="B1559" s="182"/>
      <c r="D1559" s="162" t="s">
        <v>379</v>
      </c>
      <c r="E1559" s="183" t="s">
        <v>1</v>
      </c>
      <c r="F1559" s="184" t="s">
        <v>385</v>
      </c>
      <c r="H1559" s="185">
        <v>197.03800000000001</v>
      </c>
      <c r="I1559" s="186"/>
      <c r="L1559" s="182"/>
      <c r="M1559" s="187"/>
      <c r="T1559" s="188"/>
      <c r="AT1559" s="183" t="s">
        <v>379</v>
      </c>
      <c r="AU1559" s="183" t="s">
        <v>384</v>
      </c>
      <c r="AV1559" s="15" t="s">
        <v>377</v>
      </c>
      <c r="AW1559" s="15" t="s">
        <v>31</v>
      </c>
      <c r="AX1559" s="15" t="s">
        <v>82</v>
      </c>
      <c r="AY1559" s="183" t="s">
        <v>371</v>
      </c>
    </row>
    <row r="1560" spans="2:65" s="1" customFormat="1" ht="12" x14ac:dyDescent="0.2">
      <c r="B1560" s="147"/>
      <c r="C1560" s="148" t="s">
        <v>1940</v>
      </c>
      <c r="D1560" s="148" t="s">
        <v>373</v>
      </c>
      <c r="E1560" s="149" t="s">
        <v>1699</v>
      </c>
      <c r="F1560" s="150" t="s">
        <v>1700</v>
      </c>
      <c r="G1560" s="151" t="s">
        <v>376</v>
      </c>
      <c r="H1560" s="152">
        <v>127.68300000000001</v>
      </c>
      <c r="I1560" s="153"/>
      <c r="J1560" s="154">
        <f>ROUND(I1560*H1560,2)</f>
        <v>0</v>
      </c>
      <c r="K1560" s="150"/>
      <c r="L1560" s="32"/>
      <c r="M1560" s="155" t="s">
        <v>1</v>
      </c>
      <c r="N1560" s="156" t="s">
        <v>41</v>
      </c>
      <c r="P1560" s="157">
        <f>O1560*H1560</f>
        <v>0</v>
      </c>
      <c r="Q1560" s="157">
        <v>1.2E-4</v>
      </c>
      <c r="R1560" s="157">
        <f>Q1560*H1560</f>
        <v>1.5321960000000001E-2</v>
      </c>
      <c r="S1560" s="157">
        <v>0</v>
      </c>
      <c r="T1560" s="158">
        <f>S1560*H1560</f>
        <v>0</v>
      </c>
      <c r="AR1560" s="159" t="s">
        <v>461</v>
      </c>
      <c r="AT1560" s="159" t="s">
        <v>373</v>
      </c>
      <c r="AU1560" s="159" t="s">
        <v>384</v>
      </c>
      <c r="AY1560" s="17" t="s">
        <v>371</v>
      </c>
      <c r="BE1560" s="160">
        <f>IF(N1560="základná",J1560,0)</f>
        <v>0</v>
      </c>
      <c r="BF1560" s="160">
        <f>IF(N1560="znížená",J1560,0)</f>
        <v>0</v>
      </c>
      <c r="BG1560" s="160">
        <f>IF(N1560="zákl. prenesená",J1560,0)</f>
        <v>0</v>
      </c>
      <c r="BH1560" s="160">
        <f>IF(N1560="zníž. prenesená",J1560,0)</f>
        <v>0</v>
      </c>
      <c r="BI1560" s="160">
        <f>IF(N1560="nulová",J1560,0)</f>
        <v>0</v>
      </c>
      <c r="BJ1560" s="17" t="s">
        <v>88</v>
      </c>
      <c r="BK1560" s="160">
        <f>ROUND(I1560*H1560,2)</f>
        <v>0</v>
      </c>
      <c r="BL1560" s="17" t="s">
        <v>461</v>
      </c>
      <c r="BM1560" s="159" t="s">
        <v>1941</v>
      </c>
    </row>
    <row r="1561" spans="2:65" s="12" customFormat="1" ht="11.25" x14ac:dyDescent="0.2">
      <c r="B1561" s="161"/>
      <c r="D1561" s="162" t="s">
        <v>379</v>
      </c>
      <c r="E1561" s="163" t="s">
        <v>1</v>
      </c>
      <c r="F1561" s="164" t="s">
        <v>1942</v>
      </c>
      <c r="H1561" s="163" t="s">
        <v>1</v>
      </c>
      <c r="I1561" s="165"/>
      <c r="L1561" s="161"/>
      <c r="M1561" s="166"/>
      <c r="T1561" s="167"/>
      <c r="AT1561" s="163" t="s">
        <v>379</v>
      </c>
      <c r="AU1561" s="163" t="s">
        <v>384</v>
      </c>
      <c r="AV1561" s="12" t="s">
        <v>82</v>
      </c>
      <c r="AW1561" s="12" t="s">
        <v>31</v>
      </c>
      <c r="AX1561" s="12" t="s">
        <v>75</v>
      </c>
      <c r="AY1561" s="163" t="s">
        <v>371</v>
      </c>
    </row>
    <row r="1562" spans="2:65" s="13" customFormat="1" ht="11.25" x14ac:dyDescent="0.2">
      <c r="B1562" s="168"/>
      <c r="D1562" s="162" t="s">
        <v>379</v>
      </c>
      <c r="E1562" s="169" t="s">
        <v>1</v>
      </c>
      <c r="F1562" s="170" t="s">
        <v>1943</v>
      </c>
      <c r="H1562" s="171">
        <v>54.125999999999998</v>
      </c>
      <c r="I1562" s="172"/>
      <c r="L1562" s="168"/>
      <c r="M1562" s="173"/>
      <c r="T1562" s="174"/>
      <c r="AT1562" s="169" t="s">
        <v>379</v>
      </c>
      <c r="AU1562" s="169" t="s">
        <v>384</v>
      </c>
      <c r="AV1562" s="13" t="s">
        <v>88</v>
      </c>
      <c r="AW1562" s="13" t="s">
        <v>31</v>
      </c>
      <c r="AX1562" s="13" t="s">
        <v>75</v>
      </c>
      <c r="AY1562" s="169" t="s">
        <v>371</v>
      </c>
    </row>
    <row r="1563" spans="2:65" s="14" customFormat="1" ht="11.25" x14ac:dyDescent="0.2">
      <c r="B1563" s="175"/>
      <c r="D1563" s="162" t="s">
        <v>379</v>
      </c>
      <c r="E1563" s="176" t="s">
        <v>317</v>
      </c>
      <c r="F1563" s="177" t="s">
        <v>383</v>
      </c>
      <c r="H1563" s="178">
        <v>54.125999999999998</v>
      </c>
      <c r="I1563" s="179"/>
      <c r="L1563" s="175"/>
      <c r="M1563" s="180"/>
      <c r="T1563" s="181"/>
      <c r="AT1563" s="176" t="s">
        <v>379</v>
      </c>
      <c r="AU1563" s="176" t="s">
        <v>384</v>
      </c>
      <c r="AV1563" s="14" t="s">
        <v>384</v>
      </c>
      <c r="AW1563" s="14" t="s">
        <v>31</v>
      </c>
      <c r="AX1563" s="14" t="s">
        <v>75</v>
      </c>
      <c r="AY1563" s="176" t="s">
        <v>371</v>
      </c>
    </row>
    <row r="1564" spans="2:65" s="12" customFormat="1" ht="11.25" x14ac:dyDescent="0.2">
      <c r="B1564" s="161"/>
      <c r="D1564" s="162" t="s">
        <v>379</v>
      </c>
      <c r="E1564" s="163" t="s">
        <v>1</v>
      </c>
      <c r="F1564" s="164" t="s">
        <v>1703</v>
      </c>
      <c r="H1564" s="163" t="s">
        <v>1</v>
      </c>
      <c r="I1564" s="165"/>
      <c r="L1564" s="161"/>
      <c r="M1564" s="166"/>
      <c r="T1564" s="167"/>
      <c r="AT1564" s="163" t="s">
        <v>379</v>
      </c>
      <c r="AU1564" s="163" t="s">
        <v>384</v>
      </c>
      <c r="AV1564" s="12" t="s">
        <v>82</v>
      </c>
      <c r="AW1564" s="12" t="s">
        <v>31</v>
      </c>
      <c r="AX1564" s="12" t="s">
        <v>75</v>
      </c>
      <c r="AY1564" s="163" t="s">
        <v>371</v>
      </c>
    </row>
    <row r="1565" spans="2:65" s="13" customFormat="1" ht="11.25" x14ac:dyDescent="0.2">
      <c r="B1565" s="168"/>
      <c r="D1565" s="162" t="s">
        <v>379</v>
      </c>
      <c r="E1565" s="169" t="s">
        <v>1</v>
      </c>
      <c r="F1565" s="170" t="s">
        <v>247</v>
      </c>
      <c r="H1565" s="171">
        <v>73.557000000000002</v>
      </c>
      <c r="I1565" s="172"/>
      <c r="L1565" s="168"/>
      <c r="M1565" s="173"/>
      <c r="T1565" s="174"/>
      <c r="AT1565" s="169" t="s">
        <v>379</v>
      </c>
      <c r="AU1565" s="169" t="s">
        <v>384</v>
      </c>
      <c r="AV1565" s="13" t="s">
        <v>88</v>
      </c>
      <c r="AW1565" s="13" t="s">
        <v>31</v>
      </c>
      <c r="AX1565" s="13" t="s">
        <v>75</v>
      </c>
      <c r="AY1565" s="169" t="s">
        <v>371</v>
      </c>
    </row>
    <row r="1566" spans="2:65" s="14" customFormat="1" ht="11.25" x14ac:dyDescent="0.2">
      <c r="B1566" s="175"/>
      <c r="D1566" s="162" t="s">
        <v>379</v>
      </c>
      <c r="E1566" s="176" t="s">
        <v>297</v>
      </c>
      <c r="F1566" s="177" t="s">
        <v>383</v>
      </c>
      <c r="H1566" s="178">
        <v>73.557000000000002</v>
      </c>
      <c r="I1566" s="179"/>
      <c r="L1566" s="175"/>
      <c r="M1566" s="180"/>
      <c r="T1566" s="181"/>
      <c r="AT1566" s="176" t="s">
        <v>379</v>
      </c>
      <c r="AU1566" s="176" t="s">
        <v>384</v>
      </c>
      <c r="AV1566" s="14" t="s">
        <v>384</v>
      </c>
      <c r="AW1566" s="14" t="s">
        <v>31</v>
      </c>
      <c r="AX1566" s="14" t="s">
        <v>75</v>
      </c>
      <c r="AY1566" s="176" t="s">
        <v>371</v>
      </c>
    </row>
    <row r="1567" spans="2:65" s="15" customFormat="1" ht="11.25" x14ac:dyDescent="0.2">
      <c r="B1567" s="182"/>
      <c r="D1567" s="162" t="s">
        <v>379</v>
      </c>
      <c r="E1567" s="183" t="s">
        <v>1</v>
      </c>
      <c r="F1567" s="184" t="s">
        <v>385</v>
      </c>
      <c r="H1567" s="185">
        <v>127.68300000000001</v>
      </c>
      <c r="I1567" s="186"/>
      <c r="L1567" s="182"/>
      <c r="M1567" s="187"/>
      <c r="T1567" s="188"/>
      <c r="AT1567" s="183" t="s">
        <v>379</v>
      </c>
      <c r="AU1567" s="183" t="s">
        <v>384</v>
      </c>
      <c r="AV1567" s="15" t="s">
        <v>377</v>
      </c>
      <c r="AW1567" s="15" t="s">
        <v>31</v>
      </c>
      <c r="AX1567" s="15" t="s">
        <v>82</v>
      </c>
      <c r="AY1567" s="183" t="s">
        <v>371</v>
      </c>
    </row>
    <row r="1568" spans="2:65" s="1" customFormat="1" ht="24.2" customHeight="1" x14ac:dyDescent="0.2">
      <c r="B1568" s="147"/>
      <c r="C1568" s="189" t="s">
        <v>1944</v>
      </c>
      <c r="D1568" s="189" t="s">
        <v>891</v>
      </c>
      <c r="E1568" s="190" t="s">
        <v>1705</v>
      </c>
      <c r="F1568" s="191" t="s">
        <v>1706</v>
      </c>
      <c r="G1568" s="192" t="s">
        <v>376</v>
      </c>
      <c r="H1568" s="193">
        <v>55.209000000000003</v>
      </c>
      <c r="I1568" s="194"/>
      <c r="J1568" s="195">
        <f>ROUND(I1568*H1568,2)</f>
        <v>0</v>
      </c>
      <c r="K1568" s="191"/>
      <c r="L1568" s="196"/>
      <c r="M1568" s="197" t="s">
        <v>1</v>
      </c>
      <c r="N1568" s="198" t="s">
        <v>41</v>
      </c>
      <c r="P1568" s="157">
        <f>O1568*H1568</f>
        <v>0</v>
      </c>
      <c r="Q1568" s="157">
        <v>1.65E-3</v>
      </c>
      <c r="R1568" s="157">
        <f>Q1568*H1568</f>
        <v>9.1094850000000005E-2</v>
      </c>
      <c r="S1568" s="157">
        <v>0</v>
      </c>
      <c r="T1568" s="158">
        <f>S1568*H1568</f>
        <v>0</v>
      </c>
      <c r="AR1568" s="159" t="s">
        <v>566</v>
      </c>
      <c r="AT1568" s="159" t="s">
        <v>891</v>
      </c>
      <c r="AU1568" s="159" t="s">
        <v>384</v>
      </c>
      <c r="AY1568" s="17" t="s">
        <v>371</v>
      </c>
      <c r="BE1568" s="160">
        <f>IF(N1568="základná",J1568,0)</f>
        <v>0</v>
      </c>
      <c r="BF1568" s="160">
        <f>IF(N1568="znížená",J1568,0)</f>
        <v>0</v>
      </c>
      <c r="BG1568" s="160">
        <f>IF(N1568="zákl. prenesená",J1568,0)</f>
        <v>0</v>
      </c>
      <c r="BH1568" s="160">
        <f>IF(N1568="zníž. prenesená",J1568,0)</f>
        <v>0</v>
      </c>
      <c r="BI1568" s="160">
        <f>IF(N1568="nulová",J1568,0)</f>
        <v>0</v>
      </c>
      <c r="BJ1568" s="17" t="s">
        <v>88</v>
      </c>
      <c r="BK1568" s="160">
        <f>ROUND(I1568*H1568,2)</f>
        <v>0</v>
      </c>
      <c r="BL1568" s="17" t="s">
        <v>461</v>
      </c>
      <c r="BM1568" s="159" t="s">
        <v>1945</v>
      </c>
    </row>
    <row r="1569" spans="2:65" s="13" customFormat="1" ht="11.25" x14ac:dyDescent="0.2">
      <c r="B1569" s="168"/>
      <c r="D1569" s="162" t="s">
        <v>379</v>
      </c>
      <c r="E1569" s="169" t="s">
        <v>1</v>
      </c>
      <c r="F1569" s="170" t="s">
        <v>1946</v>
      </c>
      <c r="H1569" s="171">
        <v>55.209000000000003</v>
      </c>
      <c r="I1569" s="172"/>
      <c r="L1569" s="168"/>
      <c r="M1569" s="173"/>
      <c r="T1569" s="174"/>
      <c r="AT1569" s="169" t="s">
        <v>379</v>
      </c>
      <c r="AU1569" s="169" t="s">
        <v>384</v>
      </c>
      <c r="AV1569" s="13" t="s">
        <v>88</v>
      </c>
      <c r="AW1569" s="13" t="s">
        <v>31</v>
      </c>
      <c r="AX1569" s="13" t="s">
        <v>75</v>
      </c>
      <c r="AY1569" s="169" t="s">
        <v>371</v>
      </c>
    </row>
    <row r="1570" spans="2:65" s="15" customFormat="1" ht="11.25" x14ac:dyDescent="0.2">
      <c r="B1570" s="182"/>
      <c r="D1570" s="162" t="s">
        <v>379</v>
      </c>
      <c r="E1570" s="183" t="s">
        <v>1</v>
      </c>
      <c r="F1570" s="184" t="s">
        <v>385</v>
      </c>
      <c r="H1570" s="185">
        <v>55.209000000000003</v>
      </c>
      <c r="I1570" s="186"/>
      <c r="L1570" s="182"/>
      <c r="M1570" s="187"/>
      <c r="T1570" s="188"/>
      <c r="AT1570" s="183" t="s">
        <v>379</v>
      </c>
      <c r="AU1570" s="183" t="s">
        <v>384</v>
      </c>
      <c r="AV1570" s="15" t="s">
        <v>377</v>
      </c>
      <c r="AW1570" s="15" t="s">
        <v>31</v>
      </c>
      <c r="AX1570" s="15" t="s">
        <v>82</v>
      </c>
      <c r="AY1570" s="183" t="s">
        <v>371</v>
      </c>
    </row>
    <row r="1571" spans="2:65" s="1" customFormat="1" ht="24.2" customHeight="1" x14ac:dyDescent="0.2">
      <c r="B1571" s="147"/>
      <c r="C1571" s="189" t="s">
        <v>1947</v>
      </c>
      <c r="D1571" s="189" t="s">
        <v>891</v>
      </c>
      <c r="E1571" s="190" t="s">
        <v>1710</v>
      </c>
      <c r="F1571" s="191" t="s">
        <v>1711</v>
      </c>
      <c r="G1571" s="192" t="s">
        <v>376</v>
      </c>
      <c r="H1571" s="193">
        <v>75.028000000000006</v>
      </c>
      <c r="I1571" s="194"/>
      <c r="J1571" s="195">
        <f>ROUND(I1571*H1571,2)</f>
        <v>0</v>
      </c>
      <c r="K1571" s="191"/>
      <c r="L1571" s="196"/>
      <c r="M1571" s="197" t="s">
        <v>1</v>
      </c>
      <c r="N1571" s="198" t="s">
        <v>41</v>
      </c>
      <c r="P1571" s="157">
        <f>O1571*H1571</f>
        <v>0</v>
      </c>
      <c r="Q1571" s="157">
        <v>3.3E-3</v>
      </c>
      <c r="R1571" s="157">
        <f>Q1571*H1571</f>
        <v>0.24759240000000002</v>
      </c>
      <c r="S1571" s="157">
        <v>0</v>
      </c>
      <c r="T1571" s="158">
        <f>S1571*H1571</f>
        <v>0</v>
      </c>
      <c r="AR1571" s="159" t="s">
        <v>566</v>
      </c>
      <c r="AT1571" s="159" t="s">
        <v>891</v>
      </c>
      <c r="AU1571" s="159" t="s">
        <v>384</v>
      </c>
      <c r="AY1571" s="17" t="s">
        <v>371</v>
      </c>
      <c r="BE1571" s="160">
        <f>IF(N1571="základná",J1571,0)</f>
        <v>0</v>
      </c>
      <c r="BF1571" s="160">
        <f>IF(N1571="znížená",J1571,0)</f>
        <v>0</v>
      </c>
      <c r="BG1571" s="160">
        <f>IF(N1571="zákl. prenesená",J1571,0)</f>
        <v>0</v>
      </c>
      <c r="BH1571" s="160">
        <f>IF(N1571="zníž. prenesená",J1571,0)</f>
        <v>0</v>
      </c>
      <c r="BI1571" s="160">
        <f>IF(N1571="nulová",J1571,0)</f>
        <v>0</v>
      </c>
      <c r="BJ1571" s="17" t="s">
        <v>88</v>
      </c>
      <c r="BK1571" s="160">
        <f>ROUND(I1571*H1571,2)</f>
        <v>0</v>
      </c>
      <c r="BL1571" s="17" t="s">
        <v>461</v>
      </c>
      <c r="BM1571" s="159" t="s">
        <v>1948</v>
      </c>
    </row>
    <row r="1572" spans="2:65" s="13" customFormat="1" ht="11.25" x14ac:dyDescent="0.2">
      <c r="B1572" s="168"/>
      <c r="D1572" s="162" t="s">
        <v>379</v>
      </c>
      <c r="E1572" s="169" t="s">
        <v>1</v>
      </c>
      <c r="F1572" s="170" t="s">
        <v>1949</v>
      </c>
      <c r="H1572" s="171">
        <v>75.028000000000006</v>
      </c>
      <c r="I1572" s="172"/>
      <c r="L1572" s="168"/>
      <c r="M1572" s="173"/>
      <c r="T1572" s="174"/>
      <c r="AT1572" s="169" t="s">
        <v>379</v>
      </c>
      <c r="AU1572" s="169" t="s">
        <v>384</v>
      </c>
      <c r="AV1572" s="13" t="s">
        <v>88</v>
      </c>
      <c r="AW1572" s="13" t="s">
        <v>31</v>
      </c>
      <c r="AX1572" s="13" t="s">
        <v>75</v>
      </c>
      <c r="AY1572" s="169" t="s">
        <v>371</v>
      </c>
    </row>
    <row r="1573" spans="2:65" s="15" customFormat="1" ht="11.25" x14ac:dyDescent="0.2">
      <c r="B1573" s="182"/>
      <c r="D1573" s="162" t="s">
        <v>379</v>
      </c>
      <c r="E1573" s="183" t="s">
        <v>1</v>
      </c>
      <c r="F1573" s="184" t="s">
        <v>385</v>
      </c>
      <c r="H1573" s="185">
        <v>75.028000000000006</v>
      </c>
      <c r="I1573" s="186"/>
      <c r="L1573" s="182"/>
      <c r="M1573" s="187"/>
      <c r="T1573" s="188"/>
      <c r="AT1573" s="183" t="s">
        <v>379</v>
      </c>
      <c r="AU1573" s="183" t="s">
        <v>384</v>
      </c>
      <c r="AV1573" s="15" t="s">
        <v>377</v>
      </c>
      <c r="AW1573" s="15" t="s">
        <v>31</v>
      </c>
      <c r="AX1573" s="15" t="s">
        <v>82</v>
      </c>
      <c r="AY1573" s="183" t="s">
        <v>371</v>
      </c>
    </row>
    <row r="1574" spans="2:65" s="1" customFormat="1" ht="24.2" customHeight="1" x14ac:dyDescent="0.2">
      <c r="B1574" s="147"/>
      <c r="C1574" s="148" t="s">
        <v>1950</v>
      </c>
      <c r="D1574" s="148" t="s">
        <v>373</v>
      </c>
      <c r="E1574" s="149" t="s">
        <v>1951</v>
      </c>
      <c r="F1574" s="150" t="s">
        <v>1952</v>
      </c>
      <c r="G1574" s="151" t="s">
        <v>489</v>
      </c>
      <c r="H1574" s="152">
        <v>80.64</v>
      </c>
      <c r="I1574" s="153"/>
      <c r="J1574" s="154">
        <f>ROUND(I1574*H1574,2)</f>
        <v>0</v>
      </c>
      <c r="K1574" s="150"/>
      <c r="L1574" s="32"/>
      <c r="M1574" s="155" t="s">
        <v>1</v>
      </c>
      <c r="N1574" s="156" t="s">
        <v>41</v>
      </c>
      <c r="P1574" s="157">
        <f>O1574*H1574</f>
        <v>0</v>
      </c>
      <c r="Q1574" s="157">
        <v>4.0282199999999999E-3</v>
      </c>
      <c r="R1574" s="157">
        <f>Q1574*H1574</f>
        <v>0.32483566079999998</v>
      </c>
      <c r="S1574" s="157">
        <v>0</v>
      </c>
      <c r="T1574" s="158">
        <f>S1574*H1574</f>
        <v>0</v>
      </c>
      <c r="AR1574" s="159" t="s">
        <v>461</v>
      </c>
      <c r="AT1574" s="159" t="s">
        <v>373</v>
      </c>
      <c r="AU1574" s="159" t="s">
        <v>384</v>
      </c>
      <c r="AY1574" s="17" t="s">
        <v>371</v>
      </c>
      <c r="BE1574" s="160">
        <f>IF(N1574="základná",J1574,0)</f>
        <v>0</v>
      </c>
      <c r="BF1574" s="160">
        <f>IF(N1574="znížená",J1574,0)</f>
        <v>0</v>
      </c>
      <c r="BG1574" s="160">
        <f>IF(N1574="zákl. prenesená",J1574,0)</f>
        <v>0</v>
      </c>
      <c r="BH1574" s="160">
        <f>IF(N1574="zníž. prenesená",J1574,0)</f>
        <v>0</v>
      </c>
      <c r="BI1574" s="160">
        <f>IF(N1574="nulová",J1574,0)</f>
        <v>0</v>
      </c>
      <c r="BJ1574" s="17" t="s">
        <v>88</v>
      </c>
      <c r="BK1574" s="160">
        <f>ROUND(I1574*H1574,2)</f>
        <v>0</v>
      </c>
      <c r="BL1574" s="17" t="s">
        <v>461</v>
      </c>
      <c r="BM1574" s="159" t="s">
        <v>1953</v>
      </c>
    </row>
    <row r="1575" spans="2:65" s="13" customFormat="1" ht="11.25" x14ac:dyDescent="0.2">
      <c r="B1575" s="168"/>
      <c r="D1575" s="162" t="s">
        <v>379</v>
      </c>
      <c r="E1575" s="169" t="s">
        <v>1</v>
      </c>
      <c r="F1575" s="170" t="s">
        <v>207</v>
      </c>
      <c r="H1575" s="171">
        <v>80.64</v>
      </c>
      <c r="I1575" s="172"/>
      <c r="L1575" s="168"/>
      <c r="M1575" s="173"/>
      <c r="T1575" s="174"/>
      <c r="AT1575" s="169" t="s">
        <v>379</v>
      </c>
      <c r="AU1575" s="169" t="s">
        <v>384</v>
      </c>
      <c r="AV1575" s="13" t="s">
        <v>88</v>
      </c>
      <c r="AW1575" s="13" t="s">
        <v>31</v>
      </c>
      <c r="AX1575" s="13" t="s">
        <v>75</v>
      </c>
      <c r="AY1575" s="169" t="s">
        <v>371</v>
      </c>
    </row>
    <row r="1576" spans="2:65" s="15" customFormat="1" ht="11.25" x14ac:dyDescent="0.2">
      <c r="B1576" s="182"/>
      <c r="D1576" s="162" t="s">
        <v>379</v>
      </c>
      <c r="E1576" s="183" t="s">
        <v>1</v>
      </c>
      <c r="F1576" s="184" t="s">
        <v>385</v>
      </c>
      <c r="H1576" s="185">
        <v>80.64</v>
      </c>
      <c r="I1576" s="186"/>
      <c r="L1576" s="182"/>
      <c r="M1576" s="187"/>
      <c r="T1576" s="188"/>
      <c r="AT1576" s="183" t="s">
        <v>379</v>
      </c>
      <c r="AU1576" s="183" t="s">
        <v>384</v>
      </c>
      <c r="AV1576" s="15" t="s">
        <v>377</v>
      </c>
      <c r="AW1576" s="15" t="s">
        <v>31</v>
      </c>
      <c r="AX1576" s="15" t="s">
        <v>82</v>
      </c>
      <c r="AY1576" s="183" t="s">
        <v>371</v>
      </c>
    </row>
    <row r="1577" spans="2:65" s="1" customFormat="1" ht="24.2" customHeight="1" x14ac:dyDescent="0.2">
      <c r="B1577" s="147"/>
      <c r="C1577" s="148" t="s">
        <v>1954</v>
      </c>
      <c r="D1577" s="148" t="s">
        <v>373</v>
      </c>
      <c r="E1577" s="149" t="s">
        <v>1719</v>
      </c>
      <c r="F1577" s="150" t="s">
        <v>1720</v>
      </c>
      <c r="G1577" s="151" t="s">
        <v>489</v>
      </c>
      <c r="H1577" s="152">
        <v>1.9</v>
      </c>
      <c r="I1577" s="153"/>
      <c r="J1577" s="154">
        <f>ROUND(I1577*H1577,2)</f>
        <v>0</v>
      </c>
      <c r="K1577" s="150"/>
      <c r="L1577" s="32"/>
      <c r="M1577" s="155" t="s">
        <v>1</v>
      </c>
      <c r="N1577" s="156" t="s">
        <v>41</v>
      </c>
      <c r="P1577" s="157">
        <f>O1577*H1577</f>
        <v>0</v>
      </c>
      <c r="Q1577" s="157">
        <v>5.3417600000000001E-3</v>
      </c>
      <c r="R1577" s="157">
        <f>Q1577*H1577</f>
        <v>1.0149343999999999E-2</v>
      </c>
      <c r="S1577" s="157">
        <v>0</v>
      </c>
      <c r="T1577" s="158">
        <f>S1577*H1577</f>
        <v>0</v>
      </c>
      <c r="AR1577" s="159" t="s">
        <v>461</v>
      </c>
      <c r="AT1577" s="159" t="s">
        <v>373</v>
      </c>
      <c r="AU1577" s="159" t="s">
        <v>384</v>
      </c>
      <c r="AY1577" s="17" t="s">
        <v>371</v>
      </c>
      <c r="BE1577" s="160">
        <f>IF(N1577="základná",J1577,0)</f>
        <v>0</v>
      </c>
      <c r="BF1577" s="160">
        <f>IF(N1577="znížená",J1577,0)</f>
        <v>0</v>
      </c>
      <c r="BG1577" s="160">
        <f>IF(N1577="zákl. prenesená",J1577,0)</f>
        <v>0</v>
      </c>
      <c r="BH1577" s="160">
        <f>IF(N1577="zníž. prenesená",J1577,0)</f>
        <v>0</v>
      </c>
      <c r="BI1577" s="160">
        <f>IF(N1577="nulová",J1577,0)</f>
        <v>0</v>
      </c>
      <c r="BJ1577" s="17" t="s">
        <v>88</v>
      </c>
      <c r="BK1577" s="160">
        <f>ROUND(I1577*H1577,2)</f>
        <v>0</v>
      </c>
      <c r="BL1577" s="17" t="s">
        <v>461</v>
      </c>
      <c r="BM1577" s="159" t="s">
        <v>1955</v>
      </c>
    </row>
    <row r="1578" spans="2:65" s="13" customFormat="1" ht="11.25" x14ac:dyDescent="0.2">
      <c r="B1578" s="168"/>
      <c r="D1578" s="162" t="s">
        <v>379</v>
      </c>
      <c r="E1578" s="169" t="s">
        <v>1</v>
      </c>
      <c r="F1578" s="170" t="s">
        <v>205</v>
      </c>
      <c r="H1578" s="171">
        <v>1.9</v>
      </c>
      <c r="I1578" s="172"/>
      <c r="L1578" s="168"/>
      <c r="M1578" s="173"/>
      <c r="T1578" s="174"/>
      <c r="AT1578" s="169" t="s">
        <v>379</v>
      </c>
      <c r="AU1578" s="169" t="s">
        <v>384</v>
      </c>
      <c r="AV1578" s="13" t="s">
        <v>88</v>
      </c>
      <c r="AW1578" s="13" t="s">
        <v>31</v>
      </c>
      <c r="AX1578" s="13" t="s">
        <v>82</v>
      </c>
      <c r="AY1578" s="169" t="s">
        <v>371</v>
      </c>
    </row>
    <row r="1579" spans="2:65" s="1" customFormat="1" ht="33" customHeight="1" x14ac:dyDescent="0.2">
      <c r="B1579" s="147"/>
      <c r="C1579" s="148" t="s">
        <v>1956</v>
      </c>
      <c r="D1579" s="148" t="s">
        <v>373</v>
      </c>
      <c r="E1579" s="149" t="s">
        <v>1957</v>
      </c>
      <c r="F1579" s="150" t="s">
        <v>1958</v>
      </c>
      <c r="G1579" s="151" t="s">
        <v>513</v>
      </c>
      <c r="H1579" s="152">
        <v>4</v>
      </c>
      <c r="I1579" s="153"/>
      <c r="J1579" s="154">
        <f>ROUND(I1579*H1579,2)</f>
        <v>0</v>
      </c>
      <c r="K1579" s="150"/>
      <c r="L1579" s="32"/>
      <c r="M1579" s="155" t="s">
        <v>1</v>
      </c>
      <c r="N1579" s="156" t="s">
        <v>41</v>
      </c>
      <c r="P1579" s="157">
        <f>O1579*H1579</f>
        <v>0</v>
      </c>
      <c r="Q1579" s="157">
        <v>1.1119999999999999E-3</v>
      </c>
      <c r="R1579" s="157">
        <f>Q1579*H1579</f>
        <v>4.4479999999999997E-3</v>
      </c>
      <c r="S1579" s="157">
        <v>0</v>
      </c>
      <c r="T1579" s="158">
        <f>S1579*H1579</f>
        <v>0</v>
      </c>
      <c r="AR1579" s="159" t="s">
        <v>461</v>
      </c>
      <c r="AT1579" s="159" t="s">
        <v>373</v>
      </c>
      <c r="AU1579" s="159" t="s">
        <v>384</v>
      </c>
      <c r="AY1579" s="17" t="s">
        <v>371</v>
      </c>
      <c r="BE1579" s="160">
        <f>IF(N1579="základná",J1579,0)</f>
        <v>0</v>
      </c>
      <c r="BF1579" s="160">
        <f>IF(N1579="znížená",J1579,0)</f>
        <v>0</v>
      </c>
      <c r="BG1579" s="160">
        <f>IF(N1579="zákl. prenesená",J1579,0)</f>
        <v>0</v>
      </c>
      <c r="BH1579" s="160">
        <f>IF(N1579="zníž. prenesená",J1579,0)</f>
        <v>0</v>
      </c>
      <c r="BI1579" s="160">
        <f>IF(N1579="nulová",J1579,0)</f>
        <v>0</v>
      </c>
      <c r="BJ1579" s="17" t="s">
        <v>88</v>
      </c>
      <c r="BK1579" s="160">
        <f>ROUND(I1579*H1579,2)</f>
        <v>0</v>
      </c>
      <c r="BL1579" s="17" t="s">
        <v>461</v>
      </c>
      <c r="BM1579" s="159" t="s">
        <v>1959</v>
      </c>
    </row>
    <row r="1580" spans="2:65" s="12" customFormat="1" ht="11.25" x14ac:dyDescent="0.2">
      <c r="B1580" s="161"/>
      <c r="D1580" s="162" t="s">
        <v>379</v>
      </c>
      <c r="E1580" s="163" t="s">
        <v>1</v>
      </c>
      <c r="F1580" s="164" t="s">
        <v>1884</v>
      </c>
      <c r="H1580" s="163" t="s">
        <v>1</v>
      </c>
      <c r="I1580" s="165"/>
      <c r="L1580" s="161"/>
      <c r="M1580" s="166"/>
      <c r="T1580" s="167"/>
      <c r="AT1580" s="163" t="s">
        <v>379</v>
      </c>
      <c r="AU1580" s="163" t="s">
        <v>384</v>
      </c>
      <c r="AV1580" s="12" t="s">
        <v>82</v>
      </c>
      <c r="AW1580" s="12" t="s">
        <v>31</v>
      </c>
      <c r="AX1580" s="12" t="s">
        <v>75</v>
      </c>
      <c r="AY1580" s="163" t="s">
        <v>371</v>
      </c>
    </row>
    <row r="1581" spans="2:65" s="13" customFormat="1" ht="11.25" x14ac:dyDescent="0.2">
      <c r="B1581" s="168"/>
      <c r="D1581" s="162" t="s">
        <v>379</v>
      </c>
      <c r="E1581" s="169" t="s">
        <v>1</v>
      </c>
      <c r="F1581" s="170" t="s">
        <v>377</v>
      </c>
      <c r="H1581" s="171">
        <v>4</v>
      </c>
      <c r="I1581" s="172"/>
      <c r="L1581" s="168"/>
      <c r="M1581" s="173"/>
      <c r="T1581" s="174"/>
      <c r="AT1581" s="169" t="s">
        <v>379</v>
      </c>
      <c r="AU1581" s="169" t="s">
        <v>384</v>
      </c>
      <c r="AV1581" s="13" t="s">
        <v>88</v>
      </c>
      <c r="AW1581" s="13" t="s">
        <v>31</v>
      </c>
      <c r="AX1581" s="13" t="s">
        <v>82</v>
      </c>
      <c r="AY1581" s="169" t="s">
        <v>371</v>
      </c>
    </row>
    <row r="1582" spans="2:65" s="11" customFormat="1" ht="20.85" customHeight="1" x14ac:dyDescent="0.2">
      <c r="B1582" s="136"/>
      <c r="D1582" s="137" t="s">
        <v>74</v>
      </c>
      <c r="E1582" s="145" t="s">
        <v>1960</v>
      </c>
      <c r="F1582" s="145" t="s">
        <v>1961</v>
      </c>
      <c r="I1582" s="139"/>
      <c r="J1582" s="146">
        <f>BK1582</f>
        <v>0</v>
      </c>
      <c r="L1582" s="136"/>
      <c r="M1582" s="140"/>
      <c r="P1582" s="141">
        <f>SUM(P1583:P1717)</f>
        <v>0</v>
      </c>
      <c r="R1582" s="141">
        <f>SUM(R1583:R1717)</f>
        <v>3.5486193275999995</v>
      </c>
      <c r="T1582" s="142">
        <f>SUM(T1583:T1717)</f>
        <v>0</v>
      </c>
      <c r="AR1582" s="137" t="s">
        <v>88</v>
      </c>
      <c r="AT1582" s="143" t="s">
        <v>74</v>
      </c>
      <c r="AU1582" s="143" t="s">
        <v>88</v>
      </c>
      <c r="AY1582" s="137" t="s">
        <v>371</v>
      </c>
      <c r="BK1582" s="144">
        <f>SUM(BK1583:BK1717)</f>
        <v>0</v>
      </c>
    </row>
    <row r="1583" spans="2:65" s="1" customFormat="1" ht="24.2" customHeight="1" x14ac:dyDescent="0.2">
      <c r="B1583" s="147"/>
      <c r="C1583" s="148" t="s">
        <v>1962</v>
      </c>
      <c r="D1583" s="148" t="s">
        <v>373</v>
      </c>
      <c r="E1583" s="149" t="s">
        <v>1463</v>
      </c>
      <c r="F1583" s="150" t="s">
        <v>1464</v>
      </c>
      <c r="G1583" s="151" t="s">
        <v>376</v>
      </c>
      <c r="H1583" s="152">
        <v>53.118000000000002</v>
      </c>
      <c r="I1583" s="153"/>
      <c r="J1583" s="154">
        <f>ROUND(I1583*H1583,2)</f>
        <v>0</v>
      </c>
      <c r="K1583" s="150"/>
      <c r="L1583" s="32"/>
      <c r="M1583" s="155" t="s">
        <v>1</v>
      </c>
      <c r="N1583" s="156" t="s">
        <v>41</v>
      </c>
      <c r="P1583" s="157">
        <f>O1583*H1583</f>
        <v>0</v>
      </c>
      <c r="Q1583" s="157">
        <v>1.4305500000000001E-3</v>
      </c>
      <c r="R1583" s="157">
        <f>Q1583*H1583</f>
        <v>7.5987954900000002E-2</v>
      </c>
      <c r="S1583" s="157">
        <v>0</v>
      </c>
      <c r="T1583" s="158">
        <f>S1583*H1583</f>
        <v>0</v>
      </c>
      <c r="AR1583" s="159" t="s">
        <v>461</v>
      </c>
      <c r="AT1583" s="159" t="s">
        <v>373</v>
      </c>
      <c r="AU1583" s="159" t="s">
        <v>384</v>
      </c>
      <c r="AY1583" s="17" t="s">
        <v>371</v>
      </c>
      <c r="BE1583" s="160">
        <f>IF(N1583="základná",J1583,0)</f>
        <v>0</v>
      </c>
      <c r="BF1583" s="160">
        <f>IF(N1583="znížená",J1583,0)</f>
        <v>0</v>
      </c>
      <c r="BG1583" s="160">
        <f>IF(N1583="zákl. prenesená",J1583,0)</f>
        <v>0</v>
      </c>
      <c r="BH1583" s="160">
        <f>IF(N1583="zníž. prenesená",J1583,0)</f>
        <v>0</v>
      </c>
      <c r="BI1583" s="160">
        <f>IF(N1583="nulová",J1583,0)</f>
        <v>0</v>
      </c>
      <c r="BJ1583" s="17" t="s">
        <v>88</v>
      </c>
      <c r="BK1583" s="160">
        <f>ROUND(I1583*H1583,2)</f>
        <v>0</v>
      </c>
      <c r="BL1583" s="17" t="s">
        <v>461</v>
      </c>
      <c r="BM1583" s="159" t="s">
        <v>1963</v>
      </c>
    </row>
    <row r="1584" spans="2:65" s="12" customFormat="1" ht="11.25" x14ac:dyDescent="0.2">
      <c r="B1584" s="161"/>
      <c r="D1584" s="162" t="s">
        <v>379</v>
      </c>
      <c r="E1584" s="163" t="s">
        <v>1</v>
      </c>
      <c r="F1584" s="164" t="s">
        <v>1964</v>
      </c>
      <c r="H1584" s="163" t="s">
        <v>1</v>
      </c>
      <c r="I1584" s="165"/>
      <c r="L1584" s="161"/>
      <c r="M1584" s="166"/>
      <c r="T1584" s="167"/>
      <c r="AT1584" s="163" t="s">
        <v>379</v>
      </c>
      <c r="AU1584" s="163" t="s">
        <v>384</v>
      </c>
      <c r="AV1584" s="12" t="s">
        <v>82</v>
      </c>
      <c r="AW1584" s="12" t="s">
        <v>31</v>
      </c>
      <c r="AX1584" s="12" t="s">
        <v>75</v>
      </c>
      <c r="AY1584" s="163" t="s">
        <v>371</v>
      </c>
    </row>
    <row r="1585" spans="2:65" s="13" customFormat="1" ht="11.25" x14ac:dyDescent="0.2">
      <c r="B1585" s="168"/>
      <c r="D1585" s="162" t="s">
        <v>379</v>
      </c>
      <c r="E1585" s="169" t="s">
        <v>1</v>
      </c>
      <c r="F1585" s="170" t="s">
        <v>1965</v>
      </c>
      <c r="H1585" s="171">
        <v>24.632000000000001</v>
      </c>
      <c r="I1585" s="172"/>
      <c r="L1585" s="168"/>
      <c r="M1585" s="173"/>
      <c r="T1585" s="174"/>
      <c r="AT1585" s="169" t="s">
        <v>379</v>
      </c>
      <c r="AU1585" s="169" t="s">
        <v>384</v>
      </c>
      <c r="AV1585" s="13" t="s">
        <v>88</v>
      </c>
      <c r="AW1585" s="13" t="s">
        <v>31</v>
      </c>
      <c r="AX1585" s="13" t="s">
        <v>75</v>
      </c>
      <c r="AY1585" s="169" t="s">
        <v>371</v>
      </c>
    </row>
    <row r="1586" spans="2:65" s="13" customFormat="1" ht="11.25" x14ac:dyDescent="0.2">
      <c r="B1586" s="168"/>
      <c r="D1586" s="162" t="s">
        <v>379</v>
      </c>
      <c r="E1586" s="169" t="s">
        <v>1</v>
      </c>
      <c r="F1586" s="170" t="s">
        <v>1966</v>
      </c>
      <c r="H1586" s="171">
        <v>28.486000000000001</v>
      </c>
      <c r="I1586" s="172"/>
      <c r="L1586" s="168"/>
      <c r="M1586" s="173"/>
      <c r="T1586" s="174"/>
      <c r="AT1586" s="169" t="s">
        <v>379</v>
      </c>
      <c r="AU1586" s="169" t="s">
        <v>384</v>
      </c>
      <c r="AV1586" s="13" t="s">
        <v>88</v>
      </c>
      <c r="AW1586" s="13" t="s">
        <v>31</v>
      </c>
      <c r="AX1586" s="13" t="s">
        <v>75</v>
      </c>
      <c r="AY1586" s="169" t="s">
        <v>371</v>
      </c>
    </row>
    <row r="1587" spans="2:65" s="14" customFormat="1" ht="11.25" x14ac:dyDescent="0.2">
      <c r="B1587" s="175"/>
      <c r="D1587" s="162" t="s">
        <v>379</v>
      </c>
      <c r="E1587" s="176" t="s">
        <v>249</v>
      </c>
      <c r="F1587" s="177" t="s">
        <v>383</v>
      </c>
      <c r="H1587" s="178">
        <v>53.118000000000002</v>
      </c>
      <c r="I1587" s="179"/>
      <c r="L1587" s="175"/>
      <c r="M1587" s="180"/>
      <c r="T1587" s="181"/>
      <c r="AT1587" s="176" t="s">
        <v>379</v>
      </c>
      <c r="AU1587" s="176" t="s">
        <v>384</v>
      </c>
      <c r="AV1587" s="14" t="s">
        <v>384</v>
      </c>
      <c r="AW1587" s="14" t="s">
        <v>31</v>
      </c>
      <c r="AX1587" s="14" t="s">
        <v>75</v>
      </c>
      <c r="AY1587" s="176" t="s">
        <v>371</v>
      </c>
    </row>
    <row r="1588" spans="2:65" s="15" customFormat="1" ht="11.25" x14ac:dyDescent="0.2">
      <c r="B1588" s="182"/>
      <c r="D1588" s="162" t="s">
        <v>379</v>
      </c>
      <c r="E1588" s="183" t="s">
        <v>1</v>
      </c>
      <c r="F1588" s="184" t="s">
        <v>385</v>
      </c>
      <c r="H1588" s="185">
        <v>53.118000000000002</v>
      </c>
      <c r="I1588" s="186"/>
      <c r="L1588" s="182"/>
      <c r="M1588" s="187"/>
      <c r="T1588" s="188"/>
      <c r="AT1588" s="183" t="s">
        <v>379</v>
      </c>
      <c r="AU1588" s="183" t="s">
        <v>384</v>
      </c>
      <c r="AV1588" s="15" t="s">
        <v>377</v>
      </c>
      <c r="AW1588" s="15" t="s">
        <v>31</v>
      </c>
      <c r="AX1588" s="15" t="s">
        <v>82</v>
      </c>
      <c r="AY1588" s="183" t="s">
        <v>371</v>
      </c>
    </row>
    <row r="1589" spans="2:65" s="1" customFormat="1" ht="21.75" customHeight="1" x14ac:dyDescent="0.2">
      <c r="B1589" s="147"/>
      <c r="C1589" s="189" t="s">
        <v>1967</v>
      </c>
      <c r="D1589" s="189" t="s">
        <v>891</v>
      </c>
      <c r="E1589" s="190" t="s">
        <v>1467</v>
      </c>
      <c r="F1589" s="191" t="s">
        <v>1468</v>
      </c>
      <c r="G1589" s="192" t="s">
        <v>376</v>
      </c>
      <c r="H1589" s="193">
        <v>55.774000000000001</v>
      </c>
      <c r="I1589" s="194"/>
      <c r="J1589" s="195">
        <f>ROUND(I1589*H1589,2)</f>
        <v>0</v>
      </c>
      <c r="K1589" s="191"/>
      <c r="L1589" s="196"/>
      <c r="M1589" s="197" t="s">
        <v>1</v>
      </c>
      <c r="N1589" s="198" t="s">
        <v>41</v>
      </c>
      <c r="P1589" s="157">
        <f>O1589*H1589</f>
        <v>0</v>
      </c>
      <c r="Q1589" s="157">
        <v>9.7000000000000003E-3</v>
      </c>
      <c r="R1589" s="157">
        <f>Q1589*H1589</f>
        <v>0.54100780000000004</v>
      </c>
      <c r="S1589" s="157">
        <v>0</v>
      </c>
      <c r="T1589" s="158">
        <f>S1589*H1589</f>
        <v>0</v>
      </c>
      <c r="AR1589" s="159" t="s">
        <v>566</v>
      </c>
      <c r="AT1589" s="159" t="s">
        <v>891</v>
      </c>
      <c r="AU1589" s="159" t="s">
        <v>384</v>
      </c>
      <c r="AY1589" s="17" t="s">
        <v>371</v>
      </c>
      <c r="BE1589" s="160">
        <f>IF(N1589="základná",J1589,0)</f>
        <v>0</v>
      </c>
      <c r="BF1589" s="160">
        <f>IF(N1589="znížená",J1589,0)</f>
        <v>0</v>
      </c>
      <c r="BG1589" s="160">
        <f>IF(N1589="zákl. prenesená",J1589,0)</f>
        <v>0</v>
      </c>
      <c r="BH1589" s="160">
        <f>IF(N1589="zníž. prenesená",J1589,0)</f>
        <v>0</v>
      </c>
      <c r="BI1589" s="160">
        <f>IF(N1589="nulová",J1589,0)</f>
        <v>0</v>
      </c>
      <c r="BJ1589" s="17" t="s">
        <v>88</v>
      </c>
      <c r="BK1589" s="160">
        <f>ROUND(I1589*H1589,2)</f>
        <v>0</v>
      </c>
      <c r="BL1589" s="17" t="s">
        <v>461</v>
      </c>
      <c r="BM1589" s="159" t="s">
        <v>1968</v>
      </c>
    </row>
    <row r="1590" spans="2:65" s="13" customFormat="1" ht="11.25" x14ac:dyDescent="0.2">
      <c r="B1590" s="168"/>
      <c r="D1590" s="162" t="s">
        <v>379</v>
      </c>
      <c r="E1590" s="169" t="s">
        <v>1</v>
      </c>
      <c r="F1590" s="170" t="s">
        <v>1969</v>
      </c>
      <c r="H1590" s="171">
        <v>55.774000000000001</v>
      </c>
      <c r="I1590" s="172"/>
      <c r="L1590" s="168"/>
      <c r="M1590" s="173"/>
      <c r="T1590" s="174"/>
      <c r="AT1590" s="169" t="s">
        <v>379</v>
      </c>
      <c r="AU1590" s="169" t="s">
        <v>384</v>
      </c>
      <c r="AV1590" s="13" t="s">
        <v>88</v>
      </c>
      <c r="AW1590" s="13" t="s">
        <v>31</v>
      </c>
      <c r="AX1590" s="13" t="s">
        <v>75</v>
      </c>
      <c r="AY1590" s="169" t="s">
        <v>371</v>
      </c>
    </row>
    <row r="1591" spans="2:65" s="15" customFormat="1" ht="11.25" x14ac:dyDescent="0.2">
      <c r="B1591" s="182"/>
      <c r="D1591" s="162" t="s">
        <v>379</v>
      </c>
      <c r="E1591" s="183" t="s">
        <v>1</v>
      </c>
      <c r="F1591" s="184" t="s">
        <v>385</v>
      </c>
      <c r="H1591" s="185">
        <v>55.774000000000001</v>
      </c>
      <c r="I1591" s="186"/>
      <c r="L1591" s="182"/>
      <c r="M1591" s="187"/>
      <c r="T1591" s="188"/>
      <c r="AT1591" s="183" t="s">
        <v>379</v>
      </c>
      <c r="AU1591" s="183" t="s">
        <v>384</v>
      </c>
      <c r="AV1591" s="15" t="s">
        <v>377</v>
      </c>
      <c r="AW1591" s="15" t="s">
        <v>31</v>
      </c>
      <c r="AX1591" s="15" t="s">
        <v>82</v>
      </c>
      <c r="AY1591" s="183" t="s">
        <v>371</v>
      </c>
    </row>
    <row r="1592" spans="2:65" s="1" customFormat="1" ht="24.2" customHeight="1" x14ac:dyDescent="0.2">
      <c r="B1592" s="147"/>
      <c r="C1592" s="148" t="s">
        <v>1970</v>
      </c>
      <c r="D1592" s="148" t="s">
        <v>373</v>
      </c>
      <c r="E1592" s="149" t="s">
        <v>1578</v>
      </c>
      <c r="F1592" s="150" t="s">
        <v>1579</v>
      </c>
      <c r="G1592" s="151" t="s">
        <v>376</v>
      </c>
      <c r="H1592" s="152">
        <v>67.305000000000007</v>
      </c>
      <c r="I1592" s="153"/>
      <c r="J1592" s="154">
        <f>ROUND(I1592*H1592,2)</f>
        <v>0</v>
      </c>
      <c r="K1592" s="150"/>
      <c r="L1592" s="32"/>
      <c r="M1592" s="155" t="s">
        <v>1</v>
      </c>
      <c r="N1592" s="156" t="s">
        <v>41</v>
      </c>
      <c r="P1592" s="157">
        <f>O1592*H1592</f>
        <v>0</v>
      </c>
      <c r="Q1592" s="157">
        <v>0</v>
      </c>
      <c r="R1592" s="157">
        <f>Q1592*H1592</f>
        <v>0</v>
      </c>
      <c r="S1592" s="157">
        <v>0</v>
      </c>
      <c r="T1592" s="158">
        <f>S1592*H1592</f>
        <v>0</v>
      </c>
      <c r="AR1592" s="159" t="s">
        <v>461</v>
      </c>
      <c r="AT1592" s="159" t="s">
        <v>373</v>
      </c>
      <c r="AU1592" s="159" t="s">
        <v>384</v>
      </c>
      <c r="AY1592" s="17" t="s">
        <v>371</v>
      </c>
      <c r="BE1592" s="160">
        <f>IF(N1592="základná",J1592,0)</f>
        <v>0</v>
      </c>
      <c r="BF1592" s="160">
        <f>IF(N1592="znížená",J1592,0)</f>
        <v>0</v>
      </c>
      <c r="BG1592" s="160">
        <f>IF(N1592="zákl. prenesená",J1592,0)</f>
        <v>0</v>
      </c>
      <c r="BH1592" s="160">
        <f>IF(N1592="zníž. prenesená",J1592,0)</f>
        <v>0</v>
      </c>
      <c r="BI1592" s="160">
        <f>IF(N1592="nulová",J1592,0)</f>
        <v>0</v>
      </c>
      <c r="BJ1592" s="17" t="s">
        <v>88</v>
      </c>
      <c r="BK1592" s="160">
        <f>ROUND(I1592*H1592,2)</f>
        <v>0</v>
      </c>
      <c r="BL1592" s="17" t="s">
        <v>461</v>
      </c>
      <c r="BM1592" s="159" t="s">
        <v>1971</v>
      </c>
    </row>
    <row r="1593" spans="2:65" s="13" customFormat="1" ht="11.25" x14ac:dyDescent="0.2">
      <c r="B1593" s="168"/>
      <c r="D1593" s="162" t="s">
        <v>379</v>
      </c>
      <c r="E1593" s="169" t="s">
        <v>1</v>
      </c>
      <c r="F1593" s="170" t="s">
        <v>1972</v>
      </c>
      <c r="H1593" s="171">
        <v>67.305000000000007</v>
      </c>
      <c r="I1593" s="172"/>
      <c r="L1593" s="168"/>
      <c r="M1593" s="173"/>
      <c r="T1593" s="174"/>
      <c r="AT1593" s="169" t="s">
        <v>379</v>
      </c>
      <c r="AU1593" s="169" t="s">
        <v>384</v>
      </c>
      <c r="AV1593" s="13" t="s">
        <v>88</v>
      </c>
      <c r="AW1593" s="13" t="s">
        <v>31</v>
      </c>
      <c r="AX1593" s="13" t="s">
        <v>75</v>
      </c>
      <c r="AY1593" s="169" t="s">
        <v>371</v>
      </c>
    </row>
    <row r="1594" spans="2:65" s="15" customFormat="1" ht="11.25" x14ac:dyDescent="0.2">
      <c r="B1594" s="182"/>
      <c r="D1594" s="162" t="s">
        <v>379</v>
      </c>
      <c r="E1594" s="183" t="s">
        <v>1</v>
      </c>
      <c r="F1594" s="184" t="s">
        <v>385</v>
      </c>
      <c r="H1594" s="185">
        <v>67.305000000000007</v>
      </c>
      <c r="I1594" s="186"/>
      <c r="L1594" s="182"/>
      <c r="M1594" s="187"/>
      <c r="T1594" s="188"/>
      <c r="AT1594" s="183" t="s">
        <v>379</v>
      </c>
      <c r="AU1594" s="183" t="s">
        <v>384</v>
      </c>
      <c r="AV1594" s="15" t="s">
        <v>377</v>
      </c>
      <c r="AW1594" s="15" t="s">
        <v>31</v>
      </c>
      <c r="AX1594" s="15" t="s">
        <v>82</v>
      </c>
      <c r="AY1594" s="183" t="s">
        <v>371</v>
      </c>
    </row>
    <row r="1595" spans="2:65" s="1" customFormat="1" ht="24.2" customHeight="1" x14ac:dyDescent="0.2">
      <c r="B1595" s="147"/>
      <c r="C1595" s="189" t="s">
        <v>1973</v>
      </c>
      <c r="D1595" s="189" t="s">
        <v>891</v>
      </c>
      <c r="E1595" s="190" t="s">
        <v>1583</v>
      </c>
      <c r="F1595" s="191" t="s">
        <v>1584</v>
      </c>
      <c r="G1595" s="192" t="s">
        <v>444</v>
      </c>
      <c r="H1595" s="193">
        <v>3.4000000000000002E-2</v>
      </c>
      <c r="I1595" s="194"/>
      <c r="J1595" s="195">
        <f>ROUND(I1595*H1595,2)</f>
        <v>0</v>
      </c>
      <c r="K1595" s="191"/>
      <c r="L1595" s="196"/>
      <c r="M1595" s="197" t="s">
        <v>1</v>
      </c>
      <c r="N1595" s="198" t="s">
        <v>41</v>
      </c>
      <c r="P1595" s="157">
        <f>O1595*H1595</f>
        <v>0</v>
      </c>
      <c r="Q1595" s="157">
        <v>1</v>
      </c>
      <c r="R1595" s="157">
        <f>Q1595*H1595</f>
        <v>3.4000000000000002E-2</v>
      </c>
      <c r="S1595" s="157">
        <v>0</v>
      </c>
      <c r="T1595" s="158">
        <f>S1595*H1595</f>
        <v>0</v>
      </c>
      <c r="AR1595" s="159" t="s">
        <v>566</v>
      </c>
      <c r="AT1595" s="159" t="s">
        <v>891</v>
      </c>
      <c r="AU1595" s="159" t="s">
        <v>384</v>
      </c>
      <c r="AY1595" s="17" t="s">
        <v>371</v>
      </c>
      <c r="BE1595" s="160">
        <f>IF(N1595="základná",J1595,0)</f>
        <v>0</v>
      </c>
      <c r="BF1595" s="160">
        <f>IF(N1595="znížená",J1595,0)</f>
        <v>0</v>
      </c>
      <c r="BG1595" s="160">
        <f>IF(N1595="zákl. prenesená",J1595,0)</f>
        <v>0</v>
      </c>
      <c r="BH1595" s="160">
        <f>IF(N1595="zníž. prenesená",J1595,0)</f>
        <v>0</v>
      </c>
      <c r="BI1595" s="160">
        <f>IF(N1595="nulová",J1595,0)</f>
        <v>0</v>
      </c>
      <c r="BJ1595" s="17" t="s">
        <v>88</v>
      </c>
      <c r="BK1595" s="160">
        <f>ROUND(I1595*H1595,2)</f>
        <v>0</v>
      </c>
      <c r="BL1595" s="17" t="s">
        <v>461</v>
      </c>
      <c r="BM1595" s="159" t="s">
        <v>1974</v>
      </c>
    </row>
    <row r="1596" spans="2:65" s="13" customFormat="1" ht="11.25" x14ac:dyDescent="0.2">
      <c r="B1596" s="168"/>
      <c r="D1596" s="162" t="s">
        <v>379</v>
      </c>
      <c r="E1596" s="169" t="s">
        <v>1</v>
      </c>
      <c r="F1596" s="170" t="s">
        <v>1975</v>
      </c>
      <c r="H1596" s="171">
        <v>3.4000000000000002E-2</v>
      </c>
      <c r="I1596" s="172"/>
      <c r="L1596" s="168"/>
      <c r="M1596" s="173"/>
      <c r="T1596" s="174"/>
      <c r="AT1596" s="169" t="s">
        <v>379</v>
      </c>
      <c r="AU1596" s="169" t="s">
        <v>384</v>
      </c>
      <c r="AV1596" s="13" t="s">
        <v>88</v>
      </c>
      <c r="AW1596" s="13" t="s">
        <v>31</v>
      </c>
      <c r="AX1596" s="13" t="s">
        <v>75</v>
      </c>
      <c r="AY1596" s="169" t="s">
        <v>371</v>
      </c>
    </row>
    <row r="1597" spans="2:65" s="15" customFormat="1" ht="11.25" x14ac:dyDescent="0.2">
      <c r="B1597" s="182"/>
      <c r="D1597" s="162" t="s">
        <v>379</v>
      </c>
      <c r="E1597" s="183" t="s">
        <v>1</v>
      </c>
      <c r="F1597" s="184" t="s">
        <v>385</v>
      </c>
      <c r="H1597" s="185">
        <v>3.4000000000000002E-2</v>
      </c>
      <c r="I1597" s="186"/>
      <c r="L1597" s="182"/>
      <c r="M1597" s="187"/>
      <c r="T1597" s="188"/>
      <c r="AT1597" s="183" t="s">
        <v>379</v>
      </c>
      <c r="AU1597" s="183" t="s">
        <v>384</v>
      </c>
      <c r="AV1597" s="15" t="s">
        <v>377</v>
      </c>
      <c r="AW1597" s="15" t="s">
        <v>31</v>
      </c>
      <c r="AX1597" s="15" t="s">
        <v>82</v>
      </c>
      <c r="AY1597" s="183" t="s">
        <v>371</v>
      </c>
    </row>
    <row r="1598" spans="2:65" s="1" customFormat="1" ht="24.2" customHeight="1" x14ac:dyDescent="0.2">
      <c r="B1598" s="147"/>
      <c r="C1598" s="148" t="s">
        <v>1976</v>
      </c>
      <c r="D1598" s="148" t="s">
        <v>373</v>
      </c>
      <c r="E1598" s="149" t="s">
        <v>1481</v>
      </c>
      <c r="F1598" s="150" t="s">
        <v>1482</v>
      </c>
      <c r="G1598" s="151" t="s">
        <v>376</v>
      </c>
      <c r="H1598" s="152">
        <v>67.305000000000007</v>
      </c>
      <c r="I1598" s="153"/>
      <c r="J1598" s="154">
        <f>ROUND(I1598*H1598,2)</f>
        <v>0</v>
      </c>
      <c r="K1598" s="150"/>
      <c r="L1598" s="32"/>
      <c r="M1598" s="155" t="s">
        <v>1</v>
      </c>
      <c r="N1598" s="156" t="s">
        <v>41</v>
      </c>
      <c r="P1598" s="157">
        <f>O1598*H1598</f>
        <v>0</v>
      </c>
      <c r="Q1598" s="157">
        <v>0</v>
      </c>
      <c r="R1598" s="157">
        <f>Q1598*H1598</f>
        <v>0</v>
      </c>
      <c r="S1598" s="157">
        <v>0</v>
      </c>
      <c r="T1598" s="158">
        <f>S1598*H1598</f>
        <v>0</v>
      </c>
      <c r="AR1598" s="159" t="s">
        <v>461</v>
      </c>
      <c r="AT1598" s="159" t="s">
        <v>373</v>
      </c>
      <c r="AU1598" s="159" t="s">
        <v>384</v>
      </c>
      <c r="AY1598" s="17" t="s">
        <v>371</v>
      </c>
      <c r="BE1598" s="160">
        <f>IF(N1598="základná",J1598,0)</f>
        <v>0</v>
      </c>
      <c r="BF1598" s="160">
        <f>IF(N1598="znížená",J1598,0)</f>
        <v>0</v>
      </c>
      <c r="BG1598" s="160">
        <f>IF(N1598="zákl. prenesená",J1598,0)</f>
        <v>0</v>
      </c>
      <c r="BH1598" s="160">
        <f>IF(N1598="zníž. prenesená",J1598,0)</f>
        <v>0</v>
      </c>
      <c r="BI1598" s="160">
        <f>IF(N1598="nulová",J1598,0)</f>
        <v>0</v>
      </c>
      <c r="BJ1598" s="17" t="s">
        <v>88</v>
      </c>
      <c r="BK1598" s="160">
        <f>ROUND(I1598*H1598,2)</f>
        <v>0</v>
      </c>
      <c r="BL1598" s="17" t="s">
        <v>461</v>
      </c>
      <c r="BM1598" s="159" t="s">
        <v>1977</v>
      </c>
    </row>
    <row r="1599" spans="2:65" s="13" customFormat="1" ht="11.25" x14ac:dyDescent="0.2">
      <c r="B1599" s="168"/>
      <c r="D1599" s="162" t="s">
        <v>379</v>
      </c>
      <c r="E1599" s="169" t="s">
        <v>1</v>
      </c>
      <c r="F1599" s="170" t="s">
        <v>1972</v>
      </c>
      <c r="H1599" s="171">
        <v>67.305000000000007</v>
      </c>
      <c r="I1599" s="172"/>
      <c r="L1599" s="168"/>
      <c r="M1599" s="173"/>
      <c r="T1599" s="174"/>
      <c r="AT1599" s="169" t="s">
        <v>379</v>
      </c>
      <c r="AU1599" s="169" t="s">
        <v>384</v>
      </c>
      <c r="AV1599" s="13" t="s">
        <v>88</v>
      </c>
      <c r="AW1599" s="13" t="s">
        <v>31</v>
      </c>
      <c r="AX1599" s="13" t="s">
        <v>75</v>
      </c>
      <c r="AY1599" s="169" t="s">
        <v>371</v>
      </c>
    </row>
    <row r="1600" spans="2:65" s="15" customFormat="1" ht="11.25" x14ac:dyDescent="0.2">
      <c r="B1600" s="182"/>
      <c r="D1600" s="162" t="s">
        <v>379</v>
      </c>
      <c r="E1600" s="183" t="s">
        <v>1</v>
      </c>
      <c r="F1600" s="184" t="s">
        <v>385</v>
      </c>
      <c r="H1600" s="185">
        <v>67.305000000000007</v>
      </c>
      <c r="I1600" s="186"/>
      <c r="L1600" s="182"/>
      <c r="M1600" s="187"/>
      <c r="T1600" s="188"/>
      <c r="AT1600" s="183" t="s">
        <v>379</v>
      </c>
      <c r="AU1600" s="183" t="s">
        <v>384</v>
      </c>
      <c r="AV1600" s="15" t="s">
        <v>377</v>
      </c>
      <c r="AW1600" s="15" t="s">
        <v>31</v>
      </c>
      <c r="AX1600" s="15" t="s">
        <v>82</v>
      </c>
      <c r="AY1600" s="183" t="s">
        <v>371</v>
      </c>
    </row>
    <row r="1601" spans="2:65" s="1" customFormat="1" ht="33" customHeight="1" x14ac:dyDescent="0.2">
      <c r="B1601" s="147"/>
      <c r="C1601" s="189" t="s">
        <v>1978</v>
      </c>
      <c r="D1601" s="189" t="s">
        <v>891</v>
      </c>
      <c r="E1601" s="190" t="s">
        <v>1485</v>
      </c>
      <c r="F1601" s="191" t="s">
        <v>1486</v>
      </c>
      <c r="G1601" s="192" t="s">
        <v>376</v>
      </c>
      <c r="H1601" s="193">
        <v>80.766000000000005</v>
      </c>
      <c r="I1601" s="194"/>
      <c r="J1601" s="195">
        <f>ROUND(I1601*H1601,2)</f>
        <v>0</v>
      </c>
      <c r="K1601" s="191"/>
      <c r="L1601" s="196"/>
      <c r="M1601" s="197" t="s">
        <v>1</v>
      </c>
      <c r="N1601" s="198" t="s">
        <v>41</v>
      </c>
      <c r="P1601" s="157">
        <f>O1601*H1601</f>
        <v>0</v>
      </c>
      <c r="Q1601" s="157">
        <v>2E-3</v>
      </c>
      <c r="R1601" s="157">
        <f>Q1601*H1601</f>
        <v>0.16153200000000001</v>
      </c>
      <c r="S1601" s="157">
        <v>0</v>
      </c>
      <c r="T1601" s="158">
        <f>S1601*H1601</f>
        <v>0</v>
      </c>
      <c r="AR1601" s="159" t="s">
        <v>566</v>
      </c>
      <c r="AT1601" s="159" t="s">
        <v>891</v>
      </c>
      <c r="AU1601" s="159" t="s">
        <v>384</v>
      </c>
      <c r="AY1601" s="17" t="s">
        <v>371</v>
      </c>
      <c r="BE1601" s="160">
        <f>IF(N1601="základná",J1601,0)</f>
        <v>0</v>
      </c>
      <c r="BF1601" s="160">
        <f>IF(N1601="znížená",J1601,0)</f>
        <v>0</v>
      </c>
      <c r="BG1601" s="160">
        <f>IF(N1601="zákl. prenesená",J1601,0)</f>
        <v>0</v>
      </c>
      <c r="BH1601" s="160">
        <f>IF(N1601="zníž. prenesená",J1601,0)</f>
        <v>0</v>
      </c>
      <c r="BI1601" s="160">
        <f>IF(N1601="nulová",J1601,0)</f>
        <v>0</v>
      </c>
      <c r="BJ1601" s="17" t="s">
        <v>88</v>
      </c>
      <c r="BK1601" s="160">
        <f>ROUND(I1601*H1601,2)</f>
        <v>0</v>
      </c>
      <c r="BL1601" s="17" t="s">
        <v>461</v>
      </c>
      <c r="BM1601" s="159" t="s">
        <v>1979</v>
      </c>
    </row>
    <row r="1602" spans="2:65" s="13" customFormat="1" ht="11.25" x14ac:dyDescent="0.2">
      <c r="B1602" s="168"/>
      <c r="D1602" s="162" t="s">
        <v>379</v>
      </c>
      <c r="E1602" s="169" t="s">
        <v>1</v>
      </c>
      <c r="F1602" s="170" t="s">
        <v>1980</v>
      </c>
      <c r="H1602" s="171">
        <v>80.766000000000005</v>
      </c>
      <c r="I1602" s="172"/>
      <c r="L1602" s="168"/>
      <c r="M1602" s="173"/>
      <c r="T1602" s="174"/>
      <c r="AT1602" s="169" t="s">
        <v>379</v>
      </c>
      <c r="AU1602" s="169" t="s">
        <v>384</v>
      </c>
      <c r="AV1602" s="13" t="s">
        <v>88</v>
      </c>
      <c r="AW1602" s="13" t="s">
        <v>31</v>
      </c>
      <c r="AX1602" s="13" t="s">
        <v>75</v>
      </c>
      <c r="AY1602" s="169" t="s">
        <v>371</v>
      </c>
    </row>
    <row r="1603" spans="2:65" s="15" customFormat="1" ht="11.25" x14ac:dyDescent="0.2">
      <c r="B1603" s="182"/>
      <c r="D1603" s="162" t="s">
        <v>379</v>
      </c>
      <c r="E1603" s="183" t="s">
        <v>1</v>
      </c>
      <c r="F1603" s="184" t="s">
        <v>385</v>
      </c>
      <c r="H1603" s="185">
        <v>80.766000000000005</v>
      </c>
      <c r="I1603" s="186"/>
      <c r="L1603" s="182"/>
      <c r="M1603" s="187"/>
      <c r="T1603" s="188"/>
      <c r="AT1603" s="183" t="s">
        <v>379</v>
      </c>
      <c r="AU1603" s="183" t="s">
        <v>384</v>
      </c>
      <c r="AV1603" s="15" t="s">
        <v>377</v>
      </c>
      <c r="AW1603" s="15" t="s">
        <v>31</v>
      </c>
      <c r="AX1603" s="15" t="s">
        <v>82</v>
      </c>
      <c r="AY1603" s="183" t="s">
        <v>371</v>
      </c>
    </row>
    <row r="1604" spans="2:65" s="1" customFormat="1" ht="24.2" customHeight="1" x14ac:dyDescent="0.2">
      <c r="B1604" s="147"/>
      <c r="C1604" s="148" t="s">
        <v>1981</v>
      </c>
      <c r="D1604" s="148" t="s">
        <v>373</v>
      </c>
      <c r="E1604" s="149" t="s">
        <v>1490</v>
      </c>
      <c r="F1604" s="150" t="s">
        <v>1491</v>
      </c>
      <c r="G1604" s="151" t="s">
        <v>376</v>
      </c>
      <c r="H1604" s="152">
        <v>67.305000000000007</v>
      </c>
      <c r="I1604" s="153"/>
      <c r="J1604" s="154">
        <f>ROUND(I1604*H1604,2)</f>
        <v>0</v>
      </c>
      <c r="K1604" s="150"/>
      <c r="L1604" s="32"/>
      <c r="M1604" s="155" t="s">
        <v>1</v>
      </c>
      <c r="N1604" s="156" t="s">
        <v>41</v>
      </c>
      <c r="P1604" s="157">
        <f>O1604*H1604</f>
        <v>0</v>
      </c>
      <c r="Q1604" s="157">
        <v>7.6000000000000004E-5</v>
      </c>
      <c r="R1604" s="157">
        <f>Q1604*H1604</f>
        <v>5.1151800000000004E-3</v>
      </c>
      <c r="S1604" s="157">
        <v>0</v>
      </c>
      <c r="T1604" s="158">
        <f>S1604*H1604</f>
        <v>0</v>
      </c>
      <c r="AR1604" s="159" t="s">
        <v>461</v>
      </c>
      <c r="AT1604" s="159" t="s">
        <v>373</v>
      </c>
      <c r="AU1604" s="159" t="s">
        <v>384</v>
      </c>
      <c r="AY1604" s="17" t="s">
        <v>371</v>
      </c>
      <c r="BE1604" s="160">
        <f>IF(N1604="základná",J1604,0)</f>
        <v>0</v>
      </c>
      <c r="BF1604" s="160">
        <f>IF(N1604="znížená",J1604,0)</f>
        <v>0</v>
      </c>
      <c r="BG1604" s="160">
        <f>IF(N1604="zákl. prenesená",J1604,0)</f>
        <v>0</v>
      </c>
      <c r="BH1604" s="160">
        <f>IF(N1604="zníž. prenesená",J1604,0)</f>
        <v>0</v>
      </c>
      <c r="BI1604" s="160">
        <f>IF(N1604="nulová",J1604,0)</f>
        <v>0</v>
      </c>
      <c r="BJ1604" s="17" t="s">
        <v>88</v>
      </c>
      <c r="BK1604" s="160">
        <f>ROUND(I1604*H1604,2)</f>
        <v>0</v>
      </c>
      <c r="BL1604" s="17" t="s">
        <v>461</v>
      </c>
      <c r="BM1604" s="159" t="s">
        <v>1982</v>
      </c>
    </row>
    <row r="1605" spans="2:65" s="12" customFormat="1" ht="11.25" x14ac:dyDescent="0.2">
      <c r="B1605" s="161"/>
      <c r="D1605" s="162" t="s">
        <v>379</v>
      </c>
      <c r="E1605" s="163" t="s">
        <v>1</v>
      </c>
      <c r="F1605" s="164" t="s">
        <v>1964</v>
      </c>
      <c r="H1605" s="163" t="s">
        <v>1</v>
      </c>
      <c r="I1605" s="165"/>
      <c r="L1605" s="161"/>
      <c r="M1605" s="166"/>
      <c r="T1605" s="167"/>
      <c r="AT1605" s="163" t="s">
        <v>379</v>
      </c>
      <c r="AU1605" s="163" t="s">
        <v>384</v>
      </c>
      <c r="AV1605" s="12" t="s">
        <v>82</v>
      </c>
      <c r="AW1605" s="12" t="s">
        <v>31</v>
      </c>
      <c r="AX1605" s="12" t="s">
        <v>75</v>
      </c>
      <c r="AY1605" s="163" t="s">
        <v>371</v>
      </c>
    </row>
    <row r="1606" spans="2:65" s="12" customFormat="1" ht="11.25" x14ac:dyDescent="0.2">
      <c r="B1606" s="161"/>
      <c r="D1606" s="162" t="s">
        <v>379</v>
      </c>
      <c r="E1606" s="163" t="s">
        <v>1</v>
      </c>
      <c r="F1606" s="164" t="s">
        <v>1599</v>
      </c>
      <c r="H1606" s="163" t="s">
        <v>1</v>
      </c>
      <c r="I1606" s="165"/>
      <c r="L1606" s="161"/>
      <c r="M1606" s="166"/>
      <c r="T1606" s="167"/>
      <c r="AT1606" s="163" t="s">
        <v>379</v>
      </c>
      <c r="AU1606" s="163" t="s">
        <v>384</v>
      </c>
      <c r="AV1606" s="12" t="s">
        <v>82</v>
      </c>
      <c r="AW1606" s="12" t="s">
        <v>31</v>
      </c>
      <c r="AX1606" s="12" t="s">
        <v>75</v>
      </c>
      <c r="AY1606" s="163" t="s">
        <v>371</v>
      </c>
    </row>
    <row r="1607" spans="2:65" s="13" customFormat="1" ht="11.25" x14ac:dyDescent="0.2">
      <c r="B1607" s="168"/>
      <c r="D1607" s="162" t="s">
        <v>379</v>
      </c>
      <c r="E1607" s="169" t="s">
        <v>1</v>
      </c>
      <c r="F1607" s="170" t="s">
        <v>249</v>
      </c>
      <c r="H1607" s="171">
        <v>53.118000000000002</v>
      </c>
      <c r="I1607" s="172"/>
      <c r="L1607" s="168"/>
      <c r="M1607" s="173"/>
      <c r="T1607" s="174"/>
      <c r="AT1607" s="169" t="s">
        <v>379</v>
      </c>
      <c r="AU1607" s="169" t="s">
        <v>384</v>
      </c>
      <c r="AV1607" s="13" t="s">
        <v>88</v>
      </c>
      <c r="AW1607" s="13" t="s">
        <v>31</v>
      </c>
      <c r="AX1607" s="13" t="s">
        <v>75</v>
      </c>
      <c r="AY1607" s="169" t="s">
        <v>371</v>
      </c>
    </row>
    <row r="1608" spans="2:65" s="14" customFormat="1" ht="11.25" x14ac:dyDescent="0.2">
      <c r="B1608" s="175"/>
      <c r="D1608" s="162" t="s">
        <v>379</v>
      </c>
      <c r="E1608" s="176" t="s">
        <v>1</v>
      </c>
      <c r="F1608" s="177" t="s">
        <v>383</v>
      </c>
      <c r="H1608" s="178">
        <v>53.118000000000002</v>
      </c>
      <c r="I1608" s="179"/>
      <c r="L1608" s="175"/>
      <c r="M1608" s="180"/>
      <c r="T1608" s="181"/>
      <c r="AT1608" s="176" t="s">
        <v>379</v>
      </c>
      <c r="AU1608" s="176" t="s">
        <v>384</v>
      </c>
      <c r="AV1608" s="14" t="s">
        <v>384</v>
      </c>
      <c r="AW1608" s="14" t="s">
        <v>31</v>
      </c>
      <c r="AX1608" s="14" t="s">
        <v>75</v>
      </c>
      <c r="AY1608" s="176" t="s">
        <v>371</v>
      </c>
    </row>
    <row r="1609" spans="2:65" s="12" customFormat="1" ht="11.25" x14ac:dyDescent="0.2">
      <c r="B1609" s="161"/>
      <c r="D1609" s="162" t="s">
        <v>379</v>
      </c>
      <c r="E1609" s="163" t="s">
        <v>1</v>
      </c>
      <c r="F1609" s="164" t="s">
        <v>1600</v>
      </c>
      <c r="H1609" s="163" t="s">
        <v>1</v>
      </c>
      <c r="I1609" s="165"/>
      <c r="L1609" s="161"/>
      <c r="M1609" s="166"/>
      <c r="T1609" s="167"/>
      <c r="AT1609" s="163" t="s">
        <v>379</v>
      </c>
      <c r="AU1609" s="163" t="s">
        <v>384</v>
      </c>
      <c r="AV1609" s="12" t="s">
        <v>82</v>
      </c>
      <c r="AW1609" s="12" t="s">
        <v>31</v>
      </c>
      <c r="AX1609" s="12" t="s">
        <v>75</v>
      </c>
      <c r="AY1609" s="163" t="s">
        <v>371</v>
      </c>
    </row>
    <row r="1610" spans="2:65" s="13" customFormat="1" ht="11.25" x14ac:dyDescent="0.2">
      <c r="B1610" s="168"/>
      <c r="D1610" s="162" t="s">
        <v>379</v>
      </c>
      <c r="E1610" s="169" t="s">
        <v>1</v>
      </c>
      <c r="F1610" s="170" t="s">
        <v>282</v>
      </c>
      <c r="H1610" s="171">
        <v>14.186999999999999</v>
      </c>
      <c r="I1610" s="172"/>
      <c r="L1610" s="168"/>
      <c r="M1610" s="173"/>
      <c r="T1610" s="174"/>
      <c r="AT1610" s="169" t="s">
        <v>379</v>
      </c>
      <c r="AU1610" s="169" t="s">
        <v>384</v>
      </c>
      <c r="AV1610" s="13" t="s">
        <v>88</v>
      </c>
      <c r="AW1610" s="13" t="s">
        <v>31</v>
      </c>
      <c r="AX1610" s="13" t="s">
        <v>75</v>
      </c>
      <c r="AY1610" s="169" t="s">
        <v>371</v>
      </c>
    </row>
    <row r="1611" spans="2:65" s="14" customFormat="1" ht="11.25" x14ac:dyDescent="0.2">
      <c r="B1611" s="175"/>
      <c r="D1611" s="162" t="s">
        <v>379</v>
      </c>
      <c r="E1611" s="176" t="s">
        <v>251</v>
      </c>
      <c r="F1611" s="177" t="s">
        <v>383</v>
      </c>
      <c r="H1611" s="178">
        <v>14.186999999999999</v>
      </c>
      <c r="I1611" s="179"/>
      <c r="L1611" s="175"/>
      <c r="M1611" s="180"/>
      <c r="T1611" s="181"/>
      <c r="AT1611" s="176" t="s">
        <v>379</v>
      </c>
      <c r="AU1611" s="176" t="s">
        <v>384</v>
      </c>
      <c r="AV1611" s="14" t="s">
        <v>384</v>
      </c>
      <c r="AW1611" s="14" t="s">
        <v>31</v>
      </c>
      <c r="AX1611" s="14" t="s">
        <v>75</v>
      </c>
      <c r="AY1611" s="176" t="s">
        <v>371</v>
      </c>
    </row>
    <row r="1612" spans="2:65" s="15" customFormat="1" ht="11.25" x14ac:dyDescent="0.2">
      <c r="B1612" s="182"/>
      <c r="D1612" s="162" t="s">
        <v>379</v>
      </c>
      <c r="E1612" s="183" t="s">
        <v>1</v>
      </c>
      <c r="F1612" s="184" t="s">
        <v>385</v>
      </c>
      <c r="H1612" s="185">
        <v>67.305000000000007</v>
      </c>
      <c r="I1612" s="186"/>
      <c r="L1612" s="182"/>
      <c r="M1612" s="187"/>
      <c r="T1612" s="188"/>
      <c r="AT1612" s="183" t="s">
        <v>379</v>
      </c>
      <c r="AU1612" s="183" t="s">
        <v>384</v>
      </c>
      <c r="AV1612" s="15" t="s">
        <v>377</v>
      </c>
      <c r="AW1612" s="15" t="s">
        <v>31</v>
      </c>
      <c r="AX1612" s="15" t="s">
        <v>82</v>
      </c>
      <c r="AY1612" s="183" t="s">
        <v>371</v>
      </c>
    </row>
    <row r="1613" spans="2:65" s="1" customFormat="1" ht="24.2" customHeight="1" x14ac:dyDescent="0.2">
      <c r="B1613" s="147"/>
      <c r="C1613" s="189" t="s">
        <v>1983</v>
      </c>
      <c r="D1613" s="189" t="s">
        <v>891</v>
      </c>
      <c r="E1613" s="190" t="s">
        <v>1495</v>
      </c>
      <c r="F1613" s="191" t="s">
        <v>1496</v>
      </c>
      <c r="G1613" s="192" t="s">
        <v>376</v>
      </c>
      <c r="H1613" s="193">
        <v>77.400999999999996</v>
      </c>
      <c r="I1613" s="194"/>
      <c r="J1613" s="195">
        <f>ROUND(I1613*H1613,2)</f>
        <v>0</v>
      </c>
      <c r="K1613" s="191"/>
      <c r="L1613" s="196"/>
      <c r="M1613" s="197" t="s">
        <v>1</v>
      </c>
      <c r="N1613" s="198" t="s">
        <v>41</v>
      </c>
      <c r="P1613" s="157">
        <f>O1613*H1613</f>
        <v>0</v>
      </c>
      <c r="Q1613" s="157">
        <v>2.3E-3</v>
      </c>
      <c r="R1613" s="157">
        <f>Q1613*H1613</f>
        <v>0.17802229999999999</v>
      </c>
      <c r="S1613" s="157">
        <v>0</v>
      </c>
      <c r="T1613" s="158">
        <f>S1613*H1613</f>
        <v>0</v>
      </c>
      <c r="AR1613" s="159" t="s">
        <v>566</v>
      </c>
      <c r="AT1613" s="159" t="s">
        <v>891</v>
      </c>
      <c r="AU1613" s="159" t="s">
        <v>384</v>
      </c>
      <c r="AY1613" s="17" t="s">
        <v>371</v>
      </c>
      <c r="BE1613" s="160">
        <f>IF(N1613="základná",J1613,0)</f>
        <v>0</v>
      </c>
      <c r="BF1613" s="160">
        <f>IF(N1613="znížená",J1613,0)</f>
        <v>0</v>
      </c>
      <c r="BG1613" s="160">
        <f>IF(N1613="zákl. prenesená",J1613,0)</f>
        <v>0</v>
      </c>
      <c r="BH1613" s="160">
        <f>IF(N1613="zníž. prenesená",J1613,0)</f>
        <v>0</v>
      </c>
      <c r="BI1613" s="160">
        <f>IF(N1613="nulová",J1613,0)</f>
        <v>0</v>
      </c>
      <c r="BJ1613" s="17" t="s">
        <v>88</v>
      </c>
      <c r="BK1613" s="160">
        <f>ROUND(I1613*H1613,2)</f>
        <v>0</v>
      </c>
      <c r="BL1613" s="17" t="s">
        <v>461</v>
      </c>
      <c r="BM1613" s="159" t="s">
        <v>1984</v>
      </c>
    </row>
    <row r="1614" spans="2:65" s="13" customFormat="1" ht="11.25" x14ac:dyDescent="0.2">
      <c r="B1614" s="168"/>
      <c r="D1614" s="162" t="s">
        <v>379</v>
      </c>
      <c r="E1614" s="169" t="s">
        <v>1</v>
      </c>
      <c r="F1614" s="170" t="s">
        <v>1985</v>
      </c>
      <c r="H1614" s="171">
        <v>77.400999999999996</v>
      </c>
      <c r="I1614" s="172"/>
      <c r="L1614" s="168"/>
      <c r="M1614" s="173"/>
      <c r="T1614" s="174"/>
      <c r="AT1614" s="169" t="s">
        <v>379</v>
      </c>
      <c r="AU1614" s="169" t="s">
        <v>384</v>
      </c>
      <c r="AV1614" s="13" t="s">
        <v>88</v>
      </c>
      <c r="AW1614" s="13" t="s">
        <v>31</v>
      </c>
      <c r="AX1614" s="13" t="s">
        <v>75</v>
      </c>
      <c r="AY1614" s="169" t="s">
        <v>371</v>
      </c>
    </row>
    <row r="1615" spans="2:65" s="15" customFormat="1" ht="11.25" x14ac:dyDescent="0.2">
      <c r="B1615" s="182"/>
      <c r="D1615" s="162" t="s">
        <v>379</v>
      </c>
      <c r="E1615" s="183" t="s">
        <v>1</v>
      </c>
      <c r="F1615" s="184" t="s">
        <v>385</v>
      </c>
      <c r="H1615" s="185">
        <v>77.400999999999996</v>
      </c>
      <c r="I1615" s="186"/>
      <c r="L1615" s="182"/>
      <c r="M1615" s="187"/>
      <c r="T1615" s="188"/>
      <c r="AT1615" s="183" t="s">
        <v>379</v>
      </c>
      <c r="AU1615" s="183" t="s">
        <v>384</v>
      </c>
      <c r="AV1615" s="15" t="s">
        <v>377</v>
      </c>
      <c r="AW1615" s="15" t="s">
        <v>31</v>
      </c>
      <c r="AX1615" s="15" t="s">
        <v>82</v>
      </c>
      <c r="AY1615" s="183" t="s">
        <v>371</v>
      </c>
    </row>
    <row r="1616" spans="2:65" s="1" customFormat="1" ht="24.2" customHeight="1" x14ac:dyDescent="0.2">
      <c r="B1616" s="147"/>
      <c r="C1616" s="148" t="s">
        <v>1986</v>
      </c>
      <c r="D1616" s="148" t="s">
        <v>373</v>
      </c>
      <c r="E1616" s="149" t="s">
        <v>1508</v>
      </c>
      <c r="F1616" s="150" t="s">
        <v>1509</v>
      </c>
      <c r="G1616" s="151" t="s">
        <v>376</v>
      </c>
      <c r="H1616" s="152">
        <v>53.118000000000002</v>
      </c>
      <c r="I1616" s="153"/>
      <c r="J1616" s="154">
        <f>ROUND(I1616*H1616,2)</f>
        <v>0</v>
      </c>
      <c r="K1616" s="150"/>
      <c r="L1616" s="32"/>
      <c r="M1616" s="155" t="s">
        <v>1</v>
      </c>
      <c r="N1616" s="156" t="s">
        <v>41</v>
      </c>
      <c r="P1616" s="157">
        <f>O1616*H1616</f>
        <v>0</v>
      </c>
      <c r="Q1616" s="157">
        <v>0</v>
      </c>
      <c r="R1616" s="157">
        <f>Q1616*H1616</f>
        <v>0</v>
      </c>
      <c r="S1616" s="157">
        <v>0</v>
      </c>
      <c r="T1616" s="158">
        <f>S1616*H1616</f>
        <v>0</v>
      </c>
      <c r="AR1616" s="159" t="s">
        <v>461</v>
      </c>
      <c r="AT1616" s="159" t="s">
        <v>373</v>
      </c>
      <c r="AU1616" s="159" t="s">
        <v>384</v>
      </c>
      <c r="AY1616" s="17" t="s">
        <v>371</v>
      </c>
      <c r="BE1616" s="160">
        <f>IF(N1616="základná",J1616,0)</f>
        <v>0</v>
      </c>
      <c r="BF1616" s="160">
        <f>IF(N1616="znížená",J1616,0)</f>
        <v>0</v>
      </c>
      <c r="BG1616" s="160">
        <f>IF(N1616="zákl. prenesená",J1616,0)</f>
        <v>0</v>
      </c>
      <c r="BH1616" s="160">
        <f>IF(N1616="zníž. prenesená",J1616,0)</f>
        <v>0</v>
      </c>
      <c r="BI1616" s="160">
        <f>IF(N1616="nulová",J1616,0)</f>
        <v>0</v>
      </c>
      <c r="BJ1616" s="17" t="s">
        <v>88</v>
      </c>
      <c r="BK1616" s="160">
        <f>ROUND(I1616*H1616,2)</f>
        <v>0</v>
      </c>
      <c r="BL1616" s="17" t="s">
        <v>461</v>
      </c>
      <c r="BM1616" s="159" t="s">
        <v>1987</v>
      </c>
    </row>
    <row r="1617" spans="2:65" s="13" customFormat="1" ht="11.25" x14ac:dyDescent="0.2">
      <c r="B1617" s="168"/>
      <c r="D1617" s="162" t="s">
        <v>379</v>
      </c>
      <c r="E1617" s="169" t="s">
        <v>1</v>
      </c>
      <c r="F1617" s="170" t="s">
        <v>249</v>
      </c>
      <c r="H1617" s="171">
        <v>53.118000000000002</v>
      </c>
      <c r="I1617" s="172"/>
      <c r="L1617" s="168"/>
      <c r="M1617" s="173"/>
      <c r="T1617" s="174"/>
      <c r="AT1617" s="169" t="s">
        <v>379</v>
      </c>
      <c r="AU1617" s="169" t="s">
        <v>384</v>
      </c>
      <c r="AV1617" s="13" t="s">
        <v>88</v>
      </c>
      <c r="AW1617" s="13" t="s">
        <v>31</v>
      </c>
      <c r="AX1617" s="13" t="s">
        <v>82</v>
      </c>
      <c r="AY1617" s="169" t="s">
        <v>371</v>
      </c>
    </row>
    <row r="1618" spans="2:65" s="1" customFormat="1" ht="24.2" customHeight="1" x14ac:dyDescent="0.2">
      <c r="B1618" s="147"/>
      <c r="C1618" s="148" t="s">
        <v>1988</v>
      </c>
      <c r="D1618" s="148" t="s">
        <v>373</v>
      </c>
      <c r="E1618" s="149" t="s">
        <v>1606</v>
      </c>
      <c r="F1618" s="150" t="s">
        <v>1607</v>
      </c>
      <c r="G1618" s="151" t="s">
        <v>513</v>
      </c>
      <c r="H1618" s="152">
        <v>1</v>
      </c>
      <c r="I1618" s="153"/>
      <c r="J1618" s="154">
        <f>ROUND(I1618*H1618,2)</f>
        <v>0</v>
      </c>
      <c r="K1618" s="150"/>
      <c r="L1618" s="32"/>
      <c r="M1618" s="155" t="s">
        <v>1</v>
      </c>
      <c r="N1618" s="156" t="s">
        <v>41</v>
      </c>
      <c r="P1618" s="157">
        <f>O1618*H1618</f>
        <v>0</v>
      </c>
      <c r="Q1618" s="157">
        <v>5.5000000000000002E-5</v>
      </c>
      <c r="R1618" s="157">
        <f>Q1618*H1618</f>
        <v>5.5000000000000002E-5</v>
      </c>
      <c r="S1618" s="157">
        <v>0</v>
      </c>
      <c r="T1618" s="158">
        <f>S1618*H1618</f>
        <v>0</v>
      </c>
      <c r="AR1618" s="159" t="s">
        <v>461</v>
      </c>
      <c r="AT1618" s="159" t="s">
        <v>373</v>
      </c>
      <c r="AU1618" s="159" t="s">
        <v>384</v>
      </c>
      <c r="AY1618" s="17" t="s">
        <v>371</v>
      </c>
      <c r="BE1618" s="160">
        <f>IF(N1618="základná",J1618,0)</f>
        <v>0</v>
      </c>
      <c r="BF1618" s="160">
        <f>IF(N1618="znížená",J1618,0)</f>
        <v>0</v>
      </c>
      <c r="BG1618" s="160">
        <f>IF(N1618="zákl. prenesená",J1618,0)</f>
        <v>0</v>
      </c>
      <c r="BH1618" s="160">
        <f>IF(N1618="zníž. prenesená",J1618,0)</f>
        <v>0</v>
      </c>
      <c r="BI1618" s="160">
        <f>IF(N1618="nulová",J1618,0)</f>
        <v>0</v>
      </c>
      <c r="BJ1618" s="17" t="s">
        <v>88</v>
      </c>
      <c r="BK1618" s="160">
        <f>ROUND(I1618*H1618,2)</f>
        <v>0</v>
      </c>
      <c r="BL1618" s="17" t="s">
        <v>461</v>
      </c>
      <c r="BM1618" s="159" t="s">
        <v>1989</v>
      </c>
    </row>
    <row r="1619" spans="2:65" s="13" customFormat="1" ht="11.25" x14ac:dyDescent="0.2">
      <c r="B1619" s="168"/>
      <c r="D1619" s="162" t="s">
        <v>379</v>
      </c>
      <c r="E1619" s="169" t="s">
        <v>1</v>
      </c>
      <c r="F1619" s="170" t="s">
        <v>82</v>
      </c>
      <c r="H1619" s="171">
        <v>1</v>
      </c>
      <c r="I1619" s="172"/>
      <c r="L1619" s="168"/>
      <c r="M1619" s="173"/>
      <c r="T1619" s="174"/>
      <c r="AT1619" s="169" t="s">
        <v>379</v>
      </c>
      <c r="AU1619" s="169" t="s">
        <v>384</v>
      </c>
      <c r="AV1619" s="13" t="s">
        <v>88</v>
      </c>
      <c r="AW1619" s="13" t="s">
        <v>31</v>
      </c>
      <c r="AX1619" s="13" t="s">
        <v>75</v>
      </c>
      <c r="AY1619" s="169" t="s">
        <v>371</v>
      </c>
    </row>
    <row r="1620" spans="2:65" s="15" customFormat="1" ht="11.25" x14ac:dyDescent="0.2">
      <c r="B1620" s="182"/>
      <c r="D1620" s="162" t="s">
        <v>379</v>
      </c>
      <c r="E1620" s="183" t="s">
        <v>1</v>
      </c>
      <c r="F1620" s="184" t="s">
        <v>385</v>
      </c>
      <c r="H1620" s="185">
        <v>1</v>
      </c>
      <c r="I1620" s="186"/>
      <c r="L1620" s="182"/>
      <c r="M1620" s="187"/>
      <c r="T1620" s="188"/>
      <c r="AT1620" s="183" t="s">
        <v>379</v>
      </c>
      <c r="AU1620" s="183" t="s">
        <v>384</v>
      </c>
      <c r="AV1620" s="15" t="s">
        <v>377</v>
      </c>
      <c r="AW1620" s="15" t="s">
        <v>31</v>
      </c>
      <c r="AX1620" s="15" t="s">
        <v>82</v>
      </c>
      <c r="AY1620" s="183" t="s">
        <v>371</v>
      </c>
    </row>
    <row r="1621" spans="2:65" s="1" customFormat="1" ht="24.2" customHeight="1" x14ac:dyDescent="0.2">
      <c r="B1621" s="147"/>
      <c r="C1621" s="189" t="s">
        <v>1990</v>
      </c>
      <c r="D1621" s="189" t="s">
        <v>891</v>
      </c>
      <c r="E1621" s="190" t="s">
        <v>1610</v>
      </c>
      <c r="F1621" s="191" t="s">
        <v>1611</v>
      </c>
      <c r="G1621" s="192" t="s">
        <v>513</v>
      </c>
      <c r="H1621" s="193">
        <v>1</v>
      </c>
      <c r="I1621" s="194"/>
      <c r="J1621" s="195">
        <f>ROUND(I1621*H1621,2)</f>
        <v>0</v>
      </c>
      <c r="K1621" s="191"/>
      <c r="L1621" s="196"/>
      <c r="M1621" s="197" t="s">
        <v>1</v>
      </c>
      <c r="N1621" s="198" t="s">
        <v>41</v>
      </c>
      <c r="P1621" s="157">
        <f>O1621*H1621</f>
        <v>0</v>
      </c>
      <c r="Q1621" s="157">
        <v>6.4999999999999997E-4</v>
      </c>
      <c r="R1621" s="157">
        <f>Q1621*H1621</f>
        <v>6.4999999999999997E-4</v>
      </c>
      <c r="S1621" s="157">
        <v>0</v>
      </c>
      <c r="T1621" s="158">
        <f>S1621*H1621</f>
        <v>0</v>
      </c>
      <c r="AR1621" s="159" t="s">
        <v>566</v>
      </c>
      <c r="AT1621" s="159" t="s">
        <v>891</v>
      </c>
      <c r="AU1621" s="159" t="s">
        <v>384</v>
      </c>
      <c r="AY1621" s="17" t="s">
        <v>371</v>
      </c>
      <c r="BE1621" s="160">
        <f>IF(N1621="základná",J1621,0)</f>
        <v>0</v>
      </c>
      <c r="BF1621" s="160">
        <f>IF(N1621="znížená",J1621,0)</f>
        <v>0</v>
      </c>
      <c r="BG1621" s="160">
        <f>IF(N1621="zákl. prenesená",J1621,0)</f>
        <v>0</v>
      </c>
      <c r="BH1621" s="160">
        <f>IF(N1621="zníž. prenesená",J1621,0)</f>
        <v>0</v>
      </c>
      <c r="BI1621" s="160">
        <f>IF(N1621="nulová",J1621,0)</f>
        <v>0</v>
      </c>
      <c r="BJ1621" s="17" t="s">
        <v>88</v>
      </c>
      <c r="BK1621" s="160">
        <f>ROUND(I1621*H1621,2)</f>
        <v>0</v>
      </c>
      <c r="BL1621" s="17" t="s">
        <v>461</v>
      </c>
      <c r="BM1621" s="159" t="s">
        <v>1991</v>
      </c>
    </row>
    <row r="1622" spans="2:65" s="1" customFormat="1" ht="37.9" customHeight="1" x14ac:dyDescent="0.2">
      <c r="B1622" s="147"/>
      <c r="C1622" s="148" t="s">
        <v>1992</v>
      </c>
      <c r="D1622" s="148" t="s">
        <v>373</v>
      </c>
      <c r="E1622" s="149" t="s">
        <v>1993</v>
      </c>
      <c r="F1622" s="150" t="s">
        <v>1994</v>
      </c>
      <c r="G1622" s="151" t="s">
        <v>489</v>
      </c>
      <c r="H1622" s="152">
        <v>9.0399999999999991</v>
      </c>
      <c r="I1622" s="153"/>
      <c r="J1622" s="154">
        <f>ROUND(I1622*H1622,2)</f>
        <v>0</v>
      </c>
      <c r="K1622" s="150"/>
      <c r="L1622" s="32"/>
      <c r="M1622" s="155" t="s">
        <v>1</v>
      </c>
      <c r="N1622" s="156" t="s">
        <v>41</v>
      </c>
      <c r="P1622" s="157">
        <f>O1622*H1622</f>
        <v>0</v>
      </c>
      <c r="Q1622" s="157">
        <v>9.1797000000000005E-4</v>
      </c>
      <c r="R1622" s="157">
        <f>Q1622*H1622</f>
        <v>8.2984488000000002E-3</v>
      </c>
      <c r="S1622" s="157">
        <v>0</v>
      </c>
      <c r="T1622" s="158">
        <f>S1622*H1622</f>
        <v>0</v>
      </c>
      <c r="AR1622" s="159" t="s">
        <v>461</v>
      </c>
      <c r="AT1622" s="159" t="s">
        <v>373</v>
      </c>
      <c r="AU1622" s="159" t="s">
        <v>384</v>
      </c>
      <c r="AY1622" s="17" t="s">
        <v>371</v>
      </c>
      <c r="BE1622" s="160">
        <f>IF(N1622="základná",J1622,0)</f>
        <v>0</v>
      </c>
      <c r="BF1622" s="160">
        <f>IF(N1622="znížená",J1622,0)</f>
        <v>0</v>
      </c>
      <c r="BG1622" s="160">
        <f>IF(N1622="zákl. prenesená",J1622,0)</f>
        <v>0</v>
      </c>
      <c r="BH1622" s="160">
        <f>IF(N1622="zníž. prenesená",J1622,0)</f>
        <v>0</v>
      </c>
      <c r="BI1622" s="160">
        <f>IF(N1622="nulová",J1622,0)</f>
        <v>0</v>
      </c>
      <c r="BJ1622" s="17" t="s">
        <v>88</v>
      </c>
      <c r="BK1622" s="160">
        <f>ROUND(I1622*H1622,2)</f>
        <v>0</v>
      </c>
      <c r="BL1622" s="17" t="s">
        <v>461</v>
      </c>
      <c r="BM1622" s="159" t="s">
        <v>1995</v>
      </c>
    </row>
    <row r="1623" spans="2:65" s="13" customFormat="1" ht="11.25" x14ac:dyDescent="0.2">
      <c r="B1623" s="168"/>
      <c r="D1623" s="162" t="s">
        <v>379</v>
      </c>
      <c r="E1623" s="169" t="s">
        <v>1</v>
      </c>
      <c r="F1623" s="170" t="s">
        <v>189</v>
      </c>
      <c r="H1623" s="171">
        <v>9.0399999999999991</v>
      </c>
      <c r="I1623" s="172"/>
      <c r="L1623" s="168"/>
      <c r="M1623" s="173"/>
      <c r="T1623" s="174"/>
      <c r="AT1623" s="169" t="s">
        <v>379</v>
      </c>
      <c r="AU1623" s="169" t="s">
        <v>384</v>
      </c>
      <c r="AV1623" s="13" t="s">
        <v>88</v>
      </c>
      <c r="AW1623" s="13" t="s">
        <v>31</v>
      </c>
      <c r="AX1623" s="13" t="s">
        <v>75</v>
      </c>
      <c r="AY1623" s="169" t="s">
        <v>371</v>
      </c>
    </row>
    <row r="1624" spans="2:65" s="14" customFormat="1" ht="11.25" x14ac:dyDescent="0.2">
      <c r="B1624" s="175"/>
      <c r="D1624" s="162" t="s">
        <v>379</v>
      </c>
      <c r="E1624" s="176" t="s">
        <v>188</v>
      </c>
      <c r="F1624" s="177" t="s">
        <v>383</v>
      </c>
      <c r="H1624" s="178">
        <v>9.0399999999999991</v>
      </c>
      <c r="I1624" s="179"/>
      <c r="L1624" s="175"/>
      <c r="M1624" s="180"/>
      <c r="T1624" s="181"/>
      <c r="AT1624" s="176" t="s">
        <v>379</v>
      </c>
      <c r="AU1624" s="176" t="s">
        <v>384</v>
      </c>
      <c r="AV1624" s="14" t="s">
        <v>384</v>
      </c>
      <c r="AW1624" s="14" t="s">
        <v>31</v>
      </c>
      <c r="AX1624" s="14" t="s">
        <v>75</v>
      </c>
      <c r="AY1624" s="176" t="s">
        <v>371</v>
      </c>
    </row>
    <row r="1625" spans="2:65" s="15" customFormat="1" ht="11.25" x14ac:dyDescent="0.2">
      <c r="B1625" s="182"/>
      <c r="D1625" s="162" t="s">
        <v>379</v>
      </c>
      <c r="E1625" s="183" t="s">
        <v>1</v>
      </c>
      <c r="F1625" s="184" t="s">
        <v>385</v>
      </c>
      <c r="H1625" s="185">
        <v>9.0399999999999991</v>
      </c>
      <c r="I1625" s="186"/>
      <c r="L1625" s="182"/>
      <c r="M1625" s="187"/>
      <c r="T1625" s="188"/>
      <c r="AT1625" s="183" t="s">
        <v>379</v>
      </c>
      <c r="AU1625" s="183" t="s">
        <v>384</v>
      </c>
      <c r="AV1625" s="15" t="s">
        <v>377</v>
      </c>
      <c r="AW1625" s="15" t="s">
        <v>31</v>
      </c>
      <c r="AX1625" s="15" t="s">
        <v>82</v>
      </c>
      <c r="AY1625" s="183" t="s">
        <v>371</v>
      </c>
    </row>
    <row r="1626" spans="2:65" s="1" customFormat="1" ht="37.9" customHeight="1" x14ac:dyDescent="0.2">
      <c r="B1626" s="147"/>
      <c r="C1626" s="148" t="s">
        <v>1996</v>
      </c>
      <c r="D1626" s="148" t="s">
        <v>373</v>
      </c>
      <c r="E1626" s="149" t="s">
        <v>1997</v>
      </c>
      <c r="F1626" s="150" t="s">
        <v>1998</v>
      </c>
      <c r="G1626" s="151" t="s">
        <v>489</v>
      </c>
      <c r="H1626" s="152">
        <v>3.1509999999999998</v>
      </c>
      <c r="I1626" s="153"/>
      <c r="J1626" s="154">
        <f>ROUND(I1626*H1626,2)</f>
        <v>0</v>
      </c>
      <c r="K1626" s="150"/>
      <c r="L1626" s="32"/>
      <c r="M1626" s="155" t="s">
        <v>1</v>
      </c>
      <c r="N1626" s="156" t="s">
        <v>41</v>
      </c>
      <c r="P1626" s="157">
        <f>O1626*H1626</f>
        <v>0</v>
      </c>
      <c r="Q1626" s="157">
        <v>1.30462E-3</v>
      </c>
      <c r="R1626" s="157">
        <f>Q1626*H1626</f>
        <v>4.11085762E-3</v>
      </c>
      <c r="S1626" s="157">
        <v>0</v>
      </c>
      <c r="T1626" s="158">
        <f>S1626*H1626</f>
        <v>0</v>
      </c>
      <c r="AR1626" s="159" t="s">
        <v>461</v>
      </c>
      <c r="AT1626" s="159" t="s">
        <v>373</v>
      </c>
      <c r="AU1626" s="159" t="s">
        <v>384</v>
      </c>
      <c r="AY1626" s="17" t="s">
        <v>371</v>
      </c>
      <c r="BE1626" s="160">
        <f>IF(N1626="základná",J1626,0)</f>
        <v>0</v>
      </c>
      <c r="BF1626" s="160">
        <f>IF(N1626="znížená",J1626,0)</f>
        <v>0</v>
      </c>
      <c r="BG1626" s="160">
        <f>IF(N1626="zákl. prenesená",J1626,0)</f>
        <v>0</v>
      </c>
      <c r="BH1626" s="160">
        <f>IF(N1626="zníž. prenesená",J1626,0)</f>
        <v>0</v>
      </c>
      <c r="BI1626" s="160">
        <f>IF(N1626="nulová",J1626,0)</f>
        <v>0</v>
      </c>
      <c r="BJ1626" s="17" t="s">
        <v>88</v>
      </c>
      <c r="BK1626" s="160">
        <f>ROUND(I1626*H1626,2)</f>
        <v>0</v>
      </c>
      <c r="BL1626" s="17" t="s">
        <v>461</v>
      </c>
      <c r="BM1626" s="159" t="s">
        <v>1999</v>
      </c>
    </row>
    <row r="1627" spans="2:65" s="13" customFormat="1" ht="11.25" x14ac:dyDescent="0.2">
      <c r="B1627" s="168"/>
      <c r="D1627" s="162" t="s">
        <v>379</v>
      </c>
      <c r="E1627" s="169" t="s">
        <v>1</v>
      </c>
      <c r="F1627" s="170" t="s">
        <v>324</v>
      </c>
      <c r="H1627" s="171">
        <v>3.1509999999999998</v>
      </c>
      <c r="I1627" s="172"/>
      <c r="L1627" s="168"/>
      <c r="M1627" s="173"/>
      <c r="T1627" s="174"/>
      <c r="AT1627" s="169" t="s">
        <v>379</v>
      </c>
      <c r="AU1627" s="169" t="s">
        <v>384</v>
      </c>
      <c r="AV1627" s="13" t="s">
        <v>88</v>
      </c>
      <c r="AW1627" s="13" t="s">
        <v>31</v>
      </c>
      <c r="AX1627" s="13" t="s">
        <v>75</v>
      </c>
      <c r="AY1627" s="169" t="s">
        <v>371</v>
      </c>
    </row>
    <row r="1628" spans="2:65" s="14" customFormat="1" ht="11.25" x14ac:dyDescent="0.2">
      <c r="B1628" s="175"/>
      <c r="D1628" s="162" t="s">
        <v>379</v>
      </c>
      <c r="E1628" s="176" t="s">
        <v>323</v>
      </c>
      <c r="F1628" s="177" t="s">
        <v>383</v>
      </c>
      <c r="H1628" s="178">
        <v>3.1509999999999998</v>
      </c>
      <c r="I1628" s="179"/>
      <c r="L1628" s="175"/>
      <c r="M1628" s="180"/>
      <c r="T1628" s="181"/>
      <c r="AT1628" s="176" t="s">
        <v>379</v>
      </c>
      <c r="AU1628" s="176" t="s">
        <v>384</v>
      </c>
      <c r="AV1628" s="14" t="s">
        <v>384</v>
      </c>
      <c r="AW1628" s="14" t="s">
        <v>31</v>
      </c>
      <c r="AX1628" s="14" t="s">
        <v>75</v>
      </c>
      <c r="AY1628" s="176" t="s">
        <v>371</v>
      </c>
    </row>
    <row r="1629" spans="2:65" s="15" customFormat="1" ht="11.25" x14ac:dyDescent="0.2">
      <c r="B1629" s="182"/>
      <c r="D1629" s="162" t="s">
        <v>379</v>
      </c>
      <c r="E1629" s="183" t="s">
        <v>1</v>
      </c>
      <c r="F1629" s="184" t="s">
        <v>385</v>
      </c>
      <c r="H1629" s="185">
        <v>3.1509999999999998</v>
      </c>
      <c r="I1629" s="186"/>
      <c r="L1629" s="182"/>
      <c r="M1629" s="187"/>
      <c r="T1629" s="188"/>
      <c r="AT1629" s="183" t="s">
        <v>379</v>
      </c>
      <c r="AU1629" s="183" t="s">
        <v>384</v>
      </c>
      <c r="AV1629" s="15" t="s">
        <v>377</v>
      </c>
      <c r="AW1629" s="15" t="s">
        <v>31</v>
      </c>
      <c r="AX1629" s="15" t="s">
        <v>82</v>
      </c>
      <c r="AY1629" s="183" t="s">
        <v>371</v>
      </c>
    </row>
    <row r="1630" spans="2:65" s="1" customFormat="1" ht="24.2" customHeight="1" x14ac:dyDescent="0.2">
      <c r="B1630" s="147"/>
      <c r="C1630" s="189" t="s">
        <v>2000</v>
      </c>
      <c r="D1630" s="189" t="s">
        <v>891</v>
      </c>
      <c r="E1630" s="190" t="s">
        <v>2001</v>
      </c>
      <c r="F1630" s="191" t="s">
        <v>1532</v>
      </c>
      <c r="G1630" s="192" t="s">
        <v>376</v>
      </c>
      <c r="H1630" s="193">
        <v>2.508</v>
      </c>
      <c r="I1630" s="194"/>
      <c r="J1630" s="195">
        <f>ROUND(I1630*H1630,2)</f>
        <v>0</v>
      </c>
      <c r="K1630" s="191"/>
      <c r="L1630" s="196"/>
      <c r="M1630" s="197" t="s">
        <v>1</v>
      </c>
      <c r="N1630" s="198" t="s">
        <v>41</v>
      </c>
      <c r="P1630" s="157">
        <f>O1630*H1630</f>
        <v>0</v>
      </c>
      <c r="Q1630" s="157">
        <v>5.0000000000000001E-3</v>
      </c>
      <c r="R1630" s="157">
        <f>Q1630*H1630</f>
        <v>1.2540000000000001E-2</v>
      </c>
      <c r="S1630" s="157">
        <v>0</v>
      </c>
      <c r="T1630" s="158">
        <f>S1630*H1630</f>
        <v>0</v>
      </c>
      <c r="AR1630" s="159" t="s">
        <v>566</v>
      </c>
      <c r="AT1630" s="159" t="s">
        <v>891</v>
      </c>
      <c r="AU1630" s="159" t="s">
        <v>384</v>
      </c>
      <c r="AY1630" s="17" t="s">
        <v>371</v>
      </c>
      <c r="BE1630" s="160">
        <f>IF(N1630="základná",J1630,0)</f>
        <v>0</v>
      </c>
      <c r="BF1630" s="160">
        <f>IF(N1630="znížená",J1630,0)</f>
        <v>0</v>
      </c>
      <c r="BG1630" s="160">
        <f>IF(N1630="zákl. prenesená",J1630,0)</f>
        <v>0</v>
      </c>
      <c r="BH1630" s="160">
        <f>IF(N1630="zníž. prenesená",J1630,0)</f>
        <v>0</v>
      </c>
      <c r="BI1630" s="160">
        <f>IF(N1630="nulová",J1630,0)</f>
        <v>0</v>
      </c>
      <c r="BJ1630" s="17" t="s">
        <v>88</v>
      </c>
      <c r="BK1630" s="160">
        <f>ROUND(I1630*H1630,2)</f>
        <v>0</v>
      </c>
      <c r="BL1630" s="17" t="s">
        <v>461</v>
      </c>
      <c r="BM1630" s="159" t="s">
        <v>2002</v>
      </c>
    </row>
    <row r="1631" spans="2:65" s="13" customFormat="1" ht="11.25" x14ac:dyDescent="0.2">
      <c r="B1631" s="168"/>
      <c r="D1631" s="162" t="s">
        <v>379</v>
      </c>
      <c r="E1631" s="169" t="s">
        <v>1</v>
      </c>
      <c r="F1631" s="170" t="s">
        <v>2003</v>
      </c>
      <c r="H1631" s="171">
        <v>1.641</v>
      </c>
      <c r="I1631" s="172"/>
      <c r="L1631" s="168"/>
      <c r="M1631" s="173"/>
      <c r="T1631" s="174"/>
      <c r="AT1631" s="169" t="s">
        <v>379</v>
      </c>
      <c r="AU1631" s="169" t="s">
        <v>384</v>
      </c>
      <c r="AV1631" s="13" t="s">
        <v>88</v>
      </c>
      <c r="AW1631" s="13" t="s">
        <v>31</v>
      </c>
      <c r="AX1631" s="13" t="s">
        <v>75</v>
      </c>
      <c r="AY1631" s="169" t="s">
        <v>371</v>
      </c>
    </row>
    <row r="1632" spans="2:65" s="13" customFormat="1" ht="11.25" x14ac:dyDescent="0.2">
      <c r="B1632" s="168"/>
      <c r="D1632" s="162" t="s">
        <v>379</v>
      </c>
      <c r="E1632" s="169" t="s">
        <v>1</v>
      </c>
      <c r="F1632" s="170" t="s">
        <v>2004</v>
      </c>
      <c r="H1632" s="171">
        <v>0.86699999999999999</v>
      </c>
      <c r="I1632" s="172"/>
      <c r="L1632" s="168"/>
      <c r="M1632" s="173"/>
      <c r="T1632" s="174"/>
      <c r="AT1632" s="169" t="s">
        <v>379</v>
      </c>
      <c r="AU1632" s="169" t="s">
        <v>384</v>
      </c>
      <c r="AV1632" s="13" t="s">
        <v>88</v>
      </c>
      <c r="AW1632" s="13" t="s">
        <v>31</v>
      </c>
      <c r="AX1632" s="13" t="s">
        <v>75</v>
      </c>
      <c r="AY1632" s="169" t="s">
        <v>371</v>
      </c>
    </row>
    <row r="1633" spans="2:65" s="15" customFormat="1" ht="11.25" x14ac:dyDescent="0.2">
      <c r="B1633" s="182"/>
      <c r="D1633" s="162" t="s">
        <v>379</v>
      </c>
      <c r="E1633" s="183" t="s">
        <v>1</v>
      </c>
      <c r="F1633" s="184" t="s">
        <v>385</v>
      </c>
      <c r="H1633" s="185">
        <v>2.508</v>
      </c>
      <c r="I1633" s="186"/>
      <c r="L1633" s="182"/>
      <c r="M1633" s="187"/>
      <c r="T1633" s="188"/>
      <c r="AT1633" s="183" t="s">
        <v>379</v>
      </c>
      <c r="AU1633" s="183" t="s">
        <v>384</v>
      </c>
      <c r="AV1633" s="15" t="s">
        <v>377</v>
      </c>
      <c r="AW1633" s="15" t="s">
        <v>31</v>
      </c>
      <c r="AX1633" s="15" t="s">
        <v>82</v>
      </c>
      <c r="AY1633" s="183" t="s">
        <v>371</v>
      </c>
    </row>
    <row r="1634" spans="2:65" s="1" customFormat="1" ht="37.9" customHeight="1" x14ac:dyDescent="0.2">
      <c r="B1634" s="147"/>
      <c r="C1634" s="148" t="s">
        <v>2005</v>
      </c>
      <c r="D1634" s="148" t="s">
        <v>373</v>
      </c>
      <c r="E1634" s="149" t="s">
        <v>1629</v>
      </c>
      <c r="F1634" s="150" t="s">
        <v>1630</v>
      </c>
      <c r="G1634" s="151" t="s">
        <v>489</v>
      </c>
      <c r="H1634" s="152">
        <v>35.468000000000004</v>
      </c>
      <c r="I1634" s="153"/>
      <c r="J1634" s="154">
        <f>ROUND(I1634*H1634,2)</f>
        <v>0</v>
      </c>
      <c r="K1634" s="150"/>
      <c r="L1634" s="32"/>
      <c r="M1634" s="155" t="s">
        <v>1</v>
      </c>
      <c r="N1634" s="156" t="s">
        <v>41</v>
      </c>
      <c r="P1634" s="157">
        <f>O1634*H1634</f>
        <v>0</v>
      </c>
      <c r="Q1634" s="157">
        <v>3.6000000000000002E-4</v>
      </c>
      <c r="R1634" s="157">
        <f>Q1634*H1634</f>
        <v>1.2768480000000002E-2</v>
      </c>
      <c r="S1634" s="157">
        <v>0</v>
      </c>
      <c r="T1634" s="158">
        <f>S1634*H1634</f>
        <v>0</v>
      </c>
      <c r="AR1634" s="159" t="s">
        <v>461</v>
      </c>
      <c r="AT1634" s="159" t="s">
        <v>373</v>
      </c>
      <c r="AU1634" s="159" t="s">
        <v>384</v>
      </c>
      <c r="AY1634" s="17" t="s">
        <v>371</v>
      </c>
      <c r="BE1634" s="160">
        <f>IF(N1634="základná",J1634,0)</f>
        <v>0</v>
      </c>
      <c r="BF1634" s="160">
        <f>IF(N1634="znížená",J1634,0)</f>
        <v>0</v>
      </c>
      <c r="BG1634" s="160">
        <f>IF(N1634="zákl. prenesená",J1634,0)</f>
        <v>0</v>
      </c>
      <c r="BH1634" s="160">
        <f>IF(N1634="zníž. prenesená",J1634,0)</f>
        <v>0</v>
      </c>
      <c r="BI1634" s="160">
        <f>IF(N1634="nulová",J1634,0)</f>
        <v>0</v>
      </c>
      <c r="BJ1634" s="17" t="s">
        <v>88</v>
      </c>
      <c r="BK1634" s="160">
        <f>ROUND(I1634*H1634,2)</f>
        <v>0</v>
      </c>
      <c r="BL1634" s="17" t="s">
        <v>461</v>
      </c>
      <c r="BM1634" s="159" t="s">
        <v>2006</v>
      </c>
    </row>
    <row r="1635" spans="2:65" s="13" customFormat="1" ht="11.25" x14ac:dyDescent="0.2">
      <c r="B1635" s="168"/>
      <c r="D1635" s="162" t="s">
        <v>379</v>
      </c>
      <c r="E1635" s="169" t="s">
        <v>1</v>
      </c>
      <c r="F1635" s="170" t="s">
        <v>2007</v>
      </c>
      <c r="H1635" s="171">
        <v>35.468000000000004</v>
      </c>
      <c r="I1635" s="172"/>
      <c r="L1635" s="168"/>
      <c r="M1635" s="173"/>
      <c r="T1635" s="174"/>
      <c r="AT1635" s="169" t="s">
        <v>379</v>
      </c>
      <c r="AU1635" s="169" t="s">
        <v>384</v>
      </c>
      <c r="AV1635" s="13" t="s">
        <v>88</v>
      </c>
      <c r="AW1635" s="13" t="s">
        <v>31</v>
      </c>
      <c r="AX1635" s="13" t="s">
        <v>75</v>
      </c>
      <c r="AY1635" s="169" t="s">
        <v>371</v>
      </c>
    </row>
    <row r="1636" spans="2:65" s="14" customFormat="1" ht="11.25" x14ac:dyDescent="0.2">
      <c r="B1636" s="175"/>
      <c r="D1636" s="162" t="s">
        <v>379</v>
      </c>
      <c r="E1636" s="176" t="s">
        <v>143</v>
      </c>
      <c r="F1636" s="177" t="s">
        <v>383</v>
      </c>
      <c r="H1636" s="178">
        <v>35.468000000000004</v>
      </c>
      <c r="I1636" s="179"/>
      <c r="L1636" s="175"/>
      <c r="M1636" s="180"/>
      <c r="T1636" s="181"/>
      <c r="AT1636" s="176" t="s">
        <v>379</v>
      </c>
      <c r="AU1636" s="176" t="s">
        <v>384</v>
      </c>
      <c r="AV1636" s="14" t="s">
        <v>384</v>
      </c>
      <c r="AW1636" s="14" t="s">
        <v>31</v>
      </c>
      <c r="AX1636" s="14" t="s">
        <v>75</v>
      </c>
      <c r="AY1636" s="176" t="s">
        <v>371</v>
      </c>
    </row>
    <row r="1637" spans="2:65" s="15" customFormat="1" ht="11.25" x14ac:dyDescent="0.2">
      <c r="B1637" s="182"/>
      <c r="D1637" s="162" t="s">
        <v>379</v>
      </c>
      <c r="E1637" s="183" t="s">
        <v>1</v>
      </c>
      <c r="F1637" s="184" t="s">
        <v>385</v>
      </c>
      <c r="H1637" s="185">
        <v>35.468000000000004</v>
      </c>
      <c r="I1637" s="186"/>
      <c r="L1637" s="182"/>
      <c r="M1637" s="187"/>
      <c r="T1637" s="188"/>
      <c r="AT1637" s="183" t="s">
        <v>379</v>
      </c>
      <c r="AU1637" s="183" t="s">
        <v>384</v>
      </c>
      <c r="AV1637" s="15" t="s">
        <v>377</v>
      </c>
      <c r="AW1637" s="15" t="s">
        <v>31</v>
      </c>
      <c r="AX1637" s="15" t="s">
        <v>82</v>
      </c>
      <c r="AY1637" s="183" t="s">
        <v>371</v>
      </c>
    </row>
    <row r="1638" spans="2:65" s="1" customFormat="1" ht="24.2" customHeight="1" x14ac:dyDescent="0.2">
      <c r="B1638" s="147"/>
      <c r="C1638" s="189" t="s">
        <v>2008</v>
      </c>
      <c r="D1638" s="189" t="s">
        <v>891</v>
      </c>
      <c r="E1638" s="190" t="s">
        <v>1634</v>
      </c>
      <c r="F1638" s="191" t="s">
        <v>1635</v>
      </c>
      <c r="G1638" s="192" t="s">
        <v>489</v>
      </c>
      <c r="H1638" s="193">
        <v>35.468000000000004</v>
      </c>
      <c r="I1638" s="194"/>
      <c r="J1638" s="195">
        <f>ROUND(I1638*H1638,2)</f>
        <v>0</v>
      </c>
      <c r="K1638" s="191"/>
      <c r="L1638" s="196"/>
      <c r="M1638" s="197" t="s">
        <v>1</v>
      </c>
      <c r="N1638" s="198" t="s">
        <v>41</v>
      </c>
      <c r="P1638" s="157">
        <f>O1638*H1638</f>
        <v>0</v>
      </c>
      <c r="Q1638" s="157">
        <v>2.9999999999999997E-4</v>
      </c>
      <c r="R1638" s="157">
        <f>Q1638*H1638</f>
        <v>1.06404E-2</v>
      </c>
      <c r="S1638" s="157">
        <v>0</v>
      </c>
      <c r="T1638" s="158">
        <f>S1638*H1638</f>
        <v>0</v>
      </c>
      <c r="AR1638" s="159" t="s">
        <v>566</v>
      </c>
      <c r="AT1638" s="159" t="s">
        <v>891</v>
      </c>
      <c r="AU1638" s="159" t="s">
        <v>384</v>
      </c>
      <c r="AY1638" s="17" t="s">
        <v>371</v>
      </c>
      <c r="BE1638" s="160">
        <f>IF(N1638="základná",J1638,0)</f>
        <v>0</v>
      </c>
      <c r="BF1638" s="160">
        <f>IF(N1638="znížená",J1638,0)</f>
        <v>0</v>
      </c>
      <c r="BG1638" s="160">
        <f>IF(N1638="zákl. prenesená",J1638,0)</f>
        <v>0</v>
      </c>
      <c r="BH1638" s="160">
        <f>IF(N1638="zníž. prenesená",J1638,0)</f>
        <v>0</v>
      </c>
      <c r="BI1638" s="160">
        <f>IF(N1638="nulová",J1638,0)</f>
        <v>0</v>
      </c>
      <c r="BJ1638" s="17" t="s">
        <v>88</v>
      </c>
      <c r="BK1638" s="160">
        <f>ROUND(I1638*H1638,2)</f>
        <v>0</v>
      </c>
      <c r="BL1638" s="17" t="s">
        <v>461</v>
      </c>
      <c r="BM1638" s="159" t="s">
        <v>2009</v>
      </c>
    </row>
    <row r="1639" spans="2:65" s="13" customFormat="1" ht="11.25" x14ac:dyDescent="0.2">
      <c r="B1639" s="168"/>
      <c r="D1639" s="162" t="s">
        <v>379</v>
      </c>
      <c r="E1639" s="169" t="s">
        <v>1</v>
      </c>
      <c r="F1639" s="170" t="s">
        <v>143</v>
      </c>
      <c r="H1639" s="171">
        <v>35.468000000000004</v>
      </c>
      <c r="I1639" s="172"/>
      <c r="L1639" s="168"/>
      <c r="M1639" s="173"/>
      <c r="T1639" s="174"/>
      <c r="AT1639" s="169" t="s">
        <v>379</v>
      </c>
      <c r="AU1639" s="169" t="s">
        <v>384</v>
      </c>
      <c r="AV1639" s="13" t="s">
        <v>88</v>
      </c>
      <c r="AW1639" s="13" t="s">
        <v>31</v>
      </c>
      <c r="AX1639" s="13" t="s">
        <v>75</v>
      </c>
      <c r="AY1639" s="169" t="s">
        <v>371</v>
      </c>
    </row>
    <row r="1640" spans="2:65" s="15" customFormat="1" ht="11.25" x14ac:dyDescent="0.2">
      <c r="B1640" s="182"/>
      <c r="D1640" s="162" t="s">
        <v>379</v>
      </c>
      <c r="E1640" s="183" t="s">
        <v>1</v>
      </c>
      <c r="F1640" s="184" t="s">
        <v>385</v>
      </c>
      <c r="H1640" s="185">
        <v>35.468000000000004</v>
      </c>
      <c r="I1640" s="186"/>
      <c r="L1640" s="182"/>
      <c r="M1640" s="187"/>
      <c r="T1640" s="188"/>
      <c r="AT1640" s="183" t="s">
        <v>379</v>
      </c>
      <c r="AU1640" s="183" t="s">
        <v>384</v>
      </c>
      <c r="AV1640" s="15" t="s">
        <v>377</v>
      </c>
      <c r="AW1640" s="15" t="s">
        <v>31</v>
      </c>
      <c r="AX1640" s="15" t="s">
        <v>82</v>
      </c>
      <c r="AY1640" s="183" t="s">
        <v>371</v>
      </c>
    </row>
    <row r="1641" spans="2:65" s="1" customFormat="1" ht="33" customHeight="1" x14ac:dyDescent="0.2">
      <c r="B1641" s="147"/>
      <c r="C1641" s="148" t="s">
        <v>2010</v>
      </c>
      <c r="D1641" s="148" t="s">
        <v>373</v>
      </c>
      <c r="E1641" s="149" t="s">
        <v>1638</v>
      </c>
      <c r="F1641" s="150" t="s">
        <v>1639</v>
      </c>
      <c r="G1641" s="151" t="s">
        <v>489</v>
      </c>
      <c r="H1641" s="152">
        <v>23.88</v>
      </c>
      <c r="I1641" s="153"/>
      <c r="J1641" s="154">
        <f>ROUND(I1641*H1641,2)</f>
        <v>0</v>
      </c>
      <c r="K1641" s="150"/>
      <c r="L1641" s="32"/>
      <c r="M1641" s="155" t="s">
        <v>1</v>
      </c>
      <c r="N1641" s="156" t="s">
        <v>41</v>
      </c>
      <c r="P1641" s="157">
        <f>O1641*H1641</f>
        <v>0</v>
      </c>
      <c r="Q1641" s="157">
        <v>4.0545000000000002E-4</v>
      </c>
      <c r="R1641" s="157">
        <f>Q1641*H1641</f>
        <v>9.6821459999999991E-3</v>
      </c>
      <c r="S1641" s="157">
        <v>0</v>
      </c>
      <c r="T1641" s="158">
        <f>S1641*H1641</f>
        <v>0</v>
      </c>
      <c r="AR1641" s="159" t="s">
        <v>461</v>
      </c>
      <c r="AT1641" s="159" t="s">
        <v>373</v>
      </c>
      <c r="AU1641" s="159" t="s">
        <v>384</v>
      </c>
      <c r="AY1641" s="17" t="s">
        <v>371</v>
      </c>
      <c r="BE1641" s="160">
        <f>IF(N1641="základná",J1641,0)</f>
        <v>0</v>
      </c>
      <c r="BF1641" s="160">
        <f>IF(N1641="znížená",J1641,0)</f>
        <v>0</v>
      </c>
      <c r="BG1641" s="160">
        <f>IF(N1641="zákl. prenesená",J1641,0)</f>
        <v>0</v>
      </c>
      <c r="BH1641" s="160">
        <f>IF(N1641="zníž. prenesená",J1641,0)</f>
        <v>0</v>
      </c>
      <c r="BI1641" s="160">
        <f>IF(N1641="nulová",J1641,0)</f>
        <v>0</v>
      </c>
      <c r="BJ1641" s="17" t="s">
        <v>88</v>
      </c>
      <c r="BK1641" s="160">
        <f>ROUND(I1641*H1641,2)</f>
        <v>0</v>
      </c>
      <c r="BL1641" s="17" t="s">
        <v>461</v>
      </c>
      <c r="BM1641" s="159" t="s">
        <v>2011</v>
      </c>
    </row>
    <row r="1642" spans="2:65" s="12" customFormat="1" ht="11.25" x14ac:dyDescent="0.2">
      <c r="B1642" s="161"/>
      <c r="D1642" s="162" t="s">
        <v>379</v>
      </c>
      <c r="E1642" s="163" t="s">
        <v>1</v>
      </c>
      <c r="F1642" s="164" t="s">
        <v>1964</v>
      </c>
      <c r="H1642" s="163" t="s">
        <v>1</v>
      </c>
      <c r="I1642" s="165"/>
      <c r="L1642" s="161"/>
      <c r="M1642" s="166"/>
      <c r="T1642" s="167"/>
      <c r="AT1642" s="163" t="s">
        <v>379</v>
      </c>
      <c r="AU1642" s="163" t="s">
        <v>384</v>
      </c>
      <c r="AV1642" s="12" t="s">
        <v>82</v>
      </c>
      <c r="AW1642" s="12" t="s">
        <v>31</v>
      </c>
      <c r="AX1642" s="12" t="s">
        <v>75</v>
      </c>
      <c r="AY1642" s="163" t="s">
        <v>371</v>
      </c>
    </row>
    <row r="1643" spans="2:65" s="13" customFormat="1" ht="11.25" x14ac:dyDescent="0.2">
      <c r="B1643" s="168"/>
      <c r="D1643" s="162" t="s">
        <v>379</v>
      </c>
      <c r="E1643" s="169" t="s">
        <v>1</v>
      </c>
      <c r="F1643" s="170" t="s">
        <v>2012</v>
      </c>
      <c r="H1643" s="171">
        <v>23.88</v>
      </c>
      <c r="I1643" s="172"/>
      <c r="L1643" s="168"/>
      <c r="M1643" s="173"/>
      <c r="T1643" s="174"/>
      <c r="AT1643" s="169" t="s">
        <v>379</v>
      </c>
      <c r="AU1643" s="169" t="s">
        <v>384</v>
      </c>
      <c r="AV1643" s="13" t="s">
        <v>88</v>
      </c>
      <c r="AW1643" s="13" t="s">
        <v>31</v>
      </c>
      <c r="AX1643" s="13" t="s">
        <v>75</v>
      </c>
      <c r="AY1643" s="169" t="s">
        <v>371</v>
      </c>
    </row>
    <row r="1644" spans="2:65" s="14" customFormat="1" ht="11.25" x14ac:dyDescent="0.2">
      <c r="B1644" s="175"/>
      <c r="D1644" s="162" t="s">
        <v>379</v>
      </c>
      <c r="E1644" s="176" t="s">
        <v>157</v>
      </c>
      <c r="F1644" s="177" t="s">
        <v>383</v>
      </c>
      <c r="H1644" s="178">
        <v>23.88</v>
      </c>
      <c r="I1644" s="179"/>
      <c r="L1644" s="175"/>
      <c r="M1644" s="180"/>
      <c r="T1644" s="181"/>
      <c r="AT1644" s="176" t="s">
        <v>379</v>
      </c>
      <c r="AU1644" s="176" t="s">
        <v>384</v>
      </c>
      <c r="AV1644" s="14" t="s">
        <v>384</v>
      </c>
      <c r="AW1644" s="14" t="s">
        <v>31</v>
      </c>
      <c r="AX1644" s="14" t="s">
        <v>75</v>
      </c>
      <c r="AY1644" s="176" t="s">
        <v>371</v>
      </c>
    </row>
    <row r="1645" spans="2:65" s="15" customFormat="1" ht="11.25" x14ac:dyDescent="0.2">
      <c r="B1645" s="182"/>
      <c r="D1645" s="162" t="s">
        <v>379</v>
      </c>
      <c r="E1645" s="183" t="s">
        <v>1</v>
      </c>
      <c r="F1645" s="184" t="s">
        <v>385</v>
      </c>
      <c r="H1645" s="185">
        <v>23.88</v>
      </c>
      <c r="I1645" s="186"/>
      <c r="L1645" s="182"/>
      <c r="M1645" s="187"/>
      <c r="T1645" s="188"/>
      <c r="AT1645" s="183" t="s">
        <v>379</v>
      </c>
      <c r="AU1645" s="183" t="s">
        <v>384</v>
      </c>
      <c r="AV1645" s="15" t="s">
        <v>377</v>
      </c>
      <c r="AW1645" s="15" t="s">
        <v>31</v>
      </c>
      <c r="AX1645" s="15" t="s">
        <v>82</v>
      </c>
      <c r="AY1645" s="183" t="s">
        <v>371</v>
      </c>
    </row>
    <row r="1646" spans="2:65" s="1" customFormat="1" ht="24.2" customHeight="1" x14ac:dyDescent="0.2">
      <c r="B1646" s="147"/>
      <c r="C1646" s="189" t="s">
        <v>2013</v>
      </c>
      <c r="D1646" s="189" t="s">
        <v>891</v>
      </c>
      <c r="E1646" s="190" t="s">
        <v>1643</v>
      </c>
      <c r="F1646" s="191" t="s">
        <v>1644</v>
      </c>
      <c r="G1646" s="192" t="s">
        <v>489</v>
      </c>
      <c r="H1646" s="193">
        <v>23.88</v>
      </c>
      <c r="I1646" s="194"/>
      <c r="J1646" s="195">
        <f>ROUND(I1646*H1646,2)</f>
        <v>0</v>
      </c>
      <c r="K1646" s="191"/>
      <c r="L1646" s="196"/>
      <c r="M1646" s="197" t="s">
        <v>1</v>
      </c>
      <c r="N1646" s="198" t="s">
        <v>41</v>
      </c>
      <c r="P1646" s="157">
        <f>O1646*H1646</f>
        <v>0</v>
      </c>
      <c r="Q1646" s="157">
        <v>2.9999999999999997E-4</v>
      </c>
      <c r="R1646" s="157">
        <f>Q1646*H1646</f>
        <v>7.1639999999999994E-3</v>
      </c>
      <c r="S1646" s="157">
        <v>0</v>
      </c>
      <c r="T1646" s="158">
        <f>S1646*H1646</f>
        <v>0</v>
      </c>
      <c r="AR1646" s="159" t="s">
        <v>566</v>
      </c>
      <c r="AT1646" s="159" t="s">
        <v>891</v>
      </c>
      <c r="AU1646" s="159" t="s">
        <v>384</v>
      </c>
      <c r="AY1646" s="17" t="s">
        <v>371</v>
      </c>
      <c r="BE1646" s="160">
        <f>IF(N1646="základná",J1646,0)</f>
        <v>0</v>
      </c>
      <c r="BF1646" s="160">
        <f>IF(N1646="znížená",J1646,0)</f>
        <v>0</v>
      </c>
      <c r="BG1646" s="160">
        <f>IF(N1646="zákl. prenesená",J1646,0)</f>
        <v>0</v>
      </c>
      <c r="BH1646" s="160">
        <f>IF(N1646="zníž. prenesená",J1646,0)</f>
        <v>0</v>
      </c>
      <c r="BI1646" s="160">
        <f>IF(N1646="nulová",J1646,0)</f>
        <v>0</v>
      </c>
      <c r="BJ1646" s="17" t="s">
        <v>88</v>
      </c>
      <c r="BK1646" s="160">
        <f>ROUND(I1646*H1646,2)</f>
        <v>0</v>
      </c>
      <c r="BL1646" s="17" t="s">
        <v>461</v>
      </c>
      <c r="BM1646" s="159" t="s">
        <v>2014</v>
      </c>
    </row>
    <row r="1647" spans="2:65" s="13" customFormat="1" ht="11.25" x14ac:dyDescent="0.2">
      <c r="B1647" s="168"/>
      <c r="D1647" s="162" t="s">
        <v>379</v>
      </c>
      <c r="E1647" s="169" t="s">
        <v>1</v>
      </c>
      <c r="F1647" s="170" t="s">
        <v>157</v>
      </c>
      <c r="H1647" s="171">
        <v>23.88</v>
      </c>
      <c r="I1647" s="172"/>
      <c r="L1647" s="168"/>
      <c r="M1647" s="173"/>
      <c r="T1647" s="174"/>
      <c r="AT1647" s="169" t="s">
        <v>379</v>
      </c>
      <c r="AU1647" s="169" t="s">
        <v>384</v>
      </c>
      <c r="AV1647" s="13" t="s">
        <v>88</v>
      </c>
      <c r="AW1647" s="13" t="s">
        <v>31</v>
      </c>
      <c r="AX1647" s="13" t="s">
        <v>75</v>
      </c>
      <c r="AY1647" s="169" t="s">
        <v>371</v>
      </c>
    </row>
    <row r="1648" spans="2:65" s="15" customFormat="1" ht="11.25" x14ac:dyDescent="0.2">
      <c r="B1648" s="182"/>
      <c r="D1648" s="162" t="s">
        <v>379</v>
      </c>
      <c r="E1648" s="183" t="s">
        <v>1</v>
      </c>
      <c r="F1648" s="184" t="s">
        <v>385</v>
      </c>
      <c r="H1648" s="185">
        <v>23.88</v>
      </c>
      <c r="I1648" s="186"/>
      <c r="L1648" s="182"/>
      <c r="M1648" s="187"/>
      <c r="T1648" s="188"/>
      <c r="AT1648" s="183" t="s">
        <v>379</v>
      </c>
      <c r="AU1648" s="183" t="s">
        <v>384</v>
      </c>
      <c r="AV1648" s="15" t="s">
        <v>377</v>
      </c>
      <c r="AW1648" s="15" t="s">
        <v>31</v>
      </c>
      <c r="AX1648" s="15" t="s">
        <v>82</v>
      </c>
      <c r="AY1648" s="183" t="s">
        <v>371</v>
      </c>
    </row>
    <row r="1649" spans="2:65" s="1" customFormat="1" ht="33" customHeight="1" x14ac:dyDescent="0.2">
      <c r="B1649" s="147"/>
      <c r="C1649" s="148" t="s">
        <v>2015</v>
      </c>
      <c r="D1649" s="148" t="s">
        <v>373</v>
      </c>
      <c r="E1649" s="149" t="s">
        <v>1512</v>
      </c>
      <c r="F1649" s="150" t="s">
        <v>1513</v>
      </c>
      <c r="G1649" s="151" t="s">
        <v>489</v>
      </c>
      <c r="H1649" s="152">
        <v>11.587999999999999</v>
      </c>
      <c r="I1649" s="153"/>
      <c r="J1649" s="154">
        <f>ROUND(I1649*H1649,2)</f>
        <v>0</v>
      </c>
      <c r="K1649" s="150"/>
      <c r="L1649" s="32"/>
      <c r="M1649" s="155" t="s">
        <v>1</v>
      </c>
      <c r="N1649" s="156" t="s">
        <v>41</v>
      </c>
      <c r="P1649" s="157">
        <f>O1649*H1649</f>
        <v>0</v>
      </c>
      <c r="Q1649" s="157">
        <v>3.6000000000000002E-4</v>
      </c>
      <c r="R1649" s="157">
        <f>Q1649*H1649</f>
        <v>4.1716799999999997E-3</v>
      </c>
      <c r="S1649" s="157">
        <v>0</v>
      </c>
      <c r="T1649" s="158">
        <f>S1649*H1649</f>
        <v>0</v>
      </c>
      <c r="AR1649" s="159" t="s">
        <v>461</v>
      </c>
      <c r="AT1649" s="159" t="s">
        <v>373</v>
      </c>
      <c r="AU1649" s="159" t="s">
        <v>384</v>
      </c>
      <c r="AY1649" s="17" t="s">
        <v>371</v>
      </c>
      <c r="BE1649" s="160">
        <f>IF(N1649="základná",J1649,0)</f>
        <v>0</v>
      </c>
      <c r="BF1649" s="160">
        <f>IF(N1649="znížená",J1649,0)</f>
        <v>0</v>
      </c>
      <c r="BG1649" s="160">
        <f>IF(N1649="zákl. prenesená",J1649,0)</f>
        <v>0</v>
      </c>
      <c r="BH1649" s="160">
        <f>IF(N1649="zníž. prenesená",J1649,0)</f>
        <v>0</v>
      </c>
      <c r="BI1649" s="160">
        <f>IF(N1649="nulová",J1649,0)</f>
        <v>0</v>
      </c>
      <c r="BJ1649" s="17" t="s">
        <v>88</v>
      </c>
      <c r="BK1649" s="160">
        <f>ROUND(I1649*H1649,2)</f>
        <v>0</v>
      </c>
      <c r="BL1649" s="17" t="s">
        <v>461</v>
      </c>
      <c r="BM1649" s="159" t="s">
        <v>2016</v>
      </c>
    </row>
    <row r="1650" spans="2:65" s="12" customFormat="1" ht="11.25" x14ac:dyDescent="0.2">
      <c r="B1650" s="161"/>
      <c r="D1650" s="162" t="s">
        <v>379</v>
      </c>
      <c r="E1650" s="163" t="s">
        <v>1</v>
      </c>
      <c r="F1650" s="164" t="s">
        <v>1964</v>
      </c>
      <c r="H1650" s="163" t="s">
        <v>1</v>
      </c>
      <c r="I1650" s="165"/>
      <c r="L1650" s="161"/>
      <c r="M1650" s="166"/>
      <c r="T1650" s="167"/>
      <c r="AT1650" s="163" t="s">
        <v>379</v>
      </c>
      <c r="AU1650" s="163" t="s">
        <v>384</v>
      </c>
      <c r="AV1650" s="12" t="s">
        <v>82</v>
      </c>
      <c r="AW1650" s="12" t="s">
        <v>31</v>
      </c>
      <c r="AX1650" s="12" t="s">
        <v>75</v>
      </c>
      <c r="AY1650" s="163" t="s">
        <v>371</v>
      </c>
    </row>
    <row r="1651" spans="2:65" s="13" customFormat="1" ht="11.25" x14ac:dyDescent="0.2">
      <c r="B1651" s="168"/>
      <c r="D1651" s="162" t="s">
        <v>379</v>
      </c>
      <c r="E1651" s="169" t="s">
        <v>1</v>
      </c>
      <c r="F1651" s="170" t="s">
        <v>143</v>
      </c>
      <c r="H1651" s="171">
        <v>35.468000000000004</v>
      </c>
      <c r="I1651" s="172"/>
      <c r="L1651" s="168"/>
      <c r="M1651" s="173"/>
      <c r="T1651" s="174"/>
      <c r="AT1651" s="169" t="s">
        <v>379</v>
      </c>
      <c r="AU1651" s="169" t="s">
        <v>384</v>
      </c>
      <c r="AV1651" s="13" t="s">
        <v>88</v>
      </c>
      <c r="AW1651" s="13" t="s">
        <v>31</v>
      </c>
      <c r="AX1651" s="13" t="s">
        <v>75</v>
      </c>
      <c r="AY1651" s="169" t="s">
        <v>371</v>
      </c>
    </row>
    <row r="1652" spans="2:65" s="13" customFormat="1" ht="11.25" x14ac:dyDescent="0.2">
      <c r="B1652" s="168"/>
      <c r="D1652" s="162" t="s">
        <v>379</v>
      </c>
      <c r="E1652" s="169" t="s">
        <v>1</v>
      </c>
      <c r="F1652" s="170" t="s">
        <v>2017</v>
      </c>
      <c r="H1652" s="171">
        <v>-23.88</v>
      </c>
      <c r="I1652" s="172"/>
      <c r="L1652" s="168"/>
      <c r="M1652" s="173"/>
      <c r="T1652" s="174"/>
      <c r="AT1652" s="169" t="s">
        <v>379</v>
      </c>
      <c r="AU1652" s="169" t="s">
        <v>384</v>
      </c>
      <c r="AV1652" s="13" t="s">
        <v>88</v>
      </c>
      <c r="AW1652" s="13" t="s">
        <v>31</v>
      </c>
      <c r="AX1652" s="13" t="s">
        <v>75</v>
      </c>
      <c r="AY1652" s="169" t="s">
        <v>371</v>
      </c>
    </row>
    <row r="1653" spans="2:65" s="14" customFormat="1" ht="11.25" x14ac:dyDescent="0.2">
      <c r="B1653" s="175"/>
      <c r="D1653" s="162" t="s">
        <v>379</v>
      </c>
      <c r="E1653" s="176" t="s">
        <v>172</v>
      </c>
      <c r="F1653" s="177" t="s">
        <v>383</v>
      </c>
      <c r="H1653" s="178">
        <v>11.587999999999999</v>
      </c>
      <c r="I1653" s="179"/>
      <c r="L1653" s="175"/>
      <c r="M1653" s="180"/>
      <c r="T1653" s="181"/>
      <c r="AT1653" s="176" t="s">
        <v>379</v>
      </c>
      <c r="AU1653" s="176" t="s">
        <v>384</v>
      </c>
      <c r="AV1653" s="14" t="s">
        <v>384</v>
      </c>
      <c r="AW1653" s="14" t="s">
        <v>31</v>
      </c>
      <c r="AX1653" s="14" t="s">
        <v>75</v>
      </c>
      <c r="AY1653" s="176" t="s">
        <v>371</v>
      </c>
    </row>
    <row r="1654" spans="2:65" s="15" customFormat="1" ht="11.25" x14ac:dyDescent="0.2">
      <c r="B1654" s="182"/>
      <c r="D1654" s="162" t="s">
        <v>379</v>
      </c>
      <c r="E1654" s="183" t="s">
        <v>1</v>
      </c>
      <c r="F1654" s="184" t="s">
        <v>385</v>
      </c>
      <c r="H1654" s="185">
        <v>11.587999999999999</v>
      </c>
      <c r="I1654" s="186"/>
      <c r="L1654" s="182"/>
      <c r="M1654" s="187"/>
      <c r="T1654" s="188"/>
      <c r="AT1654" s="183" t="s">
        <v>379</v>
      </c>
      <c r="AU1654" s="183" t="s">
        <v>384</v>
      </c>
      <c r="AV1654" s="15" t="s">
        <v>377</v>
      </c>
      <c r="AW1654" s="15" t="s">
        <v>31</v>
      </c>
      <c r="AX1654" s="15" t="s">
        <v>82</v>
      </c>
      <c r="AY1654" s="183" t="s">
        <v>371</v>
      </c>
    </row>
    <row r="1655" spans="2:65" s="1" customFormat="1" ht="24.2" customHeight="1" x14ac:dyDescent="0.2">
      <c r="B1655" s="147"/>
      <c r="C1655" s="189" t="s">
        <v>2018</v>
      </c>
      <c r="D1655" s="189" t="s">
        <v>891</v>
      </c>
      <c r="E1655" s="190" t="s">
        <v>1518</v>
      </c>
      <c r="F1655" s="191" t="s">
        <v>1519</v>
      </c>
      <c r="G1655" s="192" t="s">
        <v>489</v>
      </c>
      <c r="H1655" s="193">
        <v>11.587999999999999</v>
      </c>
      <c r="I1655" s="194"/>
      <c r="J1655" s="195">
        <f>ROUND(I1655*H1655,2)</f>
        <v>0</v>
      </c>
      <c r="K1655" s="191"/>
      <c r="L1655" s="196"/>
      <c r="M1655" s="197" t="s">
        <v>1</v>
      </c>
      <c r="N1655" s="198" t="s">
        <v>41</v>
      </c>
      <c r="P1655" s="157">
        <f>O1655*H1655</f>
        <v>0</v>
      </c>
      <c r="Q1655" s="157">
        <v>2.9999999999999997E-4</v>
      </c>
      <c r="R1655" s="157">
        <f>Q1655*H1655</f>
        <v>3.4763999999999993E-3</v>
      </c>
      <c r="S1655" s="157">
        <v>0</v>
      </c>
      <c r="T1655" s="158">
        <f>S1655*H1655</f>
        <v>0</v>
      </c>
      <c r="AR1655" s="159" t="s">
        <v>566</v>
      </c>
      <c r="AT1655" s="159" t="s">
        <v>891</v>
      </c>
      <c r="AU1655" s="159" t="s">
        <v>384</v>
      </c>
      <c r="AY1655" s="17" t="s">
        <v>371</v>
      </c>
      <c r="BE1655" s="160">
        <f>IF(N1655="základná",J1655,0)</f>
        <v>0</v>
      </c>
      <c r="BF1655" s="160">
        <f>IF(N1655="znížená",J1655,0)</f>
        <v>0</v>
      </c>
      <c r="BG1655" s="160">
        <f>IF(N1655="zákl. prenesená",J1655,0)</f>
        <v>0</v>
      </c>
      <c r="BH1655" s="160">
        <f>IF(N1655="zníž. prenesená",J1655,0)</f>
        <v>0</v>
      </c>
      <c r="BI1655" s="160">
        <f>IF(N1655="nulová",J1655,0)</f>
        <v>0</v>
      </c>
      <c r="BJ1655" s="17" t="s">
        <v>88</v>
      </c>
      <c r="BK1655" s="160">
        <f>ROUND(I1655*H1655,2)</f>
        <v>0</v>
      </c>
      <c r="BL1655" s="17" t="s">
        <v>461</v>
      </c>
      <c r="BM1655" s="159" t="s">
        <v>2019</v>
      </c>
    </row>
    <row r="1656" spans="2:65" s="13" customFormat="1" ht="11.25" x14ac:dyDescent="0.2">
      <c r="B1656" s="168"/>
      <c r="D1656" s="162" t="s">
        <v>379</v>
      </c>
      <c r="E1656" s="169" t="s">
        <v>1</v>
      </c>
      <c r="F1656" s="170" t="s">
        <v>172</v>
      </c>
      <c r="H1656" s="171">
        <v>11.587999999999999</v>
      </c>
      <c r="I1656" s="172"/>
      <c r="L1656" s="168"/>
      <c r="M1656" s="173"/>
      <c r="T1656" s="174"/>
      <c r="AT1656" s="169" t="s">
        <v>379</v>
      </c>
      <c r="AU1656" s="169" t="s">
        <v>384</v>
      </c>
      <c r="AV1656" s="13" t="s">
        <v>88</v>
      </c>
      <c r="AW1656" s="13" t="s">
        <v>31</v>
      </c>
      <c r="AX1656" s="13" t="s">
        <v>75</v>
      </c>
      <c r="AY1656" s="169" t="s">
        <v>371</v>
      </c>
    </row>
    <row r="1657" spans="2:65" s="15" customFormat="1" ht="11.25" x14ac:dyDescent="0.2">
      <c r="B1657" s="182"/>
      <c r="D1657" s="162" t="s">
        <v>379</v>
      </c>
      <c r="E1657" s="183" t="s">
        <v>1</v>
      </c>
      <c r="F1657" s="184" t="s">
        <v>385</v>
      </c>
      <c r="H1657" s="185">
        <v>11.587999999999999</v>
      </c>
      <c r="I1657" s="186"/>
      <c r="L1657" s="182"/>
      <c r="M1657" s="187"/>
      <c r="T1657" s="188"/>
      <c r="AT1657" s="183" t="s">
        <v>379</v>
      </c>
      <c r="AU1657" s="183" t="s">
        <v>384</v>
      </c>
      <c r="AV1657" s="15" t="s">
        <v>377</v>
      </c>
      <c r="AW1657" s="15" t="s">
        <v>31</v>
      </c>
      <c r="AX1657" s="15" t="s">
        <v>82</v>
      </c>
      <c r="AY1657" s="183" t="s">
        <v>371</v>
      </c>
    </row>
    <row r="1658" spans="2:65" s="1" customFormat="1" ht="24.2" customHeight="1" x14ac:dyDescent="0.2">
      <c r="B1658" s="147"/>
      <c r="C1658" s="148" t="s">
        <v>2020</v>
      </c>
      <c r="D1658" s="148" t="s">
        <v>373</v>
      </c>
      <c r="E1658" s="149" t="s">
        <v>1500</v>
      </c>
      <c r="F1658" s="150" t="s">
        <v>1501</v>
      </c>
      <c r="G1658" s="151" t="s">
        <v>376</v>
      </c>
      <c r="H1658" s="152">
        <v>67.305000000000007</v>
      </c>
      <c r="I1658" s="153"/>
      <c r="J1658" s="154">
        <f>ROUND(I1658*H1658,2)</f>
        <v>0</v>
      </c>
      <c r="K1658" s="150"/>
      <c r="L1658" s="32"/>
      <c r="M1658" s="155" t="s">
        <v>1</v>
      </c>
      <c r="N1658" s="156" t="s">
        <v>41</v>
      </c>
      <c r="P1658" s="157">
        <f>O1658*H1658</f>
        <v>0</v>
      </c>
      <c r="Q1658" s="157">
        <v>0</v>
      </c>
      <c r="R1658" s="157">
        <f>Q1658*H1658</f>
        <v>0</v>
      </c>
      <c r="S1658" s="157">
        <v>0</v>
      </c>
      <c r="T1658" s="158">
        <f>S1658*H1658</f>
        <v>0</v>
      </c>
      <c r="AR1658" s="159" t="s">
        <v>461</v>
      </c>
      <c r="AT1658" s="159" t="s">
        <v>373</v>
      </c>
      <c r="AU1658" s="159" t="s">
        <v>384</v>
      </c>
      <c r="AY1658" s="17" t="s">
        <v>371</v>
      </c>
      <c r="BE1658" s="160">
        <f>IF(N1658="základná",J1658,0)</f>
        <v>0</v>
      </c>
      <c r="BF1658" s="160">
        <f>IF(N1658="znížená",J1658,0)</f>
        <v>0</v>
      </c>
      <c r="BG1658" s="160">
        <f>IF(N1658="zákl. prenesená",J1658,0)</f>
        <v>0</v>
      </c>
      <c r="BH1658" s="160">
        <f>IF(N1658="zníž. prenesená",J1658,0)</f>
        <v>0</v>
      </c>
      <c r="BI1658" s="160">
        <f>IF(N1658="nulová",J1658,0)</f>
        <v>0</v>
      </c>
      <c r="BJ1658" s="17" t="s">
        <v>88</v>
      </c>
      <c r="BK1658" s="160">
        <f>ROUND(I1658*H1658,2)</f>
        <v>0</v>
      </c>
      <c r="BL1658" s="17" t="s">
        <v>461</v>
      </c>
      <c r="BM1658" s="159" t="s">
        <v>2021</v>
      </c>
    </row>
    <row r="1659" spans="2:65" s="13" customFormat="1" ht="11.25" x14ac:dyDescent="0.2">
      <c r="B1659" s="168"/>
      <c r="D1659" s="162" t="s">
        <v>379</v>
      </c>
      <c r="E1659" s="169" t="s">
        <v>1</v>
      </c>
      <c r="F1659" s="170" t="s">
        <v>1972</v>
      </c>
      <c r="H1659" s="171">
        <v>67.305000000000007</v>
      </c>
      <c r="I1659" s="172"/>
      <c r="L1659" s="168"/>
      <c r="M1659" s="173"/>
      <c r="T1659" s="174"/>
      <c r="AT1659" s="169" t="s">
        <v>379</v>
      </c>
      <c r="AU1659" s="169" t="s">
        <v>384</v>
      </c>
      <c r="AV1659" s="13" t="s">
        <v>88</v>
      </c>
      <c r="AW1659" s="13" t="s">
        <v>31</v>
      </c>
      <c r="AX1659" s="13" t="s">
        <v>75</v>
      </c>
      <c r="AY1659" s="169" t="s">
        <v>371</v>
      </c>
    </row>
    <row r="1660" spans="2:65" s="15" customFormat="1" ht="11.25" x14ac:dyDescent="0.2">
      <c r="B1660" s="182"/>
      <c r="D1660" s="162" t="s">
        <v>379</v>
      </c>
      <c r="E1660" s="183" t="s">
        <v>1</v>
      </c>
      <c r="F1660" s="184" t="s">
        <v>385</v>
      </c>
      <c r="H1660" s="185">
        <v>67.305000000000007</v>
      </c>
      <c r="I1660" s="186"/>
      <c r="L1660" s="182"/>
      <c r="M1660" s="187"/>
      <c r="T1660" s="188"/>
      <c r="AT1660" s="183" t="s">
        <v>379</v>
      </c>
      <c r="AU1660" s="183" t="s">
        <v>384</v>
      </c>
      <c r="AV1660" s="15" t="s">
        <v>377</v>
      </c>
      <c r="AW1660" s="15" t="s">
        <v>31</v>
      </c>
      <c r="AX1660" s="15" t="s">
        <v>82</v>
      </c>
      <c r="AY1660" s="183" t="s">
        <v>371</v>
      </c>
    </row>
    <row r="1661" spans="2:65" s="1" customFormat="1" ht="24.2" customHeight="1" x14ac:dyDescent="0.2">
      <c r="B1661" s="147"/>
      <c r="C1661" s="189" t="s">
        <v>2022</v>
      </c>
      <c r="D1661" s="189" t="s">
        <v>891</v>
      </c>
      <c r="E1661" s="190" t="s">
        <v>1504</v>
      </c>
      <c r="F1661" s="191" t="s">
        <v>1505</v>
      </c>
      <c r="G1661" s="192" t="s">
        <v>376</v>
      </c>
      <c r="H1661" s="193">
        <v>80.766000000000005</v>
      </c>
      <c r="I1661" s="194"/>
      <c r="J1661" s="195">
        <f>ROUND(I1661*H1661,2)</f>
        <v>0</v>
      </c>
      <c r="K1661" s="191"/>
      <c r="L1661" s="196"/>
      <c r="M1661" s="197" t="s">
        <v>1</v>
      </c>
      <c r="N1661" s="198" t="s">
        <v>41</v>
      </c>
      <c r="P1661" s="157">
        <f>O1661*H1661</f>
        <v>0</v>
      </c>
      <c r="Q1661" s="157">
        <v>2.9999999999999997E-4</v>
      </c>
      <c r="R1661" s="157">
        <f>Q1661*H1661</f>
        <v>2.4229799999999999E-2</v>
      </c>
      <c r="S1661" s="157">
        <v>0</v>
      </c>
      <c r="T1661" s="158">
        <f>S1661*H1661</f>
        <v>0</v>
      </c>
      <c r="AR1661" s="159" t="s">
        <v>566</v>
      </c>
      <c r="AT1661" s="159" t="s">
        <v>891</v>
      </c>
      <c r="AU1661" s="159" t="s">
        <v>384</v>
      </c>
      <c r="AY1661" s="17" t="s">
        <v>371</v>
      </c>
      <c r="BE1661" s="160">
        <f>IF(N1661="základná",J1661,0)</f>
        <v>0</v>
      </c>
      <c r="BF1661" s="160">
        <f>IF(N1661="znížená",J1661,0)</f>
        <v>0</v>
      </c>
      <c r="BG1661" s="160">
        <f>IF(N1661="zákl. prenesená",J1661,0)</f>
        <v>0</v>
      </c>
      <c r="BH1661" s="160">
        <f>IF(N1661="zníž. prenesená",J1661,0)</f>
        <v>0</v>
      </c>
      <c r="BI1661" s="160">
        <f>IF(N1661="nulová",J1661,0)</f>
        <v>0</v>
      </c>
      <c r="BJ1661" s="17" t="s">
        <v>88</v>
      </c>
      <c r="BK1661" s="160">
        <f>ROUND(I1661*H1661,2)</f>
        <v>0</v>
      </c>
      <c r="BL1661" s="17" t="s">
        <v>461</v>
      </c>
      <c r="BM1661" s="159" t="s">
        <v>2023</v>
      </c>
    </row>
    <row r="1662" spans="2:65" s="13" customFormat="1" ht="11.25" x14ac:dyDescent="0.2">
      <c r="B1662" s="168"/>
      <c r="D1662" s="162" t="s">
        <v>379</v>
      </c>
      <c r="E1662" s="169" t="s">
        <v>1</v>
      </c>
      <c r="F1662" s="170" t="s">
        <v>1980</v>
      </c>
      <c r="H1662" s="171">
        <v>80.766000000000005</v>
      </c>
      <c r="I1662" s="172"/>
      <c r="L1662" s="168"/>
      <c r="M1662" s="173"/>
      <c r="T1662" s="174"/>
      <c r="AT1662" s="169" t="s">
        <v>379</v>
      </c>
      <c r="AU1662" s="169" t="s">
        <v>384</v>
      </c>
      <c r="AV1662" s="13" t="s">
        <v>88</v>
      </c>
      <c r="AW1662" s="13" t="s">
        <v>31</v>
      </c>
      <c r="AX1662" s="13" t="s">
        <v>75</v>
      </c>
      <c r="AY1662" s="169" t="s">
        <v>371</v>
      </c>
    </row>
    <row r="1663" spans="2:65" s="15" customFormat="1" ht="11.25" x14ac:dyDescent="0.2">
      <c r="B1663" s="182"/>
      <c r="D1663" s="162" t="s">
        <v>379</v>
      </c>
      <c r="E1663" s="183" t="s">
        <v>1</v>
      </c>
      <c r="F1663" s="184" t="s">
        <v>385</v>
      </c>
      <c r="H1663" s="185">
        <v>80.766000000000005</v>
      </c>
      <c r="I1663" s="186"/>
      <c r="L1663" s="182"/>
      <c r="M1663" s="187"/>
      <c r="T1663" s="188"/>
      <c r="AT1663" s="183" t="s">
        <v>379</v>
      </c>
      <c r="AU1663" s="183" t="s">
        <v>384</v>
      </c>
      <c r="AV1663" s="15" t="s">
        <v>377</v>
      </c>
      <c r="AW1663" s="15" t="s">
        <v>31</v>
      </c>
      <c r="AX1663" s="15" t="s">
        <v>82</v>
      </c>
      <c r="AY1663" s="183" t="s">
        <v>371</v>
      </c>
    </row>
    <row r="1664" spans="2:65" s="1" customFormat="1" ht="33" customHeight="1" x14ac:dyDescent="0.2">
      <c r="B1664" s="147"/>
      <c r="C1664" s="148" t="s">
        <v>2024</v>
      </c>
      <c r="D1664" s="148" t="s">
        <v>373</v>
      </c>
      <c r="E1664" s="149" t="s">
        <v>1771</v>
      </c>
      <c r="F1664" s="150" t="s">
        <v>1772</v>
      </c>
      <c r="G1664" s="151" t="s">
        <v>489</v>
      </c>
      <c r="H1664" s="152">
        <v>11.917999999999999</v>
      </c>
      <c r="I1664" s="153"/>
      <c r="J1664" s="154">
        <f>ROUND(I1664*H1664,2)</f>
        <v>0</v>
      </c>
      <c r="K1664" s="150"/>
      <c r="L1664" s="32"/>
      <c r="M1664" s="155" t="s">
        <v>1</v>
      </c>
      <c r="N1664" s="156" t="s">
        <v>41</v>
      </c>
      <c r="P1664" s="157">
        <f>O1664*H1664</f>
        <v>0</v>
      </c>
      <c r="Q1664" s="157">
        <v>3.294E-5</v>
      </c>
      <c r="R1664" s="157">
        <f>Q1664*H1664</f>
        <v>3.9257891999999999E-4</v>
      </c>
      <c r="S1664" s="157">
        <v>0</v>
      </c>
      <c r="T1664" s="158">
        <f>S1664*H1664</f>
        <v>0</v>
      </c>
      <c r="AR1664" s="159" t="s">
        <v>461</v>
      </c>
      <c r="AT1664" s="159" t="s">
        <v>373</v>
      </c>
      <c r="AU1664" s="159" t="s">
        <v>384</v>
      </c>
      <c r="AY1664" s="17" t="s">
        <v>371</v>
      </c>
      <c r="BE1664" s="160">
        <f>IF(N1664="základná",J1664,0)</f>
        <v>0</v>
      </c>
      <c r="BF1664" s="160">
        <f>IF(N1664="znížená",J1664,0)</f>
        <v>0</v>
      </c>
      <c r="BG1664" s="160">
        <f>IF(N1664="zákl. prenesená",J1664,0)</f>
        <v>0</v>
      </c>
      <c r="BH1664" s="160">
        <f>IF(N1664="zníž. prenesená",J1664,0)</f>
        <v>0</v>
      </c>
      <c r="BI1664" s="160">
        <f>IF(N1664="nulová",J1664,0)</f>
        <v>0</v>
      </c>
      <c r="BJ1664" s="17" t="s">
        <v>88</v>
      </c>
      <c r="BK1664" s="160">
        <f>ROUND(I1664*H1664,2)</f>
        <v>0</v>
      </c>
      <c r="BL1664" s="17" t="s">
        <v>461</v>
      </c>
      <c r="BM1664" s="159" t="s">
        <v>2025</v>
      </c>
    </row>
    <row r="1665" spans="2:65" s="12" customFormat="1" ht="11.25" x14ac:dyDescent="0.2">
      <c r="B1665" s="161"/>
      <c r="D1665" s="162" t="s">
        <v>379</v>
      </c>
      <c r="E1665" s="163" t="s">
        <v>1</v>
      </c>
      <c r="F1665" s="164" t="s">
        <v>1964</v>
      </c>
      <c r="H1665" s="163" t="s">
        <v>1</v>
      </c>
      <c r="I1665" s="165"/>
      <c r="L1665" s="161"/>
      <c r="M1665" s="166"/>
      <c r="T1665" s="167"/>
      <c r="AT1665" s="163" t="s">
        <v>379</v>
      </c>
      <c r="AU1665" s="163" t="s">
        <v>384</v>
      </c>
      <c r="AV1665" s="12" t="s">
        <v>82</v>
      </c>
      <c r="AW1665" s="12" t="s">
        <v>31</v>
      </c>
      <c r="AX1665" s="12" t="s">
        <v>75</v>
      </c>
      <c r="AY1665" s="163" t="s">
        <v>371</v>
      </c>
    </row>
    <row r="1666" spans="2:65" s="13" customFormat="1" ht="11.25" x14ac:dyDescent="0.2">
      <c r="B1666" s="168"/>
      <c r="D1666" s="162" t="s">
        <v>379</v>
      </c>
      <c r="E1666" s="169" t="s">
        <v>1</v>
      </c>
      <c r="F1666" s="170" t="s">
        <v>2026</v>
      </c>
      <c r="H1666" s="171">
        <v>11.917999999999999</v>
      </c>
      <c r="I1666" s="172"/>
      <c r="L1666" s="168"/>
      <c r="M1666" s="173"/>
      <c r="T1666" s="174"/>
      <c r="AT1666" s="169" t="s">
        <v>379</v>
      </c>
      <c r="AU1666" s="169" t="s">
        <v>384</v>
      </c>
      <c r="AV1666" s="13" t="s">
        <v>88</v>
      </c>
      <c r="AW1666" s="13" t="s">
        <v>31</v>
      </c>
      <c r="AX1666" s="13" t="s">
        <v>75</v>
      </c>
      <c r="AY1666" s="169" t="s">
        <v>371</v>
      </c>
    </row>
    <row r="1667" spans="2:65" s="14" customFormat="1" ht="11.25" x14ac:dyDescent="0.2">
      <c r="B1667" s="175"/>
      <c r="D1667" s="162" t="s">
        <v>379</v>
      </c>
      <c r="E1667" s="176" t="s">
        <v>209</v>
      </c>
      <c r="F1667" s="177" t="s">
        <v>383</v>
      </c>
      <c r="H1667" s="178">
        <v>11.917999999999999</v>
      </c>
      <c r="I1667" s="179"/>
      <c r="L1667" s="175"/>
      <c r="M1667" s="180"/>
      <c r="T1667" s="181"/>
      <c r="AT1667" s="176" t="s">
        <v>379</v>
      </c>
      <c r="AU1667" s="176" t="s">
        <v>384</v>
      </c>
      <c r="AV1667" s="14" t="s">
        <v>384</v>
      </c>
      <c r="AW1667" s="14" t="s">
        <v>31</v>
      </c>
      <c r="AX1667" s="14" t="s">
        <v>75</v>
      </c>
      <c r="AY1667" s="176" t="s">
        <v>371</v>
      </c>
    </row>
    <row r="1668" spans="2:65" s="15" customFormat="1" ht="11.25" x14ac:dyDescent="0.2">
      <c r="B1668" s="182"/>
      <c r="D1668" s="162" t="s">
        <v>379</v>
      </c>
      <c r="E1668" s="183" t="s">
        <v>1</v>
      </c>
      <c r="F1668" s="184" t="s">
        <v>385</v>
      </c>
      <c r="H1668" s="185">
        <v>11.917999999999999</v>
      </c>
      <c r="I1668" s="186"/>
      <c r="L1668" s="182"/>
      <c r="M1668" s="187"/>
      <c r="T1668" s="188"/>
      <c r="AT1668" s="183" t="s">
        <v>379</v>
      </c>
      <c r="AU1668" s="183" t="s">
        <v>384</v>
      </c>
      <c r="AV1668" s="15" t="s">
        <v>377</v>
      </c>
      <c r="AW1668" s="15" t="s">
        <v>31</v>
      </c>
      <c r="AX1668" s="15" t="s">
        <v>82</v>
      </c>
      <c r="AY1668" s="183" t="s">
        <v>371</v>
      </c>
    </row>
    <row r="1669" spans="2:65" s="1" customFormat="1" ht="24.2" customHeight="1" x14ac:dyDescent="0.2">
      <c r="B1669" s="147"/>
      <c r="C1669" s="189" t="s">
        <v>2027</v>
      </c>
      <c r="D1669" s="189" t="s">
        <v>891</v>
      </c>
      <c r="E1669" s="190" t="s">
        <v>1667</v>
      </c>
      <c r="F1669" s="191" t="s">
        <v>1668</v>
      </c>
      <c r="G1669" s="192" t="s">
        <v>376</v>
      </c>
      <c r="H1669" s="193">
        <v>7.8659999999999997</v>
      </c>
      <c r="I1669" s="194"/>
      <c r="J1669" s="195">
        <f>ROUND(I1669*H1669,2)</f>
        <v>0</v>
      </c>
      <c r="K1669" s="191"/>
      <c r="L1669" s="196"/>
      <c r="M1669" s="197" t="s">
        <v>1</v>
      </c>
      <c r="N1669" s="198" t="s">
        <v>41</v>
      </c>
      <c r="P1669" s="157">
        <f>O1669*H1669</f>
        <v>0</v>
      </c>
      <c r="Q1669" s="157">
        <v>9.6799999999999994E-3</v>
      </c>
      <c r="R1669" s="157">
        <f>Q1669*H1669</f>
        <v>7.6142879999999996E-2</v>
      </c>
      <c r="S1669" s="157">
        <v>0</v>
      </c>
      <c r="T1669" s="158">
        <f>S1669*H1669</f>
        <v>0</v>
      </c>
      <c r="AR1669" s="159" t="s">
        <v>566</v>
      </c>
      <c r="AT1669" s="159" t="s">
        <v>891</v>
      </c>
      <c r="AU1669" s="159" t="s">
        <v>384</v>
      </c>
      <c r="AY1669" s="17" t="s">
        <v>371</v>
      </c>
      <c r="BE1669" s="160">
        <f>IF(N1669="základná",J1669,0)</f>
        <v>0</v>
      </c>
      <c r="BF1669" s="160">
        <f>IF(N1669="znížená",J1669,0)</f>
        <v>0</v>
      </c>
      <c r="BG1669" s="160">
        <f>IF(N1669="zákl. prenesená",J1669,0)</f>
        <v>0</v>
      </c>
      <c r="BH1669" s="160">
        <f>IF(N1669="zníž. prenesená",J1669,0)</f>
        <v>0</v>
      </c>
      <c r="BI1669" s="160">
        <f>IF(N1669="nulová",J1669,0)</f>
        <v>0</v>
      </c>
      <c r="BJ1669" s="17" t="s">
        <v>88</v>
      </c>
      <c r="BK1669" s="160">
        <f>ROUND(I1669*H1669,2)</f>
        <v>0</v>
      </c>
      <c r="BL1669" s="17" t="s">
        <v>461</v>
      </c>
      <c r="BM1669" s="159" t="s">
        <v>2028</v>
      </c>
    </row>
    <row r="1670" spans="2:65" s="13" customFormat="1" ht="11.25" x14ac:dyDescent="0.2">
      <c r="B1670" s="168"/>
      <c r="D1670" s="162" t="s">
        <v>379</v>
      </c>
      <c r="E1670" s="169" t="s">
        <v>1</v>
      </c>
      <c r="F1670" s="170" t="s">
        <v>2029</v>
      </c>
      <c r="H1670" s="171">
        <v>7.8659999999999997</v>
      </c>
      <c r="I1670" s="172"/>
      <c r="L1670" s="168"/>
      <c r="M1670" s="173"/>
      <c r="T1670" s="174"/>
      <c r="AT1670" s="169" t="s">
        <v>379</v>
      </c>
      <c r="AU1670" s="169" t="s">
        <v>384</v>
      </c>
      <c r="AV1670" s="13" t="s">
        <v>88</v>
      </c>
      <c r="AW1670" s="13" t="s">
        <v>31</v>
      </c>
      <c r="AX1670" s="13" t="s">
        <v>75</v>
      </c>
      <c r="AY1670" s="169" t="s">
        <v>371</v>
      </c>
    </row>
    <row r="1671" spans="2:65" s="15" customFormat="1" ht="11.25" x14ac:dyDescent="0.2">
      <c r="B1671" s="182"/>
      <c r="D1671" s="162" t="s">
        <v>379</v>
      </c>
      <c r="E1671" s="183" t="s">
        <v>1</v>
      </c>
      <c r="F1671" s="184" t="s">
        <v>385</v>
      </c>
      <c r="H1671" s="185">
        <v>7.8659999999999997</v>
      </c>
      <c r="I1671" s="186"/>
      <c r="L1671" s="182"/>
      <c r="M1671" s="187"/>
      <c r="T1671" s="188"/>
      <c r="AT1671" s="183" t="s">
        <v>379</v>
      </c>
      <c r="AU1671" s="183" t="s">
        <v>384</v>
      </c>
      <c r="AV1671" s="15" t="s">
        <v>377</v>
      </c>
      <c r="AW1671" s="15" t="s">
        <v>31</v>
      </c>
      <c r="AX1671" s="15" t="s">
        <v>82</v>
      </c>
      <c r="AY1671" s="183" t="s">
        <v>371</v>
      </c>
    </row>
    <row r="1672" spans="2:65" s="1" customFormat="1" ht="37.9" customHeight="1" x14ac:dyDescent="0.2">
      <c r="B1672" s="147"/>
      <c r="C1672" s="148" t="s">
        <v>2030</v>
      </c>
      <c r="D1672" s="148" t="s">
        <v>373</v>
      </c>
      <c r="E1672" s="149" t="s">
        <v>1673</v>
      </c>
      <c r="F1672" s="150" t="s">
        <v>1674</v>
      </c>
      <c r="G1672" s="151" t="s">
        <v>376</v>
      </c>
      <c r="H1672" s="152">
        <v>53.118000000000002</v>
      </c>
      <c r="I1672" s="153"/>
      <c r="J1672" s="154">
        <f>ROUND(I1672*H1672,2)</f>
        <v>0</v>
      </c>
      <c r="K1672" s="150"/>
      <c r="L1672" s="32"/>
      <c r="M1672" s="155" t="s">
        <v>1</v>
      </c>
      <c r="N1672" s="156" t="s">
        <v>41</v>
      </c>
      <c r="P1672" s="157">
        <f>O1672*H1672</f>
        <v>0</v>
      </c>
      <c r="Q1672" s="157">
        <v>1.2E-4</v>
      </c>
      <c r="R1672" s="157">
        <f>Q1672*H1672</f>
        <v>6.3741600000000002E-3</v>
      </c>
      <c r="S1672" s="157">
        <v>0</v>
      </c>
      <c r="T1672" s="158">
        <f>S1672*H1672</f>
        <v>0</v>
      </c>
      <c r="AR1672" s="159" t="s">
        <v>461</v>
      </c>
      <c r="AT1672" s="159" t="s">
        <v>373</v>
      </c>
      <c r="AU1672" s="159" t="s">
        <v>384</v>
      </c>
      <c r="AY1672" s="17" t="s">
        <v>371</v>
      </c>
      <c r="BE1672" s="160">
        <f>IF(N1672="základná",J1672,0)</f>
        <v>0</v>
      </c>
      <c r="BF1672" s="160">
        <f>IF(N1672="znížená",J1672,0)</f>
        <v>0</v>
      </c>
      <c r="BG1672" s="160">
        <f>IF(N1672="zákl. prenesená",J1672,0)</f>
        <v>0</v>
      </c>
      <c r="BH1672" s="160">
        <f>IF(N1672="zníž. prenesená",J1672,0)</f>
        <v>0</v>
      </c>
      <c r="BI1672" s="160">
        <f>IF(N1672="nulová",J1672,0)</f>
        <v>0</v>
      </c>
      <c r="BJ1672" s="17" t="s">
        <v>88</v>
      </c>
      <c r="BK1672" s="160">
        <f>ROUND(I1672*H1672,2)</f>
        <v>0</v>
      </c>
      <c r="BL1672" s="17" t="s">
        <v>461</v>
      </c>
      <c r="BM1672" s="159" t="s">
        <v>2031</v>
      </c>
    </row>
    <row r="1673" spans="2:65" s="13" customFormat="1" ht="11.25" x14ac:dyDescent="0.2">
      <c r="B1673" s="168"/>
      <c r="D1673" s="162" t="s">
        <v>379</v>
      </c>
      <c r="E1673" s="169" t="s">
        <v>1</v>
      </c>
      <c r="F1673" s="170" t="s">
        <v>249</v>
      </c>
      <c r="H1673" s="171">
        <v>53.118000000000002</v>
      </c>
      <c r="I1673" s="172"/>
      <c r="L1673" s="168"/>
      <c r="M1673" s="173"/>
      <c r="T1673" s="174"/>
      <c r="AT1673" s="169" t="s">
        <v>379</v>
      </c>
      <c r="AU1673" s="169" t="s">
        <v>384</v>
      </c>
      <c r="AV1673" s="13" t="s">
        <v>88</v>
      </c>
      <c r="AW1673" s="13" t="s">
        <v>31</v>
      </c>
      <c r="AX1673" s="13" t="s">
        <v>75</v>
      </c>
      <c r="AY1673" s="169" t="s">
        <v>371</v>
      </c>
    </row>
    <row r="1674" spans="2:65" s="15" customFormat="1" ht="11.25" x14ac:dyDescent="0.2">
      <c r="B1674" s="182"/>
      <c r="D1674" s="162" t="s">
        <v>379</v>
      </c>
      <c r="E1674" s="183" t="s">
        <v>1</v>
      </c>
      <c r="F1674" s="184" t="s">
        <v>385</v>
      </c>
      <c r="H1674" s="185">
        <v>53.118000000000002</v>
      </c>
      <c r="I1674" s="186"/>
      <c r="L1674" s="182"/>
      <c r="M1674" s="187"/>
      <c r="T1674" s="188"/>
      <c r="AT1674" s="183" t="s">
        <v>379</v>
      </c>
      <c r="AU1674" s="183" t="s">
        <v>384</v>
      </c>
      <c r="AV1674" s="15" t="s">
        <v>377</v>
      </c>
      <c r="AW1674" s="15" t="s">
        <v>31</v>
      </c>
      <c r="AX1674" s="15" t="s">
        <v>82</v>
      </c>
      <c r="AY1674" s="183" t="s">
        <v>371</v>
      </c>
    </row>
    <row r="1675" spans="2:65" s="1" customFormat="1" ht="37.9" customHeight="1" x14ac:dyDescent="0.2">
      <c r="B1675" s="147"/>
      <c r="C1675" s="148" t="s">
        <v>2032</v>
      </c>
      <c r="D1675" s="148" t="s">
        <v>373</v>
      </c>
      <c r="E1675" s="149" t="s">
        <v>1537</v>
      </c>
      <c r="F1675" s="150" t="s">
        <v>1538</v>
      </c>
      <c r="G1675" s="151" t="s">
        <v>376</v>
      </c>
      <c r="H1675" s="152">
        <v>53.118000000000002</v>
      </c>
      <c r="I1675" s="153"/>
      <c r="J1675" s="154">
        <f>ROUND(I1675*H1675,2)</f>
        <v>0</v>
      </c>
      <c r="K1675" s="150"/>
      <c r="L1675" s="32"/>
      <c r="M1675" s="155" t="s">
        <v>1</v>
      </c>
      <c r="N1675" s="156" t="s">
        <v>41</v>
      </c>
      <c r="P1675" s="157">
        <f>O1675*H1675</f>
        <v>0</v>
      </c>
      <c r="Q1675" s="157">
        <v>1.2E-4</v>
      </c>
      <c r="R1675" s="157">
        <f>Q1675*H1675</f>
        <v>6.3741600000000002E-3</v>
      </c>
      <c r="S1675" s="157">
        <v>0</v>
      </c>
      <c r="T1675" s="158">
        <f>S1675*H1675</f>
        <v>0</v>
      </c>
      <c r="AR1675" s="159" t="s">
        <v>461</v>
      </c>
      <c r="AT1675" s="159" t="s">
        <v>373</v>
      </c>
      <c r="AU1675" s="159" t="s">
        <v>384</v>
      </c>
      <c r="AY1675" s="17" t="s">
        <v>371</v>
      </c>
      <c r="BE1675" s="160">
        <f>IF(N1675="základná",J1675,0)</f>
        <v>0</v>
      </c>
      <c r="BF1675" s="160">
        <f>IF(N1675="znížená",J1675,0)</f>
        <v>0</v>
      </c>
      <c r="BG1675" s="160">
        <f>IF(N1675="zákl. prenesená",J1675,0)</f>
        <v>0</v>
      </c>
      <c r="BH1675" s="160">
        <f>IF(N1675="zníž. prenesená",J1675,0)</f>
        <v>0</v>
      </c>
      <c r="BI1675" s="160">
        <f>IF(N1675="nulová",J1675,0)</f>
        <v>0</v>
      </c>
      <c r="BJ1675" s="17" t="s">
        <v>88</v>
      </c>
      <c r="BK1675" s="160">
        <f>ROUND(I1675*H1675,2)</f>
        <v>0</v>
      </c>
      <c r="BL1675" s="17" t="s">
        <v>461</v>
      </c>
      <c r="BM1675" s="159" t="s">
        <v>2033</v>
      </c>
    </row>
    <row r="1676" spans="2:65" s="13" customFormat="1" ht="11.25" x14ac:dyDescent="0.2">
      <c r="B1676" s="168"/>
      <c r="D1676" s="162" t="s">
        <v>379</v>
      </c>
      <c r="E1676" s="169" t="s">
        <v>1</v>
      </c>
      <c r="F1676" s="170" t="s">
        <v>249</v>
      </c>
      <c r="H1676" s="171">
        <v>53.118000000000002</v>
      </c>
      <c r="I1676" s="172"/>
      <c r="L1676" s="168"/>
      <c r="M1676" s="173"/>
      <c r="T1676" s="174"/>
      <c r="AT1676" s="169" t="s">
        <v>379</v>
      </c>
      <c r="AU1676" s="169" t="s">
        <v>384</v>
      </c>
      <c r="AV1676" s="13" t="s">
        <v>88</v>
      </c>
      <c r="AW1676" s="13" t="s">
        <v>31</v>
      </c>
      <c r="AX1676" s="13" t="s">
        <v>75</v>
      </c>
      <c r="AY1676" s="169" t="s">
        <v>371</v>
      </c>
    </row>
    <row r="1677" spans="2:65" s="15" customFormat="1" ht="11.25" x14ac:dyDescent="0.2">
      <c r="B1677" s="182"/>
      <c r="D1677" s="162" t="s">
        <v>379</v>
      </c>
      <c r="E1677" s="183" t="s">
        <v>1</v>
      </c>
      <c r="F1677" s="184" t="s">
        <v>385</v>
      </c>
      <c r="H1677" s="185">
        <v>53.118000000000002</v>
      </c>
      <c r="I1677" s="186"/>
      <c r="L1677" s="182"/>
      <c r="M1677" s="187"/>
      <c r="T1677" s="188"/>
      <c r="AT1677" s="183" t="s">
        <v>379</v>
      </c>
      <c r="AU1677" s="183" t="s">
        <v>384</v>
      </c>
      <c r="AV1677" s="15" t="s">
        <v>377</v>
      </c>
      <c r="AW1677" s="15" t="s">
        <v>31</v>
      </c>
      <c r="AX1677" s="15" t="s">
        <v>82</v>
      </c>
      <c r="AY1677" s="183" t="s">
        <v>371</v>
      </c>
    </row>
    <row r="1678" spans="2:65" s="1" customFormat="1" ht="33" customHeight="1" x14ac:dyDescent="0.2">
      <c r="B1678" s="147"/>
      <c r="C1678" s="189" t="s">
        <v>2034</v>
      </c>
      <c r="D1678" s="189" t="s">
        <v>891</v>
      </c>
      <c r="E1678" s="190" t="s">
        <v>1541</v>
      </c>
      <c r="F1678" s="191" t="s">
        <v>1542</v>
      </c>
      <c r="G1678" s="192" t="s">
        <v>376</v>
      </c>
      <c r="H1678" s="193">
        <v>162.541</v>
      </c>
      <c r="I1678" s="194"/>
      <c r="J1678" s="195">
        <f>ROUND(I1678*H1678,2)</f>
        <v>0</v>
      </c>
      <c r="K1678" s="191"/>
      <c r="L1678" s="196"/>
      <c r="M1678" s="197" t="s">
        <v>1</v>
      </c>
      <c r="N1678" s="198" t="s">
        <v>41</v>
      </c>
      <c r="P1678" s="157">
        <f>O1678*H1678</f>
        <v>0</v>
      </c>
      <c r="Q1678" s="157">
        <v>1.2E-2</v>
      </c>
      <c r="R1678" s="157">
        <f>Q1678*H1678</f>
        <v>1.9504919999999999</v>
      </c>
      <c r="S1678" s="157">
        <v>0</v>
      </c>
      <c r="T1678" s="158">
        <f>S1678*H1678</f>
        <v>0</v>
      </c>
      <c r="AR1678" s="159" t="s">
        <v>566</v>
      </c>
      <c r="AT1678" s="159" t="s">
        <v>891</v>
      </c>
      <c r="AU1678" s="159" t="s">
        <v>384</v>
      </c>
      <c r="AY1678" s="17" t="s">
        <v>371</v>
      </c>
      <c r="BE1678" s="160">
        <f>IF(N1678="základná",J1678,0)</f>
        <v>0</v>
      </c>
      <c r="BF1678" s="160">
        <f>IF(N1678="znížená",J1678,0)</f>
        <v>0</v>
      </c>
      <c r="BG1678" s="160">
        <f>IF(N1678="zákl. prenesená",J1678,0)</f>
        <v>0</v>
      </c>
      <c r="BH1678" s="160">
        <f>IF(N1678="zníž. prenesená",J1678,0)</f>
        <v>0</v>
      </c>
      <c r="BI1678" s="160">
        <f>IF(N1678="nulová",J1678,0)</f>
        <v>0</v>
      </c>
      <c r="BJ1678" s="17" t="s">
        <v>88</v>
      </c>
      <c r="BK1678" s="160">
        <f>ROUND(I1678*H1678,2)</f>
        <v>0</v>
      </c>
      <c r="BL1678" s="17" t="s">
        <v>461</v>
      </c>
      <c r="BM1678" s="159" t="s">
        <v>2035</v>
      </c>
    </row>
    <row r="1679" spans="2:65" s="13" customFormat="1" ht="11.25" x14ac:dyDescent="0.2">
      <c r="B1679" s="168"/>
      <c r="D1679" s="162" t="s">
        <v>379</v>
      </c>
      <c r="E1679" s="169" t="s">
        <v>1</v>
      </c>
      <c r="F1679" s="170" t="s">
        <v>2036</v>
      </c>
      <c r="H1679" s="171">
        <v>162.541</v>
      </c>
      <c r="I1679" s="172"/>
      <c r="L1679" s="168"/>
      <c r="M1679" s="173"/>
      <c r="T1679" s="174"/>
      <c r="AT1679" s="169" t="s">
        <v>379</v>
      </c>
      <c r="AU1679" s="169" t="s">
        <v>384</v>
      </c>
      <c r="AV1679" s="13" t="s">
        <v>88</v>
      </c>
      <c r="AW1679" s="13" t="s">
        <v>31</v>
      </c>
      <c r="AX1679" s="13" t="s">
        <v>75</v>
      </c>
      <c r="AY1679" s="169" t="s">
        <v>371</v>
      </c>
    </row>
    <row r="1680" spans="2:65" s="15" customFormat="1" ht="11.25" x14ac:dyDescent="0.2">
      <c r="B1680" s="182"/>
      <c r="D1680" s="162" t="s">
        <v>379</v>
      </c>
      <c r="E1680" s="183" t="s">
        <v>1</v>
      </c>
      <c r="F1680" s="184" t="s">
        <v>385</v>
      </c>
      <c r="H1680" s="185">
        <v>162.541</v>
      </c>
      <c r="I1680" s="186"/>
      <c r="L1680" s="182"/>
      <c r="M1680" s="187"/>
      <c r="T1680" s="188"/>
      <c r="AT1680" s="183" t="s">
        <v>379</v>
      </c>
      <c r="AU1680" s="183" t="s">
        <v>384</v>
      </c>
      <c r="AV1680" s="15" t="s">
        <v>377</v>
      </c>
      <c r="AW1680" s="15" t="s">
        <v>31</v>
      </c>
      <c r="AX1680" s="15" t="s">
        <v>82</v>
      </c>
      <c r="AY1680" s="183" t="s">
        <v>371</v>
      </c>
    </row>
    <row r="1681" spans="2:65" s="1" customFormat="1" ht="33" customHeight="1" x14ac:dyDescent="0.2">
      <c r="B1681" s="147"/>
      <c r="C1681" s="148" t="s">
        <v>2037</v>
      </c>
      <c r="D1681" s="148" t="s">
        <v>373</v>
      </c>
      <c r="E1681" s="149" t="s">
        <v>1682</v>
      </c>
      <c r="F1681" s="150" t="s">
        <v>1683</v>
      </c>
      <c r="G1681" s="151" t="s">
        <v>376</v>
      </c>
      <c r="H1681" s="152">
        <v>53.118000000000002</v>
      </c>
      <c r="I1681" s="153"/>
      <c r="J1681" s="154">
        <f>ROUND(I1681*H1681,2)</f>
        <v>0</v>
      </c>
      <c r="K1681" s="150"/>
      <c r="L1681" s="32"/>
      <c r="M1681" s="155" t="s">
        <v>1</v>
      </c>
      <c r="N1681" s="156" t="s">
        <v>41</v>
      </c>
      <c r="P1681" s="157">
        <f>O1681*H1681</f>
        <v>0</v>
      </c>
      <c r="Q1681" s="157">
        <v>0</v>
      </c>
      <c r="R1681" s="157">
        <f>Q1681*H1681</f>
        <v>0</v>
      </c>
      <c r="S1681" s="157">
        <v>0</v>
      </c>
      <c r="T1681" s="158">
        <f>S1681*H1681</f>
        <v>0</v>
      </c>
      <c r="AR1681" s="159" t="s">
        <v>461</v>
      </c>
      <c r="AT1681" s="159" t="s">
        <v>373</v>
      </c>
      <c r="AU1681" s="159" t="s">
        <v>384</v>
      </c>
      <c r="AY1681" s="17" t="s">
        <v>371</v>
      </c>
      <c r="BE1681" s="160">
        <f>IF(N1681="základná",J1681,0)</f>
        <v>0</v>
      </c>
      <c r="BF1681" s="160">
        <f>IF(N1681="znížená",J1681,0)</f>
        <v>0</v>
      </c>
      <c r="BG1681" s="160">
        <f>IF(N1681="zákl. prenesená",J1681,0)</f>
        <v>0</v>
      </c>
      <c r="BH1681" s="160">
        <f>IF(N1681="zníž. prenesená",J1681,0)</f>
        <v>0</v>
      </c>
      <c r="BI1681" s="160">
        <f>IF(N1681="nulová",J1681,0)</f>
        <v>0</v>
      </c>
      <c r="BJ1681" s="17" t="s">
        <v>88</v>
      </c>
      <c r="BK1681" s="160">
        <f>ROUND(I1681*H1681,2)</f>
        <v>0</v>
      </c>
      <c r="BL1681" s="17" t="s">
        <v>461</v>
      </c>
      <c r="BM1681" s="159" t="s">
        <v>2038</v>
      </c>
    </row>
    <row r="1682" spans="2:65" s="13" customFormat="1" ht="11.25" x14ac:dyDescent="0.2">
      <c r="B1682" s="168"/>
      <c r="D1682" s="162" t="s">
        <v>379</v>
      </c>
      <c r="E1682" s="169" t="s">
        <v>1</v>
      </c>
      <c r="F1682" s="170" t="s">
        <v>249</v>
      </c>
      <c r="H1682" s="171">
        <v>53.118000000000002</v>
      </c>
      <c r="I1682" s="172"/>
      <c r="L1682" s="168"/>
      <c r="M1682" s="173"/>
      <c r="T1682" s="174"/>
      <c r="AT1682" s="169" t="s">
        <v>379</v>
      </c>
      <c r="AU1682" s="169" t="s">
        <v>384</v>
      </c>
      <c r="AV1682" s="13" t="s">
        <v>88</v>
      </c>
      <c r="AW1682" s="13" t="s">
        <v>31</v>
      </c>
      <c r="AX1682" s="13" t="s">
        <v>75</v>
      </c>
      <c r="AY1682" s="169" t="s">
        <v>371</v>
      </c>
    </row>
    <row r="1683" spans="2:65" s="15" customFormat="1" ht="11.25" x14ac:dyDescent="0.2">
      <c r="B1683" s="182"/>
      <c r="D1683" s="162" t="s">
        <v>379</v>
      </c>
      <c r="E1683" s="183" t="s">
        <v>1</v>
      </c>
      <c r="F1683" s="184" t="s">
        <v>385</v>
      </c>
      <c r="H1683" s="185">
        <v>53.118000000000002</v>
      </c>
      <c r="I1683" s="186"/>
      <c r="L1683" s="182"/>
      <c r="M1683" s="187"/>
      <c r="T1683" s="188"/>
      <c r="AT1683" s="183" t="s">
        <v>379</v>
      </c>
      <c r="AU1683" s="183" t="s">
        <v>384</v>
      </c>
      <c r="AV1683" s="15" t="s">
        <v>377</v>
      </c>
      <c r="AW1683" s="15" t="s">
        <v>31</v>
      </c>
      <c r="AX1683" s="15" t="s">
        <v>82</v>
      </c>
      <c r="AY1683" s="183" t="s">
        <v>371</v>
      </c>
    </row>
    <row r="1684" spans="2:65" s="1" customFormat="1" ht="33" customHeight="1" x14ac:dyDescent="0.2">
      <c r="B1684" s="147"/>
      <c r="C1684" s="189" t="s">
        <v>2039</v>
      </c>
      <c r="D1684" s="189" t="s">
        <v>891</v>
      </c>
      <c r="E1684" s="190" t="s">
        <v>1686</v>
      </c>
      <c r="F1684" s="191" t="s">
        <v>1687</v>
      </c>
      <c r="G1684" s="192" t="s">
        <v>376</v>
      </c>
      <c r="H1684" s="193">
        <v>18.059999999999999</v>
      </c>
      <c r="I1684" s="194"/>
      <c r="J1684" s="195">
        <f>ROUND(I1684*H1684,2)</f>
        <v>0</v>
      </c>
      <c r="K1684" s="191"/>
      <c r="L1684" s="196"/>
      <c r="M1684" s="197" t="s">
        <v>1</v>
      </c>
      <c r="N1684" s="198" t="s">
        <v>41</v>
      </c>
      <c r="P1684" s="157">
        <f>O1684*H1684</f>
        <v>0</v>
      </c>
      <c r="Q1684" s="157">
        <v>4.7999999999999996E-3</v>
      </c>
      <c r="R1684" s="157">
        <f>Q1684*H1684</f>
        <v>8.6687999999999987E-2</v>
      </c>
      <c r="S1684" s="157">
        <v>0</v>
      </c>
      <c r="T1684" s="158">
        <f>S1684*H1684</f>
        <v>0</v>
      </c>
      <c r="AR1684" s="159" t="s">
        <v>566</v>
      </c>
      <c r="AT1684" s="159" t="s">
        <v>891</v>
      </c>
      <c r="AU1684" s="159" t="s">
        <v>384</v>
      </c>
      <c r="AY1684" s="17" t="s">
        <v>371</v>
      </c>
      <c r="BE1684" s="160">
        <f>IF(N1684="základná",J1684,0)</f>
        <v>0</v>
      </c>
      <c r="BF1684" s="160">
        <f>IF(N1684="znížená",J1684,0)</f>
        <v>0</v>
      </c>
      <c r="BG1684" s="160">
        <f>IF(N1684="zákl. prenesená",J1684,0)</f>
        <v>0</v>
      </c>
      <c r="BH1684" s="160">
        <f>IF(N1684="zníž. prenesená",J1684,0)</f>
        <v>0</v>
      </c>
      <c r="BI1684" s="160">
        <f>IF(N1684="nulová",J1684,0)</f>
        <v>0</v>
      </c>
      <c r="BJ1684" s="17" t="s">
        <v>88</v>
      </c>
      <c r="BK1684" s="160">
        <f>ROUND(I1684*H1684,2)</f>
        <v>0</v>
      </c>
      <c r="BL1684" s="17" t="s">
        <v>461</v>
      </c>
      <c r="BM1684" s="159" t="s">
        <v>2040</v>
      </c>
    </row>
    <row r="1685" spans="2:65" s="13" customFormat="1" ht="11.25" x14ac:dyDescent="0.2">
      <c r="B1685" s="168"/>
      <c r="D1685" s="162" t="s">
        <v>379</v>
      </c>
      <c r="E1685" s="169" t="s">
        <v>1</v>
      </c>
      <c r="F1685" s="170" t="s">
        <v>2041</v>
      </c>
      <c r="H1685" s="171">
        <v>18.059999999999999</v>
      </c>
      <c r="I1685" s="172"/>
      <c r="L1685" s="168"/>
      <c r="M1685" s="173"/>
      <c r="T1685" s="174"/>
      <c r="AT1685" s="169" t="s">
        <v>379</v>
      </c>
      <c r="AU1685" s="169" t="s">
        <v>384</v>
      </c>
      <c r="AV1685" s="13" t="s">
        <v>88</v>
      </c>
      <c r="AW1685" s="13" t="s">
        <v>31</v>
      </c>
      <c r="AX1685" s="13" t="s">
        <v>75</v>
      </c>
      <c r="AY1685" s="169" t="s">
        <v>371</v>
      </c>
    </row>
    <row r="1686" spans="2:65" s="15" customFormat="1" ht="11.25" x14ac:dyDescent="0.2">
      <c r="B1686" s="182"/>
      <c r="D1686" s="162" t="s">
        <v>379</v>
      </c>
      <c r="E1686" s="183" t="s">
        <v>1</v>
      </c>
      <c r="F1686" s="184" t="s">
        <v>385</v>
      </c>
      <c r="H1686" s="185">
        <v>18.059999999999999</v>
      </c>
      <c r="I1686" s="186"/>
      <c r="L1686" s="182"/>
      <c r="M1686" s="187"/>
      <c r="T1686" s="188"/>
      <c r="AT1686" s="183" t="s">
        <v>379</v>
      </c>
      <c r="AU1686" s="183" t="s">
        <v>384</v>
      </c>
      <c r="AV1686" s="15" t="s">
        <v>377</v>
      </c>
      <c r="AW1686" s="15" t="s">
        <v>31</v>
      </c>
      <c r="AX1686" s="15" t="s">
        <v>82</v>
      </c>
      <c r="AY1686" s="183" t="s">
        <v>371</v>
      </c>
    </row>
    <row r="1687" spans="2:65" s="1" customFormat="1" ht="33" customHeight="1" x14ac:dyDescent="0.2">
      <c r="B1687" s="147"/>
      <c r="C1687" s="189" t="s">
        <v>2042</v>
      </c>
      <c r="D1687" s="189" t="s">
        <v>891</v>
      </c>
      <c r="E1687" s="190" t="s">
        <v>1691</v>
      </c>
      <c r="F1687" s="191" t="s">
        <v>1692</v>
      </c>
      <c r="G1687" s="192" t="s">
        <v>376</v>
      </c>
      <c r="H1687" s="193">
        <v>18.059999999999999</v>
      </c>
      <c r="I1687" s="194"/>
      <c r="J1687" s="195">
        <f>ROUND(I1687*H1687,2)</f>
        <v>0</v>
      </c>
      <c r="K1687" s="191"/>
      <c r="L1687" s="196"/>
      <c r="M1687" s="197" t="s">
        <v>1</v>
      </c>
      <c r="N1687" s="198" t="s">
        <v>41</v>
      </c>
      <c r="P1687" s="157">
        <f>O1687*H1687</f>
        <v>0</v>
      </c>
      <c r="Q1687" s="157">
        <v>5.1000000000000004E-3</v>
      </c>
      <c r="R1687" s="157">
        <f>Q1687*H1687</f>
        <v>9.2105999999999993E-2</v>
      </c>
      <c r="S1687" s="157">
        <v>0</v>
      </c>
      <c r="T1687" s="158">
        <f>S1687*H1687</f>
        <v>0</v>
      </c>
      <c r="AR1687" s="159" t="s">
        <v>566</v>
      </c>
      <c r="AT1687" s="159" t="s">
        <v>891</v>
      </c>
      <c r="AU1687" s="159" t="s">
        <v>384</v>
      </c>
      <c r="AY1687" s="17" t="s">
        <v>371</v>
      </c>
      <c r="BE1687" s="160">
        <f>IF(N1687="základná",J1687,0)</f>
        <v>0</v>
      </c>
      <c r="BF1687" s="160">
        <f>IF(N1687="znížená",J1687,0)</f>
        <v>0</v>
      </c>
      <c r="BG1687" s="160">
        <f>IF(N1687="zákl. prenesená",J1687,0)</f>
        <v>0</v>
      </c>
      <c r="BH1687" s="160">
        <f>IF(N1687="zníž. prenesená",J1687,0)</f>
        <v>0</v>
      </c>
      <c r="BI1687" s="160">
        <f>IF(N1687="nulová",J1687,0)</f>
        <v>0</v>
      </c>
      <c r="BJ1687" s="17" t="s">
        <v>88</v>
      </c>
      <c r="BK1687" s="160">
        <f>ROUND(I1687*H1687,2)</f>
        <v>0</v>
      </c>
      <c r="BL1687" s="17" t="s">
        <v>461</v>
      </c>
      <c r="BM1687" s="159" t="s">
        <v>2043</v>
      </c>
    </row>
    <row r="1688" spans="2:65" s="13" customFormat="1" ht="11.25" x14ac:dyDescent="0.2">
      <c r="B1688" s="168"/>
      <c r="D1688" s="162" t="s">
        <v>379</v>
      </c>
      <c r="E1688" s="169" t="s">
        <v>1</v>
      </c>
      <c r="F1688" s="170" t="s">
        <v>2041</v>
      </c>
      <c r="H1688" s="171">
        <v>18.059999999999999</v>
      </c>
      <c r="I1688" s="172"/>
      <c r="L1688" s="168"/>
      <c r="M1688" s="173"/>
      <c r="T1688" s="174"/>
      <c r="AT1688" s="169" t="s">
        <v>379</v>
      </c>
      <c r="AU1688" s="169" t="s">
        <v>384</v>
      </c>
      <c r="AV1688" s="13" t="s">
        <v>88</v>
      </c>
      <c r="AW1688" s="13" t="s">
        <v>31</v>
      </c>
      <c r="AX1688" s="13" t="s">
        <v>75</v>
      </c>
      <c r="AY1688" s="169" t="s">
        <v>371</v>
      </c>
    </row>
    <row r="1689" spans="2:65" s="15" customFormat="1" ht="11.25" x14ac:dyDescent="0.2">
      <c r="B1689" s="182"/>
      <c r="D1689" s="162" t="s">
        <v>379</v>
      </c>
      <c r="E1689" s="183" t="s">
        <v>1</v>
      </c>
      <c r="F1689" s="184" t="s">
        <v>385</v>
      </c>
      <c r="H1689" s="185">
        <v>18.059999999999999</v>
      </c>
      <c r="I1689" s="186"/>
      <c r="L1689" s="182"/>
      <c r="M1689" s="187"/>
      <c r="T1689" s="188"/>
      <c r="AT1689" s="183" t="s">
        <v>379</v>
      </c>
      <c r="AU1689" s="183" t="s">
        <v>384</v>
      </c>
      <c r="AV1689" s="15" t="s">
        <v>377</v>
      </c>
      <c r="AW1689" s="15" t="s">
        <v>31</v>
      </c>
      <c r="AX1689" s="15" t="s">
        <v>82</v>
      </c>
      <c r="AY1689" s="183" t="s">
        <v>371</v>
      </c>
    </row>
    <row r="1690" spans="2:65" s="1" customFormat="1" ht="33" customHeight="1" x14ac:dyDescent="0.2">
      <c r="B1690" s="147"/>
      <c r="C1690" s="189" t="s">
        <v>2044</v>
      </c>
      <c r="D1690" s="189" t="s">
        <v>891</v>
      </c>
      <c r="E1690" s="190" t="s">
        <v>1695</v>
      </c>
      <c r="F1690" s="191" t="s">
        <v>1696</v>
      </c>
      <c r="G1690" s="192" t="s">
        <v>376</v>
      </c>
      <c r="H1690" s="193">
        <v>18.059999999999999</v>
      </c>
      <c r="I1690" s="194"/>
      <c r="J1690" s="195">
        <f>ROUND(I1690*H1690,2)</f>
        <v>0</v>
      </c>
      <c r="K1690" s="191"/>
      <c r="L1690" s="196"/>
      <c r="M1690" s="197" t="s">
        <v>1</v>
      </c>
      <c r="N1690" s="198" t="s">
        <v>41</v>
      </c>
      <c r="P1690" s="157">
        <f>O1690*H1690</f>
        <v>0</v>
      </c>
      <c r="Q1690" s="157">
        <v>6.1999999999999998E-3</v>
      </c>
      <c r="R1690" s="157">
        <f>Q1690*H1690</f>
        <v>0.11197199999999999</v>
      </c>
      <c r="S1690" s="157">
        <v>0</v>
      </c>
      <c r="T1690" s="158">
        <f>S1690*H1690</f>
        <v>0</v>
      </c>
      <c r="AR1690" s="159" t="s">
        <v>566</v>
      </c>
      <c r="AT1690" s="159" t="s">
        <v>891</v>
      </c>
      <c r="AU1690" s="159" t="s">
        <v>384</v>
      </c>
      <c r="AY1690" s="17" t="s">
        <v>371</v>
      </c>
      <c r="BE1690" s="160">
        <f>IF(N1690="základná",J1690,0)</f>
        <v>0</v>
      </c>
      <c r="BF1690" s="160">
        <f>IF(N1690="znížená",J1690,0)</f>
        <v>0</v>
      </c>
      <c r="BG1690" s="160">
        <f>IF(N1690="zákl. prenesená",J1690,0)</f>
        <v>0</v>
      </c>
      <c r="BH1690" s="160">
        <f>IF(N1690="zníž. prenesená",J1690,0)</f>
        <v>0</v>
      </c>
      <c r="BI1690" s="160">
        <f>IF(N1690="nulová",J1690,0)</f>
        <v>0</v>
      </c>
      <c r="BJ1690" s="17" t="s">
        <v>88</v>
      </c>
      <c r="BK1690" s="160">
        <f>ROUND(I1690*H1690,2)</f>
        <v>0</v>
      </c>
      <c r="BL1690" s="17" t="s">
        <v>461</v>
      </c>
      <c r="BM1690" s="159" t="s">
        <v>2045</v>
      </c>
    </row>
    <row r="1691" spans="2:65" s="13" customFormat="1" ht="11.25" x14ac:dyDescent="0.2">
      <c r="B1691" s="168"/>
      <c r="D1691" s="162" t="s">
        <v>379</v>
      </c>
      <c r="E1691" s="169" t="s">
        <v>1</v>
      </c>
      <c r="F1691" s="170" t="s">
        <v>2041</v>
      </c>
      <c r="H1691" s="171">
        <v>18.059999999999999</v>
      </c>
      <c r="I1691" s="172"/>
      <c r="L1691" s="168"/>
      <c r="M1691" s="173"/>
      <c r="T1691" s="174"/>
      <c r="AT1691" s="169" t="s">
        <v>379</v>
      </c>
      <c r="AU1691" s="169" t="s">
        <v>384</v>
      </c>
      <c r="AV1691" s="13" t="s">
        <v>88</v>
      </c>
      <c r="AW1691" s="13" t="s">
        <v>31</v>
      </c>
      <c r="AX1691" s="13" t="s">
        <v>75</v>
      </c>
      <c r="AY1691" s="169" t="s">
        <v>371</v>
      </c>
    </row>
    <row r="1692" spans="2:65" s="15" customFormat="1" ht="11.25" x14ac:dyDescent="0.2">
      <c r="B1692" s="182"/>
      <c r="D1692" s="162" t="s">
        <v>379</v>
      </c>
      <c r="E1692" s="183" t="s">
        <v>1</v>
      </c>
      <c r="F1692" s="184" t="s">
        <v>385</v>
      </c>
      <c r="H1692" s="185">
        <v>18.059999999999999</v>
      </c>
      <c r="I1692" s="186"/>
      <c r="L1692" s="182"/>
      <c r="M1692" s="187"/>
      <c r="T1692" s="188"/>
      <c r="AT1692" s="183" t="s">
        <v>379</v>
      </c>
      <c r="AU1692" s="183" t="s">
        <v>384</v>
      </c>
      <c r="AV1692" s="15" t="s">
        <v>377</v>
      </c>
      <c r="AW1692" s="15" t="s">
        <v>31</v>
      </c>
      <c r="AX1692" s="15" t="s">
        <v>82</v>
      </c>
      <c r="AY1692" s="183" t="s">
        <v>371</v>
      </c>
    </row>
    <row r="1693" spans="2:65" s="1" customFormat="1" ht="12" x14ac:dyDescent="0.2">
      <c r="B1693" s="147"/>
      <c r="C1693" s="148" t="s">
        <v>2046</v>
      </c>
      <c r="D1693" s="148" t="s">
        <v>373</v>
      </c>
      <c r="E1693" s="149" t="s">
        <v>1699</v>
      </c>
      <c r="F1693" s="150" t="s">
        <v>1700</v>
      </c>
      <c r="G1693" s="151" t="s">
        <v>376</v>
      </c>
      <c r="H1693" s="152">
        <v>21.338000000000001</v>
      </c>
      <c r="I1693" s="153"/>
      <c r="J1693" s="154">
        <f>ROUND(I1693*H1693,2)</f>
        <v>0</v>
      </c>
      <c r="K1693" s="150"/>
      <c r="L1693" s="32"/>
      <c r="M1693" s="155" t="s">
        <v>1</v>
      </c>
      <c r="N1693" s="156" t="s">
        <v>41</v>
      </c>
      <c r="P1693" s="157">
        <f>O1693*H1693</f>
        <v>0</v>
      </c>
      <c r="Q1693" s="157">
        <v>1.2E-4</v>
      </c>
      <c r="R1693" s="157">
        <f>Q1693*H1693</f>
        <v>2.5605600000000004E-3</v>
      </c>
      <c r="S1693" s="157">
        <v>0</v>
      </c>
      <c r="T1693" s="158">
        <f>S1693*H1693</f>
        <v>0</v>
      </c>
      <c r="AR1693" s="159" t="s">
        <v>461</v>
      </c>
      <c r="AT1693" s="159" t="s">
        <v>373</v>
      </c>
      <c r="AU1693" s="159" t="s">
        <v>384</v>
      </c>
      <c r="AY1693" s="17" t="s">
        <v>371</v>
      </c>
      <c r="BE1693" s="160">
        <f>IF(N1693="základná",J1693,0)</f>
        <v>0</v>
      </c>
      <c r="BF1693" s="160">
        <f>IF(N1693="znížená",J1693,0)</f>
        <v>0</v>
      </c>
      <c r="BG1693" s="160">
        <f>IF(N1693="zákl. prenesená",J1693,0)</f>
        <v>0</v>
      </c>
      <c r="BH1693" s="160">
        <f>IF(N1693="zníž. prenesená",J1693,0)</f>
        <v>0</v>
      </c>
      <c r="BI1693" s="160">
        <f>IF(N1693="nulová",J1693,0)</f>
        <v>0</v>
      </c>
      <c r="BJ1693" s="17" t="s">
        <v>88</v>
      </c>
      <c r="BK1693" s="160">
        <f>ROUND(I1693*H1693,2)</f>
        <v>0</v>
      </c>
      <c r="BL1693" s="17" t="s">
        <v>461</v>
      </c>
      <c r="BM1693" s="159" t="s">
        <v>2047</v>
      </c>
    </row>
    <row r="1694" spans="2:65" s="12" customFormat="1" ht="11.25" x14ac:dyDescent="0.2">
      <c r="B1694" s="161"/>
      <c r="D1694" s="162" t="s">
        <v>379</v>
      </c>
      <c r="E1694" s="163" t="s">
        <v>1</v>
      </c>
      <c r="F1694" s="164" t="s">
        <v>2048</v>
      </c>
      <c r="H1694" s="163" t="s">
        <v>1</v>
      </c>
      <c r="I1694" s="165"/>
      <c r="L1694" s="161"/>
      <c r="M1694" s="166"/>
      <c r="T1694" s="167"/>
      <c r="AT1694" s="163" t="s">
        <v>379</v>
      </c>
      <c r="AU1694" s="163" t="s">
        <v>384</v>
      </c>
      <c r="AV1694" s="12" t="s">
        <v>82</v>
      </c>
      <c r="AW1694" s="12" t="s">
        <v>31</v>
      </c>
      <c r="AX1694" s="12" t="s">
        <v>75</v>
      </c>
      <c r="AY1694" s="163" t="s">
        <v>371</v>
      </c>
    </row>
    <row r="1695" spans="2:65" s="13" customFormat="1" ht="11.25" x14ac:dyDescent="0.2">
      <c r="B1695" s="168"/>
      <c r="D1695" s="162" t="s">
        <v>379</v>
      </c>
      <c r="E1695" s="169" t="s">
        <v>1</v>
      </c>
      <c r="F1695" s="170" t="s">
        <v>2049</v>
      </c>
      <c r="H1695" s="171">
        <v>7.1509999999999998</v>
      </c>
      <c r="I1695" s="172"/>
      <c r="L1695" s="168"/>
      <c r="M1695" s="173"/>
      <c r="T1695" s="174"/>
      <c r="AT1695" s="169" t="s">
        <v>379</v>
      </c>
      <c r="AU1695" s="169" t="s">
        <v>384</v>
      </c>
      <c r="AV1695" s="13" t="s">
        <v>88</v>
      </c>
      <c r="AW1695" s="13" t="s">
        <v>31</v>
      </c>
      <c r="AX1695" s="13" t="s">
        <v>75</v>
      </c>
      <c r="AY1695" s="169" t="s">
        <v>371</v>
      </c>
    </row>
    <row r="1696" spans="2:65" s="14" customFormat="1" ht="11.25" x14ac:dyDescent="0.2">
      <c r="B1696" s="175"/>
      <c r="D1696" s="162" t="s">
        <v>379</v>
      </c>
      <c r="E1696" s="176" t="s">
        <v>304</v>
      </c>
      <c r="F1696" s="177" t="s">
        <v>383</v>
      </c>
      <c r="H1696" s="178">
        <v>7.1509999999999998</v>
      </c>
      <c r="I1696" s="179"/>
      <c r="L1696" s="175"/>
      <c r="M1696" s="180"/>
      <c r="T1696" s="181"/>
      <c r="AT1696" s="176" t="s">
        <v>379</v>
      </c>
      <c r="AU1696" s="176" t="s">
        <v>384</v>
      </c>
      <c r="AV1696" s="14" t="s">
        <v>384</v>
      </c>
      <c r="AW1696" s="14" t="s">
        <v>31</v>
      </c>
      <c r="AX1696" s="14" t="s">
        <v>75</v>
      </c>
      <c r="AY1696" s="176" t="s">
        <v>371</v>
      </c>
    </row>
    <row r="1697" spans="2:65" s="12" customFormat="1" ht="11.25" x14ac:dyDescent="0.2">
      <c r="B1697" s="161"/>
      <c r="D1697" s="162" t="s">
        <v>379</v>
      </c>
      <c r="E1697" s="163" t="s">
        <v>1</v>
      </c>
      <c r="F1697" s="164" t="s">
        <v>1703</v>
      </c>
      <c r="H1697" s="163" t="s">
        <v>1</v>
      </c>
      <c r="I1697" s="165"/>
      <c r="L1697" s="161"/>
      <c r="M1697" s="166"/>
      <c r="T1697" s="167"/>
      <c r="AT1697" s="163" t="s">
        <v>379</v>
      </c>
      <c r="AU1697" s="163" t="s">
        <v>384</v>
      </c>
      <c r="AV1697" s="12" t="s">
        <v>82</v>
      </c>
      <c r="AW1697" s="12" t="s">
        <v>31</v>
      </c>
      <c r="AX1697" s="12" t="s">
        <v>75</v>
      </c>
      <c r="AY1697" s="163" t="s">
        <v>371</v>
      </c>
    </row>
    <row r="1698" spans="2:65" s="13" customFormat="1" ht="11.25" x14ac:dyDescent="0.2">
      <c r="B1698" s="168"/>
      <c r="D1698" s="162" t="s">
        <v>379</v>
      </c>
      <c r="E1698" s="169" t="s">
        <v>1</v>
      </c>
      <c r="F1698" s="170" t="s">
        <v>251</v>
      </c>
      <c r="H1698" s="171">
        <v>14.186999999999999</v>
      </c>
      <c r="I1698" s="172"/>
      <c r="L1698" s="168"/>
      <c r="M1698" s="173"/>
      <c r="T1698" s="174"/>
      <c r="AT1698" s="169" t="s">
        <v>379</v>
      </c>
      <c r="AU1698" s="169" t="s">
        <v>384</v>
      </c>
      <c r="AV1698" s="13" t="s">
        <v>88</v>
      </c>
      <c r="AW1698" s="13" t="s">
        <v>31</v>
      </c>
      <c r="AX1698" s="13" t="s">
        <v>75</v>
      </c>
      <c r="AY1698" s="169" t="s">
        <v>371</v>
      </c>
    </row>
    <row r="1699" spans="2:65" s="14" customFormat="1" ht="11.25" x14ac:dyDescent="0.2">
      <c r="B1699" s="175"/>
      <c r="D1699" s="162" t="s">
        <v>379</v>
      </c>
      <c r="E1699" s="176" t="s">
        <v>298</v>
      </c>
      <c r="F1699" s="177" t="s">
        <v>383</v>
      </c>
      <c r="H1699" s="178">
        <v>14.186999999999999</v>
      </c>
      <c r="I1699" s="179"/>
      <c r="L1699" s="175"/>
      <c r="M1699" s="180"/>
      <c r="T1699" s="181"/>
      <c r="AT1699" s="176" t="s">
        <v>379</v>
      </c>
      <c r="AU1699" s="176" t="s">
        <v>384</v>
      </c>
      <c r="AV1699" s="14" t="s">
        <v>384</v>
      </c>
      <c r="AW1699" s="14" t="s">
        <v>31</v>
      </c>
      <c r="AX1699" s="14" t="s">
        <v>75</v>
      </c>
      <c r="AY1699" s="176" t="s">
        <v>371</v>
      </c>
    </row>
    <row r="1700" spans="2:65" s="15" customFormat="1" ht="11.25" x14ac:dyDescent="0.2">
      <c r="B1700" s="182"/>
      <c r="D1700" s="162" t="s">
        <v>379</v>
      </c>
      <c r="E1700" s="183" t="s">
        <v>1</v>
      </c>
      <c r="F1700" s="184" t="s">
        <v>385</v>
      </c>
      <c r="H1700" s="185">
        <v>21.338000000000001</v>
      </c>
      <c r="I1700" s="186"/>
      <c r="L1700" s="182"/>
      <c r="M1700" s="187"/>
      <c r="T1700" s="188"/>
      <c r="AT1700" s="183" t="s">
        <v>379</v>
      </c>
      <c r="AU1700" s="183" t="s">
        <v>384</v>
      </c>
      <c r="AV1700" s="15" t="s">
        <v>377</v>
      </c>
      <c r="AW1700" s="15" t="s">
        <v>31</v>
      </c>
      <c r="AX1700" s="15" t="s">
        <v>82</v>
      </c>
      <c r="AY1700" s="183" t="s">
        <v>371</v>
      </c>
    </row>
    <row r="1701" spans="2:65" s="1" customFormat="1" ht="24.2" customHeight="1" x14ac:dyDescent="0.2">
      <c r="B1701" s="147"/>
      <c r="C1701" s="189" t="s">
        <v>2050</v>
      </c>
      <c r="D1701" s="189" t="s">
        <v>891</v>
      </c>
      <c r="E1701" s="190" t="s">
        <v>1705</v>
      </c>
      <c r="F1701" s="191" t="s">
        <v>1706</v>
      </c>
      <c r="G1701" s="192" t="s">
        <v>376</v>
      </c>
      <c r="H1701" s="193">
        <v>7.2939999999999996</v>
      </c>
      <c r="I1701" s="194"/>
      <c r="J1701" s="195">
        <f>ROUND(I1701*H1701,2)</f>
        <v>0</v>
      </c>
      <c r="K1701" s="191"/>
      <c r="L1701" s="196"/>
      <c r="M1701" s="197" t="s">
        <v>1</v>
      </c>
      <c r="N1701" s="198" t="s">
        <v>41</v>
      </c>
      <c r="P1701" s="157">
        <f>O1701*H1701</f>
        <v>0</v>
      </c>
      <c r="Q1701" s="157">
        <v>1.65E-3</v>
      </c>
      <c r="R1701" s="157">
        <f>Q1701*H1701</f>
        <v>1.20351E-2</v>
      </c>
      <c r="S1701" s="157">
        <v>0</v>
      </c>
      <c r="T1701" s="158">
        <f>S1701*H1701</f>
        <v>0</v>
      </c>
      <c r="AR1701" s="159" t="s">
        <v>566</v>
      </c>
      <c r="AT1701" s="159" t="s">
        <v>891</v>
      </c>
      <c r="AU1701" s="159" t="s">
        <v>384</v>
      </c>
      <c r="AY1701" s="17" t="s">
        <v>371</v>
      </c>
      <c r="BE1701" s="160">
        <f>IF(N1701="základná",J1701,0)</f>
        <v>0</v>
      </c>
      <c r="BF1701" s="160">
        <f>IF(N1701="znížená",J1701,0)</f>
        <v>0</v>
      </c>
      <c r="BG1701" s="160">
        <f>IF(N1701="zákl. prenesená",J1701,0)</f>
        <v>0</v>
      </c>
      <c r="BH1701" s="160">
        <f>IF(N1701="zníž. prenesená",J1701,0)</f>
        <v>0</v>
      </c>
      <c r="BI1701" s="160">
        <f>IF(N1701="nulová",J1701,0)</f>
        <v>0</v>
      </c>
      <c r="BJ1701" s="17" t="s">
        <v>88</v>
      </c>
      <c r="BK1701" s="160">
        <f>ROUND(I1701*H1701,2)</f>
        <v>0</v>
      </c>
      <c r="BL1701" s="17" t="s">
        <v>461</v>
      </c>
      <c r="BM1701" s="159" t="s">
        <v>2051</v>
      </c>
    </row>
    <row r="1702" spans="2:65" s="13" customFormat="1" ht="11.25" x14ac:dyDescent="0.2">
      <c r="B1702" s="168"/>
      <c r="D1702" s="162" t="s">
        <v>379</v>
      </c>
      <c r="E1702" s="169" t="s">
        <v>1</v>
      </c>
      <c r="F1702" s="170" t="s">
        <v>2052</v>
      </c>
      <c r="H1702" s="171">
        <v>7.2939999999999996</v>
      </c>
      <c r="I1702" s="172"/>
      <c r="L1702" s="168"/>
      <c r="M1702" s="173"/>
      <c r="T1702" s="174"/>
      <c r="AT1702" s="169" t="s">
        <v>379</v>
      </c>
      <c r="AU1702" s="169" t="s">
        <v>384</v>
      </c>
      <c r="AV1702" s="13" t="s">
        <v>88</v>
      </c>
      <c r="AW1702" s="13" t="s">
        <v>31</v>
      </c>
      <c r="AX1702" s="13" t="s">
        <v>75</v>
      </c>
      <c r="AY1702" s="169" t="s">
        <v>371</v>
      </c>
    </row>
    <row r="1703" spans="2:65" s="15" customFormat="1" ht="11.25" x14ac:dyDescent="0.2">
      <c r="B1703" s="182"/>
      <c r="D1703" s="162" t="s">
        <v>379</v>
      </c>
      <c r="E1703" s="183" t="s">
        <v>1</v>
      </c>
      <c r="F1703" s="184" t="s">
        <v>385</v>
      </c>
      <c r="H1703" s="185">
        <v>7.2939999999999996</v>
      </c>
      <c r="I1703" s="186"/>
      <c r="L1703" s="182"/>
      <c r="M1703" s="187"/>
      <c r="T1703" s="188"/>
      <c r="AT1703" s="183" t="s">
        <v>379</v>
      </c>
      <c r="AU1703" s="183" t="s">
        <v>384</v>
      </c>
      <c r="AV1703" s="15" t="s">
        <v>377</v>
      </c>
      <c r="AW1703" s="15" t="s">
        <v>31</v>
      </c>
      <c r="AX1703" s="15" t="s">
        <v>82</v>
      </c>
      <c r="AY1703" s="183" t="s">
        <v>371</v>
      </c>
    </row>
    <row r="1704" spans="2:65" s="1" customFormat="1" ht="24.2" customHeight="1" x14ac:dyDescent="0.2">
      <c r="B1704" s="147"/>
      <c r="C1704" s="189" t="s">
        <v>2053</v>
      </c>
      <c r="D1704" s="189" t="s">
        <v>891</v>
      </c>
      <c r="E1704" s="190" t="s">
        <v>1710</v>
      </c>
      <c r="F1704" s="191" t="s">
        <v>1711</v>
      </c>
      <c r="G1704" s="192" t="s">
        <v>376</v>
      </c>
      <c r="H1704" s="193">
        <v>14.471</v>
      </c>
      <c r="I1704" s="194"/>
      <c r="J1704" s="195">
        <f>ROUND(I1704*H1704,2)</f>
        <v>0</v>
      </c>
      <c r="K1704" s="191"/>
      <c r="L1704" s="196"/>
      <c r="M1704" s="197" t="s">
        <v>1</v>
      </c>
      <c r="N1704" s="198" t="s">
        <v>41</v>
      </c>
      <c r="P1704" s="157">
        <f>O1704*H1704</f>
        <v>0</v>
      </c>
      <c r="Q1704" s="157">
        <v>3.3E-3</v>
      </c>
      <c r="R1704" s="157">
        <f>Q1704*H1704</f>
        <v>4.77543E-2</v>
      </c>
      <c r="S1704" s="157">
        <v>0</v>
      </c>
      <c r="T1704" s="158">
        <f>S1704*H1704</f>
        <v>0</v>
      </c>
      <c r="AR1704" s="159" t="s">
        <v>566</v>
      </c>
      <c r="AT1704" s="159" t="s">
        <v>891</v>
      </c>
      <c r="AU1704" s="159" t="s">
        <v>384</v>
      </c>
      <c r="AY1704" s="17" t="s">
        <v>371</v>
      </c>
      <c r="BE1704" s="160">
        <f>IF(N1704="základná",J1704,0)</f>
        <v>0</v>
      </c>
      <c r="BF1704" s="160">
        <f>IF(N1704="znížená",J1704,0)</f>
        <v>0</v>
      </c>
      <c r="BG1704" s="160">
        <f>IF(N1704="zákl. prenesená",J1704,0)</f>
        <v>0</v>
      </c>
      <c r="BH1704" s="160">
        <f>IF(N1704="zníž. prenesená",J1704,0)</f>
        <v>0</v>
      </c>
      <c r="BI1704" s="160">
        <f>IF(N1704="nulová",J1704,0)</f>
        <v>0</v>
      </c>
      <c r="BJ1704" s="17" t="s">
        <v>88</v>
      </c>
      <c r="BK1704" s="160">
        <f>ROUND(I1704*H1704,2)</f>
        <v>0</v>
      </c>
      <c r="BL1704" s="17" t="s">
        <v>461</v>
      </c>
      <c r="BM1704" s="159" t="s">
        <v>2054</v>
      </c>
    </row>
    <row r="1705" spans="2:65" s="13" customFormat="1" ht="11.25" x14ac:dyDescent="0.2">
      <c r="B1705" s="168"/>
      <c r="D1705" s="162" t="s">
        <v>379</v>
      </c>
      <c r="E1705" s="169" t="s">
        <v>1</v>
      </c>
      <c r="F1705" s="170" t="s">
        <v>2055</v>
      </c>
      <c r="H1705" s="171">
        <v>14.471</v>
      </c>
      <c r="I1705" s="172"/>
      <c r="L1705" s="168"/>
      <c r="M1705" s="173"/>
      <c r="T1705" s="174"/>
      <c r="AT1705" s="169" t="s">
        <v>379</v>
      </c>
      <c r="AU1705" s="169" t="s">
        <v>384</v>
      </c>
      <c r="AV1705" s="13" t="s">
        <v>88</v>
      </c>
      <c r="AW1705" s="13" t="s">
        <v>31</v>
      </c>
      <c r="AX1705" s="13" t="s">
        <v>75</v>
      </c>
      <c r="AY1705" s="169" t="s">
        <v>371</v>
      </c>
    </row>
    <row r="1706" spans="2:65" s="15" customFormat="1" ht="11.25" x14ac:dyDescent="0.2">
      <c r="B1706" s="182"/>
      <c r="D1706" s="162" t="s">
        <v>379</v>
      </c>
      <c r="E1706" s="183" t="s">
        <v>1</v>
      </c>
      <c r="F1706" s="184" t="s">
        <v>385</v>
      </c>
      <c r="H1706" s="185">
        <v>14.471</v>
      </c>
      <c r="I1706" s="186"/>
      <c r="L1706" s="182"/>
      <c r="M1706" s="187"/>
      <c r="T1706" s="188"/>
      <c r="AT1706" s="183" t="s">
        <v>379</v>
      </c>
      <c r="AU1706" s="183" t="s">
        <v>384</v>
      </c>
      <c r="AV1706" s="15" t="s">
        <v>377</v>
      </c>
      <c r="AW1706" s="15" t="s">
        <v>31</v>
      </c>
      <c r="AX1706" s="15" t="s">
        <v>82</v>
      </c>
      <c r="AY1706" s="183" t="s">
        <v>371</v>
      </c>
    </row>
    <row r="1707" spans="2:65" s="1" customFormat="1" ht="24.2" customHeight="1" x14ac:dyDescent="0.2">
      <c r="B1707" s="147"/>
      <c r="C1707" s="148" t="s">
        <v>2056</v>
      </c>
      <c r="D1707" s="148" t="s">
        <v>373</v>
      </c>
      <c r="E1707" s="149" t="s">
        <v>1808</v>
      </c>
      <c r="F1707" s="150" t="s">
        <v>1809</v>
      </c>
      <c r="G1707" s="151" t="s">
        <v>489</v>
      </c>
      <c r="H1707" s="152">
        <v>11.917999999999999</v>
      </c>
      <c r="I1707" s="153"/>
      <c r="J1707" s="154">
        <f>ROUND(I1707*H1707,2)</f>
        <v>0</v>
      </c>
      <c r="K1707" s="150"/>
      <c r="L1707" s="32"/>
      <c r="M1707" s="155" t="s">
        <v>1</v>
      </c>
      <c r="N1707" s="156" t="s">
        <v>41</v>
      </c>
      <c r="P1707" s="157">
        <f>O1707*H1707</f>
        <v>0</v>
      </c>
      <c r="Q1707" s="157">
        <v>3.25077E-3</v>
      </c>
      <c r="R1707" s="157">
        <f>Q1707*H1707</f>
        <v>3.8742676859999998E-2</v>
      </c>
      <c r="S1707" s="157">
        <v>0</v>
      </c>
      <c r="T1707" s="158">
        <f>S1707*H1707</f>
        <v>0</v>
      </c>
      <c r="AR1707" s="159" t="s">
        <v>461</v>
      </c>
      <c r="AT1707" s="159" t="s">
        <v>373</v>
      </c>
      <c r="AU1707" s="159" t="s">
        <v>384</v>
      </c>
      <c r="AY1707" s="17" t="s">
        <v>371</v>
      </c>
      <c r="BE1707" s="160">
        <f>IF(N1707="základná",J1707,0)</f>
        <v>0</v>
      </c>
      <c r="BF1707" s="160">
        <f>IF(N1707="znížená",J1707,0)</f>
        <v>0</v>
      </c>
      <c r="BG1707" s="160">
        <f>IF(N1707="zákl. prenesená",J1707,0)</f>
        <v>0</v>
      </c>
      <c r="BH1707" s="160">
        <f>IF(N1707="zníž. prenesená",J1707,0)</f>
        <v>0</v>
      </c>
      <c r="BI1707" s="160">
        <f>IF(N1707="nulová",J1707,0)</f>
        <v>0</v>
      </c>
      <c r="BJ1707" s="17" t="s">
        <v>88</v>
      </c>
      <c r="BK1707" s="160">
        <f>ROUND(I1707*H1707,2)</f>
        <v>0</v>
      </c>
      <c r="BL1707" s="17" t="s">
        <v>461</v>
      </c>
      <c r="BM1707" s="159" t="s">
        <v>2057</v>
      </c>
    </row>
    <row r="1708" spans="2:65" s="12" customFormat="1" ht="11.25" x14ac:dyDescent="0.2">
      <c r="B1708" s="161"/>
      <c r="D1708" s="162" t="s">
        <v>379</v>
      </c>
      <c r="E1708" s="163" t="s">
        <v>1</v>
      </c>
      <c r="F1708" s="164" t="s">
        <v>1964</v>
      </c>
      <c r="H1708" s="163" t="s">
        <v>1</v>
      </c>
      <c r="I1708" s="165"/>
      <c r="L1708" s="161"/>
      <c r="M1708" s="166"/>
      <c r="T1708" s="167"/>
      <c r="AT1708" s="163" t="s">
        <v>379</v>
      </c>
      <c r="AU1708" s="163" t="s">
        <v>384</v>
      </c>
      <c r="AV1708" s="12" t="s">
        <v>82</v>
      </c>
      <c r="AW1708" s="12" t="s">
        <v>31</v>
      </c>
      <c r="AX1708" s="12" t="s">
        <v>75</v>
      </c>
      <c r="AY1708" s="163" t="s">
        <v>371</v>
      </c>
    </row>
    <row r="1709" spans="2:65" s="13" customFormat="1" ht="11.25" x14ac:dyDescent="0.2">
      <c r="B1709" s="168"/>
      <c r="D1709" s="162" t="s">
        <v>379</v>
      </c>
      <c r="E1709" s="169" t="s">
        <v>1</v>
      </c>
      <c r="F1709" s="170" t="s">
        <v>2026</v>
      </c>
      <c r="H1709" s="171">
        <v>11.917999999999999</v>
      </c>
      <c r="I1709" s="172"/>
      <c r="L1709" s="168"/>
      <c r="M1709" s="173"/>
      <c r="T1709" s="174"/>
      <c r="AT1709" s="169" t="s">
        <v>379</v>
      </c>
      <c r="AU1709" s="169" t="s">
        <v>384</v>
      </c>
      <c r="AV1709" s="13" t="s">
        <v>88</v>
      </c>
      <c r="AW1709" s="13" t="s">
        <v>31</v>
      </c>
      <c r="AX1709" s="13" t="s">
        <v>75</v>
      </c>
      <c r="AY1709" s="169" t="s">
        <v>371</v>
      </c>
    </row>
    <row r="1710" spans="2:65" s="15" customFormat="1" ht="11.25" x14ac:dyDescent="0.2">
      <c r="B1710" s="182"/>
      <c r="D1710" s="162" t="s">
        <v>379</v>
      </c>
      <c r="E1710" s="183" t="s">
        <v>1</v>
      </c>
      <c r="F1710" s="184" t="s">
        <v>385</v>
      </c>
      <c r="H1710" s="185">
        <v>11.917999999999999</v>
      </c>
      <c r="I1710" s="186"/>
      <c r="L1710" s="182"/>
      <c r="M1710" s="187"/>
      <c r="T1710" s="188"/>
      <c r="AT1710" s="183" t="s">
        <v>379</v>
      </c>
      <c r="AU1710" s="183" t="s">
        <v>384</v>
      </c>
      <c r="AV1710" s="15" t="s">
        <v>377</v>
      </c>
      <c r="AW1710" s="15" t="s">
        <v>31</v>
      </c>
      <c r="AX1710" s="15" t="s">
        <v>82</v>
      </c>
      <c r="AY1710" s="183" t="s">
        <v>371</v>
      </c>
    </row>
    <row r="1711" spans="2:65" s="1" customFormat="1" ht="24.2" customHeight="1" x14ac:dyDescent="0.2">
      <c r="B1711" s="147"/>
      <c r="C1711" s="148" t="s">
        <v>2058</v>
      </c>
      <c r="D1711" s="148" t="s">
        <v>373</v>
      </c>
      <c r="E1711" s="149" t="s">
        <v>2059</v>
      </c>
      <c r="F1711" s="150" t="s">
        <v>2060</v>
      </c>
      <c r="G1711" s="151" t="s">
        <v>489</v>
      </c>
      <c r="H1711" s="152">
        <v>9.08</v>
      </c>
      <c r="I1711" s="153"/>
      <c r="J1711" s="154">
        <f>ROUND(I1711*H1711,2)</f>
        <v>0</v>
      </c>
      <c r="K1711" s="150"/>
      <c r="L1711" s="32"/>
      <c r="M1711" s="155" t="s">
        <v>1</v>
      </c>
      <c r="N1711" s="156" t="s">
        <v>41</v>
      </c>
      <c r="P1711" s="157">
        <f>O1711*H1711</f>
        <v>0</v>
      </c>
      <c r="Q1711" s="157">
        <v>1.9661499999999998E-3</v>
      </c>
      <c r="R1711" s="157">
        <f>Q1711*H1711</f>
        <v>1.7852641999999998E-2</v>
      </c>
      <c r="S1711" s="157">
        <v>0</v>
      </c>
      <c r="T1711" s="158">
        <f>S1711*H1711</f>
        <v>0</v>
      </c>
      <c r="AR1711" s="159" t="s">
        <v>461</v>
      </c>
      <c r="AT1711" s="159" t="s">
        <v>373</v>
      </c>
      <c r="AU1711" s="159" t="s">
        <v>384</v>
      </c>
      <c r="AY1711" s="17" t="s">
        <v>371</v>
      </c>
      <c r="BE1711" s="160">
        <f>IF(N1711="základná",J1711,0)</f>
        <v>0</v>
      </c>
      <c r="BF1711" s="160">
        <f>IF(N1711="znížená",J1711,0)</f>
        <v>0</v>
      </c>
      <c r="BG1711" s="160">
        <f>IF(N1711="zákl. prenesená",J1711,0)</f>
        <v>0</v>
      </c>
      <c r="BH1711" s="160">
        <f>IF(N1711="zníž. prenesená",J1711,0)</f>
        <v>0</v>
      </c>
      <c r="BI1711" s="160">
        <f>IF(N1711="nulová",J1711,0)</f>
        <v>0</v>
      </c>
      <c r="BJ1711" s="17" t="s">
        <v>88</v>
      </c>
      <c r="BK1711" s="160">
        <f>ROUND(I1711*H1711,2)</f>
        <v>0</v>
      </c>
      <c r="BL1711" s="17" t="s">
        <v>461</v>
      </c>
      <c r="BM1711" s="159" t="s">
        <v>2061</v>
      </c>
    </row>
    <row r="1712" spans="2:65" s="13" customFormat="1" ht="11.25" x14ac:dyDescent="0.2">
      <c r="B1712" s="168"/>
      <c r="D1712" s="162" t="s">
        <v>379</v>
      </c>
      <c r="E1712" s="169" t="s">
        <v>1</v>
      </c>
      <c r="F1712" s="170" t="s">
        <v>2062</v>
      </c>
      <c r="H1712" s="171">
        <v>9.08</v>
      </c>
      <c r="I1712" s="172"/>
      <c r="L1712" s="168"/>
      <c r="M1712" s="173"/>
      <c r="T1712" s="174"/>
      <c r="AT1712" s="169" t="s">
        <v>379</v>
      </c>
      <c r="AU1712" s="169" t="s">
        <v>384</v>
      </c>
      <c r="AV1712" s="13" t="s">
        <v>88</v>
      </c>
      <c r="AW1712" s="13" t="s">
        <v>31</v>
      </c>
      <c r="AX1712" s="13" t="s">
        <v>75</v>
      </c>
      <c r="AY1712" s="169" t="s">
        <v>371</v>
      </c>
    </row>
    <row r="1713" spans="2:65" s="15" customFormat="1" ht="11.25" x14ac:dyDescent="0.2">
      <c r="B1713" s="182"/>
      <c r="D1713" s="162" t="s">
        <v>379</v>
      </c>
      <c r="E1713" s="183" t="s">
        <v>1</v>
      </c>
      <c r="F1713" s="184" t="s">
        <v>385</v>
      </c>
      <c r="H1713" s="185">
        <v>9.08</v>
      </c>
      <c r="I1713" s="186"/>
      <c r="L1713" s="182"/>
      <c r="M1713" s="187"/>
      <c r="T1713" s="188"/>
      <c r="AT1713" s="183" t="s">
        <v>379</v>
      </c>
      <c r="AU1713" s="183" t="s">
        <v>384</v>
      </c>
      <c r="AV1713" s="15" t="s">
        <v>377</v>
      </c>
      <c r="AW1713" s="15" t="s">
        <v>31</v>
      </c>
      <c r="AX1713" s="15" t="s">
        <v>82</v>
      </c>
      <c r="AY1713" s="183" t="s">
        <v>371</v>
      </c>
    </row>
    <row r="1714" spans="2:65" s="1" customFormat="1" ht="12" x14ac:dyDescent="0.2">
      <c r="B1714" s="147"/>
      <c r="C1714" s="148" t="s">
        <v>2063</v>
      </c>
      <c r="D1714" s="148" t="s">
        <v>373</v>
      </c>
      <c r="E1714" s="149" t="s">
        <v>2064</v>
      </c>
      <c r="F1714" s="150" t="s">
        <v>2065</v>
      </c>
      <c r="G1714" s="151" t="s">
        <v>489</v>
      </c>
      <c r="H1714" s="152">
        <v>4.3499999999999996</v>
      </c>
      <c r="I1714" s="153"/>
      <c r="J1714" s="154">
        <f>ROUND(I1714*H1714,2)</f>
        <v>0</v>
      </c>
      <c r="K1714" s="150"/>
      <c r="L1714" s="32"/>
      <c r="M1714" s="155" t="s">
        <v>1</v>
      </c>
      <c r="N1714" s="156" t="s">
        <v>41</v>
      </c>
      <c r="P1714" s="157">
        <f>O1714*H1714</f>
        <v>0</v>
      </c>
      <c r="Q1714" s="157">
        <v>1.2223500000000001E-3</v>
      </c>
      <c r="R1714" s="157">
        <f>Q1714*H1714</f>
        <v>5.3172224999999997E-3</v>
      </c>
      <c r="S1714" s="157">
        <v>0</v>
      </c>
      <c r="T1714" s="158">
        <f>S1714*H1714</f>
        <v>0</v>
      </c>
      <c r="AR1714" s="159" t="s">
        <v>461</v>
      </c>
      <c r="AT1714" s="159" t="s">
        <v>373</v>
      </c>
      <c r="AU1714" s="159" t="s">
        <v>384</v>
      </c>
      <c r="AY1714" s="17" t="s">
        <v>371</v>
      </c>
      <c r="BE1714" s="160">
        <f>IF(N1714="základná",J1714,0)</f>
        <v>0</v>
      </c>
      <c r="BF1714" s="160">
        <f>IF(N1714="znížená",J1714,0)</f>
        <v>0</v>
      </c>
      <c r="BG1714" s="160">
        <f>IF(N1714="zákl. prenesená",J1714,0)</f>
        <v>0</v>
      </c>
      <c r="BH1714" s="160">
        <f>IF(N1714="zníž. prenesená",J1714,0)</f>
        <v>0</v>
      </c>
      <c r="BI1714" s="160">
        <f>IF(N1714="nulová",J1714,0)</f>
        <v>0</v>
      </c>
      <c r="BJ1714" s="17" t="s">
        <v>88</v>
      </c>
      <c r="BK1714" s="160">
        <f>ROUND(I1714*H1714,2)</f>
        <v>0</v>
      </c>
      <c r="BL1714" s="17" t="s">
        <v>461</v>
      </c>
      <c r="BM1714" s="159" t="s">
        <v>2066</v>
      </c>
    </row>
    <row r="1715" spans="2:65" s="13" customFormat="1" ht="11.25" x14ac:dyDescent="0.2">
      <c r="B1715" s="168"/>
      <c r="D1715" s="162" t="s">
        <v>379</v>
      </c>
      <c r="E1715" s="169" t="s">
        <v>1</v>
      </c>
      <c r="F1715" s="170" t="s">
        <v>2067</v>
      </c>
      <c r="H1715" s="171">
        <v>4.3499999999999996</v>
      </c>
      <c r="I1715" s="172"/>
      <c r="L1715" s="168"/>
      <c r="M1715" s="173"/>
      <c r="T1715" s="174"/>
      <c r="AT1715" s="169" t="s">
        <v>379</v>
      </c>
      <c r="AU1715" s="169" t="s">
        <v>384</v>
      </c>
      <c r="AV1715" s="13" t="s">
        <v>88</v>
      </c>
      <c r="AW1715" s="13" t="s">
        <v>31</v>
      </c>
      <c r="AX1715" s="13" t="s">
        <v>75</v>
      </c>
      <c r="AY1715" s="169" t="s">
        <v>371</v>
      </c>
    </row>
    <row r="1716" spans="2:65" s="15" customFormat="1" ht="11.25" x14ac:dyDescent="0.2">
      <c r="B1716" s="182"/>
      <c r="D1716" s="162" t="s">
        <v>379</v>
      </c>
      <c r="E1716" s="183" t="s">
        <v>1</v>
      </c>
      <c r="F1716" s="184" t="s">
        <v>385</v>
      </c>
      <c r="H1716" s="185">
        <v>4.3499999999999996</v>
      </c>
      <c r="I1716" s="186"/>
      <c r="L1716" s="182"/>
      <c r="M1716" s="187"/>
      <c r="T1716" s="188"/>
      <c r="AT1716" s="183" t="s">
        <v>379</v>
      </c>
      <c r="AU1716" s="183" t="s">
        <v>384</v>
      </c>
      <c r="AV1716" s="15" t="s">
        <v>377</v>
      </c>
      <c r="AW1716" s="15" t="s">
        <v>31</v>
      </c>
      <c r="AX1716" s="15" t="s">
        <v>82</v>
      </c>
      <c r="AY1716" s="183" t="s">
        <v>371</v>
      </c>
    </row>
    <row r="1717" spans="2:65" s="1" customFormat="1" ht="24.2" customHeight="1" x14ac:dyDescent="0.2">
      <c r="B1717" s="147"/>
      <c r="C1717" s="148" t="s">
        <v>2068</v>
      </c>
      <c r="D1717" s="148" t="s">
        <v>373</v>
      </c>
      <c r="E1717" s="149" t="s">
        <v>2069</v>
      </c>
      <c r="F1717" s="150" t="s">
        <v>2070</v>
      </c>
      <c r="G1717" s="151" t="s">
        <v>513</v>
      </c>
      <c r="H1717" s="152">
        <v>1</v>
      </c>
      <c r="I1717" s="153"/>
      <c r="J1717" s="154">
        <f>ROUND(I1717*H1717,2)</f>
        <v>0</v>
      </c>
      <c r="K1717" s="150"/>
      <c r="L1717" s="32"/>
      <c r="M1717" s="155" t="s">
        <v>1</v>
      </c>
      <c r="N1717" s="156" t="s">
        <v>41</v>
      </c>
      <c r="P1717" s="157">
        <f>O1717*H1717</f>
        <v>0</v>
      </c>
      <c r="Q1717" s="157">
        <v>3.6259999999999998E-4</v>
      </c>
      <c r="R1717" s="157">
        <f>Q1717*H1717</f>
        <v>3.6259999999999998E-4</v>
      </c>
      <c r="S1717" s="157">
        <v>0</v>
      </c>
      <c r="T1717" s="158">
        <f>S1717*H1717</f>
        <v>0</v>
      </c>
      <c r="AR1717" s="159" t="s">
        <v>461</v>
      </c>
      <c r="AT1717" s="159" t="s">
        <v>373</v>
      </c>
      <c r="AU1717" s="159" t="s">
        <v>384</v>
      </c>
      <c r="AY1717" s="17" t="s">
        <v>371</v>
      </c>
      <c r="BE1717" s="160">
        <f>IF(N1717="základná",J1717,0)</f>
        <v>0</v>
      </c>
      <c r="BF1717" s="160">
        <f>IF(N1717="znížená",J1717,0)</f>
        <v>0</v>
      </c>
      <c r="BG1717" s="160">
        <f>IF(N1717="zákl. prenesená",J1717,0)</f>
        <v>0</v>
      </c>
      <c r="BH1717" s="160">
        <f>IF(N1717="zníž. prenesená",J1717,0)</f>
        <v>0</v>
      </c>
      <c r="BI1717" s="160">
        <f>IF(N1717="nulová",J1717,0)</f>
        <v>0</v>
      </c>
      <c r="BJ1717" s="17" t="s">
        <v>88</v>
      </c>
      <c r="BK1717" s="160">
        <f>ROUND(I1717*H1717,2)</f>
        <v>0</v>
      </c>
      <c r="BL1717" s="17" t="s">
        <v>461</v>
      </c>
      <c r="BM1717" s="159" t="s">
        <v>2071</v>
      </c>
    </row>
    <row r="1718" spans="2:65" s="11" customFormat="1" ht="20.85" customHeight="1" x14ac:dyDescent="0.2">
      <c r="B1718" s="136"/>
      <c r="D1718" s="137" t="s">
        <v>74</v>
      </c>
      <c r="E1718" s="145" t="s">
        <v>2072</v>
      </c>
      <c r="F1718" s="145" t="s">
        <v>2073</v>
      </c>
      <c r="I1718" s="139"/>
      <c r="J1718" s="146">
        <f>BK1718</f>
        <v>0</v>
      </c>
      <c r="L1718" s="136"/>
      <c r="M1718" s="140"/>
      <c r="P1718" s="141">
        <f>SUM(P1719:P1809)</f>
        <v>0</v>
      </c>
      <c r="R1718" s="141">
        <f>SUM(R1719:R1809)</f>
        <v>0.69321446872999992</v>
      </c>
      <c r="T1718" s="142">
        <f>SUM(T1719:T1809)</f>
        <v>0</v>
      </c>
      <c r="AR1718" s="137" t="s">
        <v>88</v>
      </c>
      <c r="AT1718" s="143" t="s">
        <v>74</v>
      </c>
      <c r="AU1718" s="143" t="s">
        <v>88</v>
      </c>
      <c r="AY1718" s="137" t="s">
        <v>371</v>
      </c>
      <c r="BK1718" s="144">
        <f>SUM(BK1719:BK1809)</f>
        <v>0</v>
      </c>
    </row>
    <row r="1719" spans="2:65" s="1" customFormat="1" ht="24.2" customHeight="1" x14ac:dyDescent="0.2">
      <c r="B1719" s="147"/>
      <c r="C1719" s="148" t="s">
        <v>2074</v>
      </c>
      <c r="D1719" s="148" t="s">
        <v>373</v>
      </c>
      <c r="E1719" s="149" t="s">
        <v>1578</v>
      </c>
      <c r="F1719" s="150" t="s">
        <v>1579</v>
      </c>
      <c r="G1719" s="151" t="s">
        <v>376</v>
      </c>
      <c r="H1719" s="152">
        <v>24.07</v>
      </c>
      <c r="I1719" s="153"/>
      <c r="J1719" s="154">
        <f>ROUND(I1719*H1719,2)</f>
        <v>0</v>
      </c>
      <c r="K1719" s="150"/>
      <c r="L1719" s="32"/>
      <c r="M1719" s="155" t="s">
        <v>1</v>
      </c>
      <c r="N1719" s="156" t="s">
        <v>41</v>
      </c>
      <c r="P1719" s="157">
        <f>O1719*H1719</f>
        <v>0</v>
      </c>
      <c r="Q1719" s="157">
        <v>0</v>
      </c>
      <c r="R1719" s="157">
        <f>Q1719*H1719</f>
        <v>0</v>
      </c>
      <c r="S1719" s="157">
        <v>0</v>
      </c>
      <c r="T1719" s="158">
        <f>S1719*H1719</f>
        <v>0</v>
      </c>
      <c r="AR1719" s="159" t="s">
        <v>461</v>
      </c>
      <c r="AT1719" s="159" t="s">
        <v>373</v>
      </c>
      <c r="AU1719" s="159" t="s">
        <v>384</v>
      </c>
      <c r="AY1719" s="17" t="s">
        <v>371</v>
      </c>
      <c r="BE1719" s="160">
        <f>IF(N1719="základná",J1719,0)</f>
        <v>0</v>
      </c>
      <c r="BF1719" s="160">
        <f>IF(N1719="znížená",J1719,0)</f>
        <v>0</v>
      </c>
      <c r="BG1719" s="160">
        <f>IF(N1719="zákl. prenesená",J1719,0)</f>
        <v>0</v>
      </c>
      <c r="BH1719" s="160">
        <f>IF(N1719="zníž. prenesená",J1719,0)</f>
        <v>0</v>
      </c>
      <c r="BI1719" s="160">
        <f>IF(N1719="nulová",J1719,0)</f>
        <v>0</v>
      </c>
      <c r="BJ1719" s="17" t="s">
        <v>88</v>
      </c>
      <c r="BK1719" s="160">
        <f>ROUND(I1719*H1719,2)</f>
        <v>0</v>
      </c>
      <c r="BL1719" s="17" t="s">
        <v>461</v>
      </c>
      <c r="BM1719" s="159" t="s">
        <v>2075</v>
      </c>
    </row>
    <row r="1720" spans="2:65" s="13" customFormat="1" ht="11.25" x14ac:dyDescent="0.2">
      <c r="B1720" s="168"/>
      <c r="D1720" s="162" t="s">
        <v>379</v>
      </c>
      <c r="E1720" s="169" t="s">
        <v>1</v>
      </c>
      <c r="F1720" s="170" t="s">
        <v>283</v>
      </c>
      <c r="H1720" s="171">
        <v>20.428000000000001</v>
      </c>
      <c r="I1720" s="172"/>
      <c r="L1720" s="168"/>
      <c r="M1720" s="173"/>
      <c r="T1720" s="174"/>
      <c r="AT1720" s="169" t="s">
        <v>379</v>
      </c>
      <c r="AU1720" s="169" t="s">
        <v>384</v>
      </c>
      <c r="AV1720" s="13" t="s">
        <v>88</v>
      </c>
      <c r="AW1720" s="13" t="s">
        <v>31</v>
      </c>
      <c r="AX1720" s="13" t="s">
        <v>75</v>
      </c>
      <c r="AY1720" s="169" t="s">
        <v>371</v>
      </c>
    </row>
    <row r="1721" spans="2:65" s="14" customFormat="1" ht="11.25" x14ac:dyDescent="0.2">
      <c r="B1721" s="175"/>
      <c r="D1721" s="162" t="s">
        <v>379</v>
      </c>
      <c r="E1721" s="176" t="s">
        <v>253</v>
      </c>
      <c r="F1721" s="177" t="s">
        <v>383</v>
      </c>
      <c r="H1721" s="178">
        <v>20.428000000000001</v>
      </c>
      <c r="I1721" s="179"/>
      <c r="L1721" s="175"/>
      <c r="M1721" s="180"/>
      <c r="T1721" s="181"/>
      <c r="AT1721" s="176" t="s">
        <v>379</v>
      </c>
      <c r="AU1721" s="176" t="s">
        <v>384</v>
      </c>
      <c r="AV1721" s="14" t="s">
        <v>384</v>
      </c>
      <c r="AW1721" s="14" t="s">
        <v>31</v>
      </c>
      <c r="AX1721" s="14" t="s">
        <v>75</v>
      </c>
      <c r="AY1721" s="176" t="s">
        <v>371</v>
      </c>
    </row>
    <row r="1722" spans="2:65" s="13" customFormat="1" ht="11.25" x14ac:dyDescent="0.2">
      <c r="B1722" s="168"/>
      <c r="D1722" s="162" t="s">
        <v>379</v>
      </c>
      <c r="E1722" s="169" t="s">
        <v>1</v>
      </c>
      <c r="F1722" s="170" t="s">
        <v>2076</v>
      </c>
      <c r="H1722" s="171">
        <v>3.6419999999999999</v>
      </c>
      <c r="I1722" s="172"/>
      <c r="L1722" s="168"/>
      <c r="M1722" s="173"/>
      <c r="T1722" s="174"/>
      <c r="AT1722" s="169" t="s">
        <v>379</v>
      </c>
      <c r="AU1722" s="169" t="s">
        <v>384</v>
      </c>
      <c r="AV1722" s="13" t="s">
        <v>88</v>
      </c>
      <c r="AW1722" s="13" t="s">
        <v>31</v>
      </c>
      <c r="AX1722" s="13" t="s">
        <v>75</v>
      </c>
      <c r="AY1722" s="169" t="s">
        <v>371</v>
      </c>
    </row>
    <row r="1723" spans="2:65" s="14" customFormat="1" ht="11.25" x14ac:dyDescent="0.2">
      <c r="B1723" s="175"/>
      <c r="D1723" s="162" t="s">
        <v>379</v>
      </c>
      <c r="E1723" s="176" t="s">
        <v>255</v>
      </c>
      <c r="F1723" s="177" t="s">
        <v>383</v>
      </c>
      <c r="H1723" s="178">
        <v>3.6419999999999999</v>
      </c>
      <c r="I1723" s="179"/>
      <c r="L1723" s="175"/>
      <c r="M1723" s="180"/>
      <c r="T1723" s="181"/>
      <c r="AT1723" s="176" t="s">
        <v>379</v>
      </c>
      <c r="AU1723" s="176" t="s">
        <v>384</v>
      </c>
      <c r="AV1723" s="14" t="s">
        <v>384</v>
      </c>
      <c r="AW1723" s="14" t="s">
        <v>31</v>
      </c>
      <c r="AX1723" s="14" t="s">
        <v>75</v>
      </c>
      <c r="AY1723" s="176" t="s">
        <v>371</v>
      </c>
    </row>
    <row r="1724" spans="2:65" s="15" customFormat="1" ht="11.25" x14ac:dyDescent="0.2">
      <c r="B1724" s="182"/>
      <c r="D1724" s="162" t="s">
        <v>379</v>
      </c>
      <c r="E1724" s="183" t="s">
        <v>1</v>
      </c>
      <c r="F1724" s="184" t="s">
        <v>385</v>
      </c>
      <c r="H1724" s="185">
        <v>24.07</v>
      </c>
      <c r="I1724" s="186"/>
      <c r="L1724" s="182"/>
      <c r="M1724" s="187"/>
      <c r="T1724" s="188"/>
      <c r="AT1724" s="183" t="s">
        <v>379</v>
      </c>
      <c r="AU1724" s="183" t="s">
        <v>384</v>
      </c>
      <c r="AV1724" s="15" t="s">
        <v>377</v>
      </c>
      <c r="AW1724" s="15" t="s">
        <v>31</v>
      </c>
      <c r="AX1724" s="15" t="s">
        <v>82</v>
      </c>
      <c r="AY1724" s="183" t="s">
        <v>371</v>
      </c>
    </row>
    <row r="1725" spans="2:65" s="1" customFormat="1" ht="24.2" customHeight="1" x14ac:dyDescent="0.2">
      <c r="B1725" s="147"/>
      <c r="C1725" s="189" t="s">
        <v>2077</v>
      </c>
      <c r="D1725" s="189" t="s">
        <v>891</v>
      </c>
      <c r="E1725" s="190" t="s">
        <v>1583</v>
      </c>
      <c r="F1725" s="191" t="s">
        <v>1584</v>
      </c>
      <c r="G1725" s="192" t="s">
        <v>444</v>
      </c>
      <c r="H1725" s="193">
        <v>1.2E-2</v>
      </c>
      <c r="I1725" s="194"/>
      <c r="J1725" s="195">
        <f>ROUND(I1725*H1725,2)</f>
        <v>0</v>
      </c>
      <c r="K1725" s="191"/>
      <c r="L1725" s="196"/>
      <c r="M1725" s="197" t="s">
        <v>1</v>
      </c>
      <c r="N1725" s="198" t="s">
        <v>41</v>
      </c>
      <c r="P1725" s="157">
        <f>O1725*H1725</f>
        <v>0</v>
      </c>
      <c r="Q1725" s="157">
        <v>1</v>
      </c>
      <c r="R1725" s="157">
        <f>Q1725*H1725</f>
        <v>1.2E-2</v>
      </c>
      <c r="S1725" s="157">
        <v>0</v>
      </c>
      <c r="T1725" s="158">
        <f>S1725*H1725</f>
        <v>0</v>
      </c>
      <c r="AR1725" s="159" t="s">
        <v>566</v>
      </c>
      <c r="AT1725" s="159" t="s">
        <v>891</v>
      </c>
      <c r="AU1725" s="159" t="s">
        <v>384</v>
      </c>
      <c r="AY1725" s="17" t="s">
        <v>371</v>
      </c>
      <c r="BE1725" s="160">
        <f>IF(N1725="základná",J1725,0)</f>
        <v>0</v>
      </c>
      <c r="BF1725" s="160">
        <f>IF(N1725="znížená",J1725,0)</f>
        <v>0</v>
      </c>
      <c r="BG1725" s="160">
        <f>IF(N1725="zákl. prenesená",J1725,0)</f>
        <v>0</v>
      </c>
      <c r="BH1725" s="160">
        <f>IF(N1725="zníž. prenesená",J1725,0)</f>
        <v>0</v>
      </c>
      <c r="BI1725" s="160">
        <f>IF(N1725="nulová",J1725,0)</f>
        <v>0</v>
      </c>
      <c r="BJ1725" s="17" t="s">
        <v>88</v>
      </c>
      <c r="BK1725" s="160">
        <f>ROUND(I1725*H1725,2)</f>
        <v>0</v>
      </c>
      <c r="BL1725" s="17" t="s">
        <v>461</v>
      </c>
      <c r="BM1725" s="159" t="s">
        <v>2078</v>
      </c>
    </row>
    <row r="1726" spans="2:65" s="13" customFormat="1" ht="11.25" x14ac:dyDescent="0.2">
      <c r="B1726" s="168"/>
      <c r="D1726" s="162" t="s">
        <v>379</v>
      </c>
      <c r="E1726" s="169" t="s">
        <v>1</v>
      </c>
      <c r="F1726" s="170" t="s">
        <v>2079</v>
      </c>
      <c r="H1726" s="171">
        <v>1.2E-2</v>
      </c>
      <c r="I1726" s="172"/>
      <c r="L1726" s="168"/>
      <c r="M1726" s="173"/>
      <c r="T1726" s="174"/>
      <c r="AT1726" s="169" t="s">
        <v>379</v>
      </c>
      <c r="AU1726" s="169" t="s">
        <v>384</v>
      </c>
      <c r="AV1726" s="13" t="s">
        <v>88</v>
      </c>
      <c r="AW1726" s="13" t="s">
        <v>31</v>
      </c>
      <c r="AX1726" s="13" t="s">
        <v>75</v>
      </c>
      <c r="AY1726" s="169" t="s">
        <v>371</v>
      </c>
    </row>
    <row r="1727" spans="2:65" s="15" customFormat="1" ht="11.25" x14ac:dyDescent="0.2">
      <c r="B1727" s="182"/>
      <c r="D1727" s="162" t="s">
        <v>379</v>
      </c>
      <c r="E1727" s="183" t="s">
        <v>1</v>
      </c>
      <c r="F1727" s="184" t="s">
        <v>385</v>
      </c>
      <c r="H1727" s="185">
        <v>1.2E-2</v>
      </c>
      <c r="I1727" s="186"/>
      <c r="L1727" s="182"/>
      <c r="M1727" s="187"/>
      <c r="T1727" s="188"/>
      <c r="AT1727" s="183" t="s">
        <v>379</v>
      </c>
      <c r="AU1727" s="183" t="s">
        <v>384</v>
      </c>
      <c r="AV1727" s="15" t="s">
        <v>377</v>
      </c>
      <c r="AW1727" s="15" t="s">
        <v>31</v>
      </c>
      <c r="AX1727" s="15" t="s">
        <v>82</v>
      </c>
      <c r="AY1727" s="183" t="s">
        <v>371</v>
      </c>
    </row>
    <row r="1728" spans="2:65" s="1" customFormat="1" ht="24.2" customHeight="1" x14ac:dyDescent="0.2">
      <c r="B1728" s="147"/>
      <c r="C1728" s="148" t="s">
        <v>2080</v>
      </c>
      <c r="D1728" s="148" t="s">
        <v>373</v>
      </c>
      <c r="E1728" s="149" t="s">
        <v>1481</v>
      </c>
      <c r="F1728" s="150" t="s">
        <v>1482</v>
      </c>
      <c r="G1728" s="151" t="s">
        <v>376</v>
      </c>
      <c r="H1728" s="152">
        <v>24.07</v>
      </c>
      <c r="I1728" s="153"/>
      <c r="J1728" s="154">
        <f>ROUND(I1728*H1728,2)</f>
        <v>0</v>
      </c>
      <c r="K1728" s="150"/>
      <c r="L1728" s="32"/>
      <c r="M1728" s="155" t="s">
        <v>1</v>
      </c>
      <c r="N1728" s="156" t="s">
        <v>41</v>
      </c>
      <c r="P1728" s="157">
        <f>O1728*H1728</f>
        <v>0</v>
      </c>
      <c r="Q1728" s="157">
        <v>0</v>
      </c>
      <c r="R1728" s="157">
        <f>Q1728*H1728</f>
        <v>0</v>
      </c>
      <c r="S1728" s="157">
        <v>0</v>
      </c>
      <c r="T1728" s="158">
        <f>S1728*H1728</f>
        <v>0</v>
      </c>
      <c r="AR1728" s="159" t="s">
        <v>461</v>
      </c>
      <c r="AT1728" s="159" t="s">
        <v>373</v>
      </c>
      <c r="AU1728" s="159" t="s">
        <v>384</v>
      </c>
      <c r="AY1728" s="17" t="s">
        <v>371</v>
      </c>
      <c r="BE1728" s="160">
        <f>IF(N1728="základná",J1728,0)</f>
        <v>0</v>
      </c>
      <c r="BF1728" s="160">
        <f>IF(N1728="znížená",J1728,0)</f>
        <v>0</v>
      </c>
      <c r="BG1728" s="160">
        <f>IF(N1728="zákl. prenesená",J1728,0)</f>
        <v>0</v>
      </c>
      <c r="BH1728" s="160">
        <f>IF(N1728="zníž. prenesená",J1728,0)</f>
        <v>0</v>
      </c>
      <c r="BI1728" s="160">
        <f>IF(N1728="nulová",J1728,0)</f>
        <v>0</v>
      </c>
      <c r="BJ1728" s="17" t="s">
        <v>88</v>
      </c>
      <c r="BK1728" s="160">
        <f>ROUND(I1728*H1728,2)</f>
        <v>0</v>
      </c>
      <c r="BL1728" s="17" t="s">
        <v>461</v>
      </c>
      <c r="BM1728" s="159" t="s">
        <v>2081</v>
      </c>
    </row>
    <row r="1729" spans="2:65" s="13" customFormat="1" ht="11.25" x14ac:dyDescent="0.2">
      <c r="B1729" s="168"/>
      <c r="D1729" s="162" t="s">
        <v>379</v>
      </c>
      <c r="E1729" s="169" t="s">
        <v>1</v>
      </c>
      <c r="F1729" s="170" t="s">
        <v>2082</v>
      </c>
      <c r="H1729" s="171">
        <v>24.07</v>
      </c>
      <c r="I1729" s="172"/>
      <c r="L1729" s="168"/>
      <c r="M1729" s="173"/>
      <c r="T1729" s="174"/>
      <c r="AT1729" s="169" t="s">
        <v>379</v>
      </c>
      <c r="AU1729" s="169" t="s">
        <v>384</v>
      </c>
      <c r="AV1729" s="13" t="s">
        <v>88</v>
      </c>
      <c r="AW1729" s="13" t="s">
        <v>31</v>
      </c>
      <c r="AX1729" s="13" t="s">
        <v>75</v>
      </c>
      <c r="AY1729" s="169" t="s">
        <v>371</v>
      </c>
    </row>
    <row r="1730" spans="2:65" s="15" customFormat="1" ht="11.25" x14ac:dyDescent="0.2">
      <c r="B1730" s="182"/>
      <c r="D1730" s="162" t="s">
        <v>379</v>
      </c>
      <c r="E1730" s="183" t="s">
        <v>1</v>
      </c>
      <c r="F1730" s="184" t="s">
        <v>385</v>
      </c>
      <c r="H1730" s="185">
        <v>24.07</v>
      </c>
      <c r="I1730" s="186"/>
      <c r="L1730" s="182"/>
      <c r="M1730" s="187"/>
      <c r="T1730" s="188"/>
      <c r="AT1730" s="183" t="s">
        <v>379</v>
      </c>
      <c r="AU1730" s="183" t="s">
        <v>384</v>
      </c>
      <c r="AV1730" s="15" t="s">
        <v>377</v>
      </c>
      <c r="AW1730" s="15" t="s">
        <v>31</v>
      </c>
      <c r="AX1730" s="15" t="s">
        <v>82</v>
      </c>
      <c r="AY1730" s="183" t="s">
        <v>371</v>
      </c>
    </row>
    <row r="1731" spans="2:65" s="1" customFormat="1" ht="33" customHeight="1" x14ac:dyDescent="0.2">
      <c r="B1731" s="147"/>
      <c r="C1731" s="189" t="s">
        <v>2083</v>
      </c>
      <c r="D1731" s="189" t="s">
        <v>891</v>
      </c>
      <c r="E1731" s="190" t="s">
        <v>1485</v>
      </c>
      <c r="F1731" s="191" t="s">
        <v>1486</v>
      </c>
      <c r="G1731" s="192" t="s">
        <v>376</v>
      </c>
      <c r="H1731" s="193">
        <v>28.884</v>
      </c>
      <c r="I1731" s="194"/>
      <c r="J1731" s="195">
        <f>ROUND(I1731*H1731,2)</f>
        <v>0</v>
      </c>
      <c r="K1731" s="191"/>
      <c r="L1731" s="196"/>
      <c r="M1731" s="197" t="s">
        <v>1</v>
      </c>
      <c r="N1731" s="198" t="s">
        <v>41</v>
      </c>
      <c r="P1731" s="157">
        <f>O1731*H1731</f>
        <v>0</v>
      </c>
      <c r="Q1731" s="157">
        <v>2E-3</v>
      </c>
      <c r="R1731" s="157">
        <f>Q1731*H1731</f>
        <v>5.7768E-2</v>
      </c>
      <c r="S1731" s="157">
        <v>0</v>
      </c>
      <c r="T1731" s="158">
        <f>S1731*H1731</f>
        <v>0</v>
      </c>
      <c r="AR1731" s="159" t="s">
        <v>566</v>
      </c>
      <c r="AT1731" s="159" t="s">
        <v>891</v>
      </c>
      <c r="AU1731" s="159" t="s">
        <v>384</v>
      </c>
      <c r="AY1731" s="17" t="s">
        <v>371</v>
      </c>
      <c r="BE1731" s="160">
        <f>IF(N1731="základná",J1731,0)</f>
        <v>0</v>
      </c>
      <c r="BF1731" s="160">
        <f>IF(N1731="znížená",J1731,0)</f>
        <v>0</v>
      </c>
      <c r="BG1731" s="160">
        <f>IF(N1731="zákl. prenesená",J1731,0)</f>
        <v>0</v>
      </c>
      <c r="BH1731" s="160">
        <f>IF(N1731="zníž. prenesená",J1731,0)</f>
        <v>0</v>
      </c>
      <c r="BI1731" s="160">
        <f>IF(N1731="nulová",J1731,0)</f>
        <v>0</v>
      </c>
      <c r="BJ1731" s="17" t="s">
        <v>88</v>
      </c>
      <c r="BK1731" s="160">
        <f>ROUND(I1731*H1731,2)</f>
        <v>0</v>
      </c>
      <c r="BL1731" s="17" t="s">
        <v>461</v>
      </c>
      <c r="BM1731" s="159" t="s">
        <v>2084</v>
      </c>
    </row>
    <row r="1732" spans="2:65" s="13" customFormat="1" ht="11.25" x14ac:dyDescent="0.2">
      <c r="B1732" s="168"/>
      <c r="D1732" s="162" t="s">
        <v>379</v>
      </c>
      <c r="E1732" s="169" t="s">
        <v>1</v>
      </c>
      <c r="F1732" s="170" t="s">
        <v>2085</v>
      </c>
      <c r="H1732" s="171">
        <v>28.884</v>
      </c>
      <c r="I1732" s="172"/>
      <c r="L1732" s="168"/>
      <c r="M1732" s="173"/>
      <c r="T1732" s="174"/>
      <c r="AT1732" s="169" t="s">
        <v>379</v>
      </c>
      <c r="AU1732" s="169" t="s">
        <v>384</v>
      </c>
      <c r="AV1732" s="13" t="s">
        <v>88</v>
      </c>
      <c r="AW1732" s="13" t="s">
        <v>31</v>
      </c>
      <c r="AX1732" s="13" t="s">
        <v>75</v>
      </c>
      <c r="AY1732" s="169" t="s">
        <v>371</v>
      </c>
    </row>
    <row r="1733" spans="2:65" s="15" customFormat="1" ht="11.25" x14ac:dyDescent="0.2">
      <c r="B1733" s="182"/>
      <c r="D1733" s="162" t="s">
        <v>379</v>
      </c>
      <c r="E1733" s="183" t="s">
        <v>1</v>
      </c>
      <c r="F1733" s="184" t="s">
        <v>385</v>
      </c>
      <c r="H1733" s="185">
        <v>28.884</v>
      </c>
      <c r="I1733" s="186"/>
      <c r="L1733" s="182"/>
      <c r="M1733" s="187"/>
      <c r="T1733" s="188"/>
      <c r="AT1733" s="183" t="s">
        <v>379</v>
      </c>
      <c r="AU1733" s="183" t="s">
        <v>384</v>
      </c>
      <c r="AV1733" s="15" t="s">
        <v>377</v>
      </c>
      <c r="AW1733" s="15" t="s">
        <v>31</v>
      </c>
      <c r="AX1733" s="15" t="s">
        <v>82</v>
      </c>
      <c r="AY1733" s="183" t="s">
        <v>371</v>
      </c>
    </row>
    <row r="1734" spans="2:65" s="1" customFormat="1" ht="24.2" customHeight="1" x14ac:dyDescent="0.2">
      <c r="B1734" s="147"/>
      <c r="C1734" s="148" t="s">
        <v>2086</v>
      </c>
      <c r="D1734" s="148" t="s">
        <v>373</v>
      </c>
      <c r="E1734" s="149" t="s">
        <v>1490</v>
      </c>
      <c r="F1734" s="150" t="s">
        <v>1491</v>
      </c>
      <c r="G1734" s="151" t="s">
        <v>376</v>
      </c>
      <c r="H1734" s="152">
        <v>24.07</v>
      </c>
      <c r="I1734" s="153"/>
      <c r="J1734" s="154">
        <f>ROUND(I1734*H1734,2)</f>
        <v>0</v>
      </c>
      <c r="K1734" s="150"/>
      <c r="L1734" s="32"/>
      <c r="M1734" s="155" t="s">
        <v>1</v>
      </c>
      <c r="N1734" s="156" t="s">
        <v>41</v>
      </c>
      <c r="P1734" s="157">
        <f>O1734*H1734</f>
        <v>0</v>
      </c>
      <c r="Q1734" s="157">
        <v>7.6000000000000004E-5</v>
      </c>
      <c r="R1734" s="157">
        <f>Q1734*H1734</f>
        <v>1.8293200000000002E-3</v>
      </c>
      <c r="S1734" s="157">
        <v>0</v>
      </c>
      <c r="T1734" s="158">
        <f>S1734*H1734</f>
        <v>0</v>
      </c>
      <c r="AR1734" s="159" t="s">
        <v>461</v>
      </c>
      <c r="AT1734" s="159" t="s">
        <v>373</v>
      </c>
      <c r="AU1734" s="159" t="s">
        <v>384</v>
      </c>
      <c r="AY1734" s="17" t="s">
        <v>371</v>
      </c>
      <c r="BE1734" s="160">
        <f>IF(N1734="základná",J1734,0)</f>
        <v>0</v>
      </c>
      <c r="BF1734" s="160">
        <f>IF(N1734="znížená",J1734,0)</f>
        <v>0</v>
      </c>
      <c r="BG1734" s="160">
        <f>IF(N1734="zákl. prenesená",J1734,0)</f>
        <v>0</v>
      </c>
      <c r="BH1734" s="160">
        <f>IF(N1734="zníž. prenesená",J1734,0)</f>
        <v>0</v>
      </c>
      <c r="BI1734" s="160">
        <f>IF(N1734="nulová",J1734,0)</f>
        <v>0</v>
      </c>
      <c r="BJ1734" s="17" t="s">
        <v>88</v>
      </c>
      <c r="BK1734" s="160">
        <f>ROUND(I1734*H1734,2)</f>
        <v>0</v>
      </c>
      <c r="BL1734" s="17" t="s">
        <v>461</v>
      </c>
      <c r="BM1734" s="159" t="s">
        <v>2087</v>
      </c>
    </row>
    <row r="1735" spans="2:65" s="12" customFormat="1" ht="11.25" x14ac:dyDescent="0.2">
      <c r="B1735" s="161"/>
      <c r="D1735" s="162" t="s">
        <v>379</v>
      </c>
      <c r="E1735" s="163" t="s">
        <v>1</v>
      </c>
      <c r="F1735" s="164" t="s">
        <v>2088</v>
      </c>
      <c r="H1735" s="163" t="s">
        <v>1</v>
      </c>
      <c r="I1735" s="165"/>
      <c r="L1735" s="161"/>
      <c r="M1735" s="166"/>
      <c r="T1735" s="167"/>
      <c r="AT1735" s="163" t="s">
        <v>379</v>
      </c>
      <c r="AU1735" s="163" t="s">
        <v>384</v>
      </c>
      <c r="AV1735" s="12" t="s">
        <v>82</v>
      </c>
      <c r="AW1735" s="12" t="s">
        <v>31</v>
      </c>
      <c r="AX1735" s="12" t="s">
        <v>75</v>
      </c>
      <c r="AY1735" s="163" t="s">
        <v>371</v>
      </c>
    </row>
    <row r="1736" spans="2:65" s="12" customFormat="1" ht="11.25" x14ac:dyDescent="0.2">
      <c r="B1736" s="161"/>
      <c r="D1736" s="162" t="s">
        <v>379</v>
      </c>
      <c r="E1736" s="163" t="s">
        <v>1</v>
      </c>
      <c r="F1736" s="164" t="s">
        <v>1599</v>
      </c>
      <c r="H1736" s="163" t="s">
        <v>1</v>
      </c>
      <c r="I1736" s="165"/>
      <c r="L1736" s="161"/>
      <c r="M1736" s="166"/>
      <c r="T1736" s="167"/>
      <c r="AT1736" s="163" t="s">
        <v>379</v>
      </c>
      <c r="AU1736" s="163" t="s">
        <v>384</v>
      </c>
      <c r="AV1736" s="12" t="s">
        <v>82</v>
      </c>
      <c r="AW1736" s="12" t="s">
        <v>31</v>
      </c>
      <c r="AX1736" s="12" t="s">
        <v>75</v>
      </c>
      <c r="AY1736" s="163" t="s">
        <v>371</v>
      </c>
    </row>
    <row r="1737" spans="2:65" s="13" customFormat="1" ht="11.25" x14ac:dyDescent="0.2">
      <c r="B1737" s="168"/>
      <c r="D1737" s="162" t="s">
        <v>379</v>
      </c>
      <c r="E1737" s="169" t="s">
        <v>1</v>
      </c>
      <c r="F1737" s="170" t="s">
        <v>253</v>
      </c>
      <c r="H1737" s="171">
        <v>20.428000000000001</v>
      </c>
      <c r="I1737" s="172"/>
      <c r="L1737" s="168"/>
      <c r="M1737" s="173"/>
      <c r="T1737" s="174"/>
      <c r="AT1737" s="169" t="s">
        <v>379</v>
      </c>
      <c r="AU1737" s="169" t="s">
        <v>384</v>
      </c>
      <c r="AV1737" s="13" t="s">
        <v>88</v>
      </c>
      <c r="AW1737" s="13" t="s">
        <v>31</v>
      </c>
      <c r="AX1737" s="13" t="s">
        <v>75</v>
      </c>
      <c r="AY1737" s="169" t="s">
        <v>371</v>
      </c>
    </row>
    <row r="1738" spans="2:65" s="14" customFormat="1" ht="11.25" x14ac:dyDescent="0.2">
      <c r="B1738" s="175"/>
      <c r="D1738" s="162" t="s">
        <v>379</v>
      </c>
      <c r="E1738" s="176" t="s">
        <v>1</v>
      </c>
      <c r="F1738" s="177" t="s">
        <v>383</v>
      </c>
      <c r="H1738" s="178">
        <v>20.428000000000001</v>
      </c>
      <c r="I1738" s="179"/>
      <c r="L1738" s="175"/>
      <c r="M1738" s="180"/>
      <c r="T1738" s="181"/>
      <c r="AT1738" s="176" t="s">
        <v>379</v>
      </c>
      <c r="AU1738" s="176" t="s">
        <v>384</v>
      </c>
      <c r="AV1738" s="14" t="s">
        <v>384</v>
      </c>
      <c r="AW1738" s="14" t="s">
        <v>31</v>
      </c>
      <c r="AX1738" s="14" t="s">
        <v>75</v>
      </c>
      <c r="AY1738" s="176" t="s">
        <v>371</v>
      </c>
    </row>
    <row r="1739" spans="2:65" s="12" customFormat="1" ht="11.25" x14ac:dyDescent="0.2">
      <c r="B1739" s="161"/>
      <c r="D1739" s="162" t="s">
        <v>379</v>
      </c>
      <c r="E1739" s="163" t="s">
        <v>1</v>
      </c>
      <c r="F1739" s="164" t="s">
        <v>1600</v>
      </c>
      <c r="H1739" s="163" t="s">
        <v>1</v>
      </c>
      <c r="I1739" s="165"/>
      <c r="L1739" s="161"/>
      <c r="M1739" s="166"/>
      <c r="T1739" s="167"/>
      <c r="AT1739" s="163" t="s">
        <v>379</v>
      </c>
      <c r="AU1739" s="163" t="s">
        <v>384</v>
      </c>
      <c r="AV1739" s="12" t="s">
        <v>82</v>
      </c>
      <c r="AW1739" s="12" t="s">
        <v>31</v>
      </c>
      <c r="AX1739" s="12" t="s">
        <v>75</v>
      </c>
      <c r="AY1739" s="163" t="s">
        <v>371</v>
      </c>
    </row>
    <row r="1740" spans="2:65" s="13" customFormat="1" ht="11.25" x14ac:dyDescent="0.2">
      <c r="B1740" s="168"/>
      <c r="D1740" s="162" t="s">
        <v>379</v>
      </c>
      <c r="E1740" s="169" t="s">
        <v>1</v>
      </c>
      <c r="F1740" s="170" t="s">
        <v>255</v>
      </c>
      <c r="H1740" s="171">
        <v>3.6419999999999999</v>
      </c>
      <c r="I1740" s="172"/>
      <c r="L1740" s="168"/>
      <c r="M1740" s="173"/>
      <c r="T1740" s="174"/>
      <c r="AT1740" s="169" t="s">
        <v>379</v>
      </c>
      <c r="AU1740" s="169" t="s">
        <v>384</v>
      </c>
      <c r="AV1740" s="13" t="s">
        <v>88</v>
      </c>
      <c r="AW1740" s="13" t="s">
        <v>31</v>
      </c>
      <c r="AX1740" s="13" t="s">
        <v>75</v>
      </c>
      <c r="AY1740" s="169" t="s">
        <v>371</v>
      </c>
    </row>
    <row r="1741" spans="2:65" s="14" customFormat="1" ht="11.25" x14ac:dyDescent="0.2">
      <c r="B1741" s="175"/>
      <c r="D1741" s="162" t="s">
        <v>379</v>
      </c>
      <c r="E1741" s="176" t="s">
        <v>1</v>
      </c>
      <c r="F1741" s="177" t="s">
        <v>383</v>
      </c>
      <c r="H1741" s="178">
        <v>3.6419999999999999</v>
      </c>
      <c r="I1741" s="179"/>
      <c r="L1741" s="175"/>
      <c r="M1741" s="180"/>
      <c r="T1741" s="181"/>
      <c r="AT1741" s="176" t="s">
        <v>379</v>
      </c>
      <c r="AU1741" s="176" t="s">
        <v>384</v>
      </c>
      <c r="AV1741" s="14" t="s">
        <v>384</v>
      </c>
      <c r="AW1741" s="14" t="s">
        <v>31</v>
      </c>
      <c r="AX1741" s="14" t="s">
        <v>75</v>
      </c>
      <c r="AY1741" s="176" t="s">
        <v>371</v>
      </c>
    </row>
    <row r="1742" spans="2:65" s="15" customFormat="1" ht="11.25" x14ac:dyDescent="0.2">
      <c r="B1742" s="182"/>
      <c r="D1742" s="162" t="s">
        <v>379</v>
      </c>
      <c r="E1742" s="183" t="s">
        <v>1</v>
      </c>
      <c r="F1742" s="184" t="s">
        <v>385</v>
      </c>
      <c r="H1742" s="185">
        <v>24.07</v>
      </c>
      <c r="I1742" s="186"/>
      <c r="L1742" s="182"/>
      <c r="M1742" s="187"/>
      <c r="T1742" s="188"/>
      <c r="AT1742" s="183" t="s">
        <v>379</v>
      </c>
      <c r="AU1742" s="183" t="s">
        <v>384</v>
      </c>
      <c r="AV1742" s="15" t="s">
        <v>377</v>
      </c>
      <c r="AW1742" s="15" t="s">
        <v>31</v>
      </c>
      <c r="AX1742" s="15" t="s">
        <v>82</v>
      </c>
      <c r="AY1742" s="183" t="s">
        <v>371</v>
      </c>
    </row>
    <row r="1743" spans="2:65" s="1" customFormat="1" ht="24.2" customHeight="1" x14ac:dyDescent="0.2">
      <c r="B1743" s="147"/>
      <c r="C1743" s="189" t="s">
        <v>2089</v>
      </c>
      <c r="D1743" s="189" t="s">
        <v>891</v>
      </c>
      <c r="E1743" s="190" t="s">
        <v>1495</v>
      </c>
      <c r="F1743" s="191" t="s">
        <v>1496</v>
      </c>
      <c r="G1743" s="192" t="s">
        <v>376</v>
      </c>
      <c r="H1743" s="193">
        <v>27.681000000000001</v>
      </c>
      <c r="I1743" s="194"/>
      <c r="J1743" s="195">
        <f>ROUND(I1743*H1743,2)</f>
        <v>0</v>
      </c>
      <c r="K1743" s="191"/>
      <c r="L1743" s="196"/>
      <c r="M1743" s="197" t="s">
        <v>1</v>
      </c>
      <c r="N1743" s="198" t="s">
        <v>41</v>
      </c>
      <c r="P1743" s="157">
        <f>O1743*H1743</f>
        <v>0</v>
      </c>
      <c r="Q1743" s="157">
        <v>2.3E-3</v>
      </c>
      <c r="R1743" s="157">
        <f>Q1743*H1743</f>
        <v>6.3666299999999995E-2</v>
      </c>
      <c r="S1743" s="157">
        <v>0</v>
      </c>
      <c r="T1743" s="158">
        <f>S1743*H1743</f>
        <v>0</v>
      </c>
      <c r="AR1743" s="159" t="s">
        <v>566</v>
      </c>
      <c r="AT1743" s="159" t="s">
        <v>891</v>
      </c>
      <c r="AU1743" s="159" t="s">
        <v>384</v>
      </c>
      <c r="AY1743" s="17" t="s">
        <v>371</v>
      </c>
      <c r="BE1743" s="160">
        <f>IF(N1743="základná",J1743,0)</f>
        <v>0</v>
      </c>
      <c r="BF1743" s="160">
        <f>IF(N1743="znížená",J1743,0)</f>
        <v>0</v>
      </c>
      <c r="BG1743" s="160">
        <f>IF(N1743="zákl. prenesená",J1743,0)</f>
        <v>0</v>
      </c>
      <c r="BH1743" s="160">
        <f>IF(N1743="zníž. prenesená",J1743,0)</f>
        <v>0</v>
      </c>
      <c r="BI1743" s="160">
        <f>IF(N1743="nulová",J1743,0)</f>
        <v>0</v>
      </c>
      <c r="BJ1743" s="17" t="s">
        <v>88</v>
      </c>
      <c r="BK1743" s="160">
        <f>ROUND(I1743*H1743,2)</f>
        <v>0</v>
      </c>
      <c r="BL1743" s="17" t="s">
        <v>461</v>
      </c>
      <c r="BM1743" s="159" t="s">
        <v>2090</v>
      </c>
    </row>
    <row r="1744" spans="2:65" s="13" customFormat="1" ht="11.25" x14ac:dyDescent="0.2">
      <c r="B1744" s="168"/>
      <c r="D1744" s="162" t="s">
        <v>379</v>
      </c>
      <c r="E1744" s="169" t="s">
        <v>1</v>
      </c>
      <c r="F1744" s="170" t="s">
        <v>2091</v>
      </c>
      <c r="H1744" s="171">
        <v>27.681000000000001</v>
      </c>
      <c r="I1744" s="172"/>
      <c r="L1744" s="168"/>
      <c r="M1744" s="173"/>
      <c r="T1744" s="174"/>
      <c r="AT1744" s="169" t="s">
        <v>379</v>
      </c>
      <c r="AU1744" s="169" t="s">
        <v>384</v>
      </c>
      <c r="AV1744" s="13" t="s">
        <v>88</v>
      </c>
      <c r="AW1744" s="13" t="s">
        <v>31</v>
      </c>
      <c r="AX1744" s="13" t="s">
        <v>75</v>
      </c>
      <c r="AY1744" s="169" t="s">
        <v>371</v>
      </c>
    </row>
    <row r="1745" spans="2:65" s="15" customFormat="1" ht="11.25" x14ac:dyDescent="0.2">
      <c r="B1745" s="182"/>
      <c r="D1745" s="162" t="s">
        <v>379</v>
      </c>
      <c r="E1745" s="183" t="s">
        <v>1</v>
      </c>
      <c r="F1745" s="184" t="s">
        <v>385</v>
      </c>
      <c r="H1745" s="185">
        <v>27.681000000000001</v>
      </c>
      <c r="I1745" s="186"/>
      <c r="L1745" s="182"/>
      <c r="M1745" s="187"/>
      <c r="T1745" s="188"/>
      <c r="AT1745" s="183" t="s">
        <v>379</v>
      </c>
      <c r="AU1745" s="183" t="s">
        <v>384</v>
      </c>
      <c r="AV1745" s="15" t="s">
        <v>377</v>
      </c>
      <c r="AW1745" s="15" t="s">
        <v>31</v>
      </c>
      <c r="AX1745" s="15" t="s">
        <v>82</v>
      </c>
      <c r="AY1745" s="183" t="s">
        <v>371</v>
      </c>
    </row>
    <row r="1746" spans="2:65" s="1" customFormat="1" ht="24.2" customHeight="1" x14ac:dyDescent="0.2">
      <c r="B1746" s="147"/>
      <c r="C1746" s="148" t="s">
        <v>2092</v>
      </c>
      <c r="D1746" s="148" t="s">
        <v>373</v>
      </c>
      <c r="E1746" s="149" t="s">
        <v>1508</v>
      </c>
      <c r="F1746" s="150" t="s">
        <v>1509</v>
      </c>
      <c r="G1746" s="151" t="s">
        <v>376</v>
      </c>
      <c r="H1746" s="152">
        <v>20.428000000000001</v>
      </c>
      <c r="I1746" s="153"/>
      <c r="J1746" s="154">
        <f>ROUND(I1746*H1746,2)</f>
        <v>0</v>
      </c>
      <c r="K1746" s="150"/>
      <c r="L1746" s="32"/>
      <c r="M1746" s="155" t="s">
        <v>1</v>
      </c>
      <c r="N1746" s="156" t="s">
        <v>41</v>
      </c>
      <c r="P1746" s="157">
        <f>O1746*H1746</f>
        <v>0</v>
      </c>
      <c r="Q1746" s="157">
        <v>0</v>
      </c>
      <c r="R1746" s="157">
        <f>Q1746*H1746</f>
        <v>0</v>
      </c>
      <c r="S1746" s="157">
        <v>0</v>
      </c>
      <c r="T1746" s="158">
        <f>S1746*H1746</f>
        <v>0</v>
      </c>
      <c r="AR1746" s="159" t="s">
        <v>461</v>
      </c>
      <c r="AT1746" s="159" t="s">
        <v>373</v>
      </c>
      <c r="AU1746" s="159" t="s">
        <v>384</v>
      </c>
      <c r="AY1746" s="17" t="s">
        <v>371</v>
      </c>
      <c r="BE1746" s="160">
        <f>IF(N1746="základná",J1746,0)</f>
        <v>0</v>
      </c>
      <c r="BF1746" s="160">
        <f>IF(N1746="znížená",J1746,0)</f>
        <v>0</v>
      </c>
      <c r="BG1746" s="160">
        <f>IF(N1746="zákl. prenesená",J1746,0)</f>
        <v>0</v>
      </c>
      <c r="BH1746" s="160">
        <f>IF(N1746="zníž. prenesená",J1746,0)</f>
        <v>0</v>
      </c>
      <c r="BI1746" s="160">
        <f>IF(N1746="nulová",J1746,0)</f>
        <v>0</v>
      </c>
      <c r="BJ1746" s="17" t="s">
        <v>88</v>
      </c>
      <c r="BK1746" s="160">
        <f>ROUND(I1746*H1746,2)</f>
        <v>0</v>
      </c>
      <c r="BL1746" s="17" t="s">
        <v>461</v>
      </c>
      <c r="BM1746" s="159" t="s">
        <v>2093</v>
      </c>
    </row>
    <row r="1747" spans="2:65" s="13" customFormat="1" ht="11.25" x14ac:dyDescent="0.2">
      <c r="B1747" s="168"/>
      <c r="D1747" s="162" t="s">
        <v>379</v>
      </c>
      <c r="E1747" s="169" t="s">
        <v>1</v>
      </c>
      <c r="F1747" s="170" t="s">
        <v>253</v>
      </c>
      <c r="H1747" s="171">
        <v>20.428000000000001</v>
      </c>
      <c r="I1747" s="172"/>
      <c r="L1747" s="168"/>
      <c r="M1747" s="173"/>
      <c r="T1747" s="174"/>
      <c r="AT1747" s="169" t="s">
        <v>379</v>
      </c>
      <c r="AU1747" s="169" t="s">
        <v>384</v>
      </c>
      <c r="AV1747" s="13" t="s">
        <v>88</v>
      </c>
      <c r="AW1747" s="13" t="s">
        <v>31</v>
      </c>
      <c r="AX1747" s="13" t="s">
        <v>75</v>
      </c>
      <c r="AY1747" s="169" t="s">
        <v>371</v>
      </c>
    </row>
    <row r="1748" spans="2:65" s="15" customFormat="1" ht="11.25" x14ac:dyDescent="0.2">
      <c r="B1748" s="182"/>
      <c r="D1748" s="162" t="s">
        <v>379</v>
      </c>
      <c r="E1748" s="183" t="s">
        <v>1</v>
      </c>
      <c r="F1748" s="184" t="s">
        <v>385</v>
      </c>
      <c r="H1748" s="185">
        <v>20.428000000000001</v>
      </c>
      <c r="I1748" s="186"/>
      <c r="L1748" s="182"/>
      <c r="M1748" s="187"/>
      <c r="T1748" s="188"/>
      <c r="AT1748" s="183" t="s">
        <v>379</v>
      </c>
      <c r="AU1748" s="183" t="s">
        <v>384</v>
      </c>
      <c r="AV1748" s="15" t="s">
        <v>377</v>
      </c>
      <c r="AW1748" s="15" t="s">
        <v>31</v>
      </c>
      <c r="AX1748" s="15" t="s">
        <v>82</v>
      </c>
      <c r="AY1748" s="183" t="s">
        <v>371</v>
      </c>
    </row>
    <row r="1749" spans="2:65" s="1" customFormat="1" ht="37.9" customHeight="1" x14ac:dyDescent="0.2">
      <c r="B1749" s="147"/>
      <c r="C1749" s="148" t="s">
        <v>2094</v>
      </c>
      <c r="D1749" s="148" t="s">
        <v>373</v>
      </c>
      <c r="E1749" s="149" t="s">
        <v>1997</v>
      </c>
      <c r="F1749" s="150" t="s">
        <v>1998</v>
      </c>
      <c r="G1749" s="151" t="s">
        <v>489</v>
      </c>
      <c r="H1749" s="152">
        <v>4.0110000000000001</v>
      </c>
      <c r="I1749" s="153"/>
      <c r="J1749" s="154">
        <f>ROUND(I1749*H1749,2)</f>
        <v>0</v>
      </c>
      <c r="K1749" s="150"/>
      <c r="L1749" s="32"/>
      <c r="M1749" s="155" t="s">
        <v>1</v>
      </c>
      <c r="N1749" s="156" t="s">
        <v>41</v>
      </c>
      <c r="P1749" s="157">
        <f>O1749*H1749</f>
        <v>0</v>
      </c>
      <c r="Q1749" s="157">
        <v>1.30462E-3</v>
      </c>
      <c r="R1749" s="157">
        <f>Q1749*H1749</f>
        <v>5.2328308200000001E-3</v>
      </c>
      <c r="S1749" s="157">
        <v>0</v>
      </c>
      <c r="T1749" s="158">
        <f>S1749*H1749</f>
        <v>0</v>
      </c>
      <c r="AR1749" s="159" t="s">
        <v>461</v>
      </c>
      <c r="AT1749" s="159" t="s">
        <v>373</v>
      </c>
      <c r="AU1749" s="159" t="s">
        <v>384</v>
      </c>
      <c r="AY1749" s="17" t="s">
        <v>371</v>
      </c>
      <c r="BE1749" s="160">
        <f>IF(N1749="základná",J1749,0)</f>
        <v>0</v>
      </c>
      <c r="BF1749" s="160">
        <f>IF(N1749="znížená",J1749,0)</f>
        <v>0</v>
      </c>
      <c r="BG1749" s="160">
        <f>IF(N1749="zákl. prenesená",J1749,0)</f>
        <v>0</v>
      </c>
      <c r="BH1749" s="160">
        <f>IF(N1749="zníž. prenesená",J1749,0)</f>
        <v>0</v>
      </c>
      <c r="BI1749" s="160">
        <f>IF(N1749="nulová",J1749,0)</f>
        <v>0</v>
      </c>
      <c r="BJ1749" s="17" t="s">
        <v>88</v>
      </c>
      <c r="BK1749" s="160">
        <f>ROUND(I1749*H1749,2)</f>
        <v>0</v>
      </c>
      <c r="BL1749" s="17" t="s">
        <v>461</v>
      </c>
      <c r="BM1749" s="159" t="s">
        <v>2095</v>
      </c>
    </row>
    <row r="1750" spans="2:65" s="13" customFormat="1" ht="11.25" x14ac:dyDescent="0.2">
      <c r="B1750" s="168"/>
      <c r="D1750" s="162" t="s">
        <v>379</v>
      </c>
      <c r="E1750" s="169" t="s">
        <v>1</v>
      </c>
      <c r="F1750" s="170" t="s">
        <v>2096</v>
      </c>
      <c r="H1750" s="171">
        <v>4.0110000000000001</v>
      </c>
      <c r="I1750" s="172"/>
      <c r="L1750" s="168"/>
      <c r="M1750" s="173"/>
      <c r="T1750" s="174"/>
      <c r="AT1750" s="169" t="s">
        <v>379</v>
      </c>
      <c r="AU1750" s="169" t="s">
        <v>384</v>
      </c>
      <c r="AV1750" s="13" t="s">
        <v>88</v>
      </c>
      <c r="AW1750" s="13" t="s">
        <v>31</v>
      </c>
      <c r="AX1750" s="13" t="s">
        <v>75</v>
      </c>
      <c r="AY1750" s="169" t="s">
        <v>371</v>
      </c>
    </row>
    <row r="1751" spans="2:65" s="14" customFormat="1" ht="11.25" x14ac:dyDescent="0.2">
      <c r="B1751" s="175"/>
      <c r="D1751" s="162" t="s">
        <v>379</v>
      </c>
      <c r="E1751" s="176" t="s">
        <v>1</v>
      </c>
      <c r="F1751" s="177" t="s">
        <v>383</v>
      </c>
      <c r="H1751" s="178">
        <v>4.0110000000000001</v>
      </c>
      <c r="I1751" s="179"/>
      <c r="L1751" s="175"/>
      <c r="M1751" s="180"/>
      <c r="T1751" s="181"/>
      <c r="AT1751" s="176" t="s">
        <v>379</v>
      </c>
      <c r="AU1751" s="176" t="s">
        <v>384</v>
      </c>
      <c r="AV1751" s="14" t="s">
        <v>384</v>
      </c>
      <c r="AW1751" s="14" t="s">
        <v>31</v>
      </c>
      <c r="AX1751" s="14" t="s">
        <v>75</v>
      </c>
      <c r="AY1751" s="176" t="s">
        <v>371</v>
      </c>
    </row>
    <row r="1752" spans="2:65" s="15" customFormat="1" ht="11.25" x14ac:dyDescent="0.2">
      <c r="B1752" s="182"/>
      <c r="D1752" s="162" t="s">
        <v>379</v>
      </c>
      <c r="E1752" s="183" t="s">
        <v>1</v>
      </c>
      <c r="F1752" s="184" t="s">
        <v>385</v>
      </c>
      <c r="H1752" s="185">
        <v>4.0110000000000001</v>
      </c>
      <c r="I1752" s="186"/>
      <c r="L1752" s="182"/>
      <c r="M1752" s="187"/>
      <c r="T1752" s="188"/>
      <c r="AT1752" s="183" t="s">
        <v>379</v>
      </c>
      <c r="AU1752" s="183" t="s">
        <v>384</v>
      </c>
      <c r="AV1752" s="15" t="s">
        <v>377</v>
      </c>
      <c r="AW1752" s="15" t="s">
        <v>31</v>
      </c>
      <c r="AX1752" s="15" t="s">
        <v>82</v>
      </c>
      <c r="AY1752" s="183" t="s">
        <v>371</v>
      </c>
    </row>
    <row r="1753" spans="2:65" s="1" customFormat="1" ht="37.9" customHeight="1" x14ac:dyDescent="0.2">
      <c r="B1753" s="147"/>
      <c r="C1753" s="148" t="s">
        <v>2097</v>
      </c>
      <c r="D1753" s="148" t="s">
        <v>373</v>
      </c>
      <c r="E1753" s="149" t="s">
        <v>1993</v>
      </c>
      <c r="F1753" s="150" t="s">
        <v>1994</v>
      </c>
      <c r="G1753" s="151" t="s">
        <v>489</v>
      </c>
      <c r="H1753" s="152">
        <v>5.093</v>
      </c>
      <c r="I1753" s="153"/>
      <c r="J1753" s="154">
        <f>ROUND(I1753*H1753,2)</f>
        <v>0</v>
      </c>
      <c r="K1753" s="150"/>
      <c r="L1753" s="32"/>
      <c r="M1753" s="155" t="s">
        <v>1</v>
      </c>
      <c r="N1753" s="156" t="s">
        <v>41</v>
      </c>
      <c r="P1753" s="157">
        <f>O1753*H1753</f>
        <v>0</v>
      </c>
      <c r="Q1753" s="157">
        <v>9.1797000000000005E-4</v>
      </c>
      <c r="R1753" s="157">
        <f>Q1753*H1753</f>
        <v>4.6752212100000003E-3</v>
      </c>
      <c r="S1753" s="157">
        <v>0</v>
      </c>
      <c r="T1753" s="158">
        <f>S1753*H1753</f>
        <v>0</v>
      </c>
      <c r="AR1753" s="159" t="s">
        <v>461</v>
      </c>
      <c r="AT1753" s="159" t="s">
        <v>373</v>
      </c>
      <c r="AU1753" s="159" t="s">
        <v>384</v>
      </c>
      <c r="AY1753" s="17" t="s">
        <v>371</v>
      </c>
      <c r="BE1753" s="160">
        <f>IF(N1753="základná",J1753,0)</f>
        <v>0</v>
      </c>
      <c r="BF1753" s="160">
        <f>IF(N1753="znížená",J1753,0)</f>
        <v>0</v>
      </c>
      <c r="BG1753" s="160">
        <f>IF(N1753="zákl. prenesená",J1753,0)</f>
        <v>0</v>
      </c>
      <c r="BH1753" s="160">
        <f>IF(N1753="zníž. prenesená",J1753,0)</f>
        <v>0</v>
      </c>
      <c r="BI1753" s="160">
        <f>IF(N1753="nulová",J1753,0)</f>
        <v>0</v>
      </c>
      <c r="BJ1753" s="17" t="s">
        <v>88</v>
      </c>
      <c r="BK1753" s="160">
        <f>ROUND(I1753*H1753,2)</f>
        <v>0</v>
      </c>
      <c r="BL1753" s="17" t="s">
        <v>461</v>
      </c>
      <c r="BM1753" s="159" t="s">
        <v>2098</v>
      </c>
    </row>
    <row r="1754" spans="2:65" s="13" customFormat="1" ht="11.25" x14ac:dyDescent="0.2">
      <c r="B1754" s="168"/>
      <c r="D1754" s="162" t="s">
        <v>379</v>
      </c>
      <c r="E1754" s="169" t="s">
        <v>1</v>
      </c>
      <c r="F1754" s="170" t="s">
        <v>2099</v>
      </c>
      <c r="H1754" s="171">
        <v>5.093</v>
      </c>
      <c r="I1754" s="172"/>
      <c r="L1754" s="168"/>
      <c r="M1754" s="173"/>
      <c r="T1754" s="174"/>
      <c r="AT1754" s="169" t="s">
        <v>379</v>
      </c>
      <c r="AU1754" s="169" t="s">
        <v>384</v>
      </c>
      <c r="AV1754" s="13" t="s">
        <v>88</v>
      </c>
      <c r="AW1754" s="13" t="s">
        <v>31</v>
      </c>
      <c r="AX1754" s="13" t="s">
        <v>75</v>
      </c>
      <c r="AY1754" s="169" t="s">
        <v>371</v>
      </c>
    </row>
    <row r="1755" spans="2:65" s="14" customFormat="1" ht="11.25" x14ac:dyDescent="0.2">
      <c r="B1755" s="175"/>
      <c r="D1755" s="162" t="s">
        <v>379</v>
      </c>
      <c r="E1755" s="176" t="s">
        <v>1</v>
      </c>
      <c r="F1755" s="177" t="s">
        <v>383</v>
      </c>
      <c r="H1755" s="178">
        <v>5.093</v>
      </c>
      <c r="I1755" s="179"/>
      <c r="L1755" s="175"/>
      <c r="M1755" s="180"/>
      <c r="T1755" s="181"/>
      <c r="AT1755" s="176" t="s">
        <v>379</v>
      </c>
      <c r="AU1755" s="176" t="s">
        <v>384</v>
      </c>
      <c r="AV1755" s="14" t="s">
        <v>384</v>
      </c>
      <c r="AW1755" s="14" t="s">
        <v>31</v>
      </c>
      <c r="AX1755" s="14" t="s">
        <v>75</v>
      </c>
      <c r="AY1755" s="176" t="s">
        <v>371</v>
      </c>
    </row>
    <row r="1756" spans="2:65" s="15" customFormat="1" ht="11.25" x14ac:dyDescent="0.2">
      <c r="B1756" s="182"/>
      <c r="D1756" s="162" t="s">
        <v>379</v>
      </c>
      <c r="E1756" s="183" t="s">
        <v>1</v>
      </c>
      <c r="F1756" s="184" t="s">
        <v>385</v>
      </c>
      <c r="H1756" s="185">
        <v>5.093</v>
      </c>
      <c r="I1756" s="186"/>
      <c r="L1756" s="182"/>
      <c r="M1756" s="187"/>
      <c r="T1756" s="188"/>
      <c r="AT1756" s="183" t="s">
        <v>379</v>
      </c>
      <c r="AU1756" s="183" t="s">
        <v>384</v>
      </c>
      <c r="AV1756" s="15" t="s">
        <v>377</v>
      </c>
      <c r="AW1756" s="15" t="s">
        <v>31</v>
      </c>
      <c r="AX1756" s="15" t="s">
        <v>82</v>
      </c>
      <c r="AY1756" s="183" t="s">
        <v>371</v>
      </c>
    </row>
    <row r="1757" spans="2:65" s="1" customFormat="1" ht="24.2" customHeight="1" x14ac:dyDescent="0.2">
      <c r="B1757" s="147"/>
      <c r="C1757" s="189" t="s">
        <v>2100</v>
      </c>
      <c r="D1757" s="189" t="s">
        <v>891</v>
      </c>
      <c r="E1757" s="190" t="s">
        <v>2001</v>
      </c>
      <c r="F1757" s="191" t="s">
        <v>1532</v>
      </c>
      <c r="G1757" s="192" t="s">
        <v>376</v>
      </c>
      <c r="H1757" s="193">
        <v>2.0270000000000001</v>
      </c>
      <c r="I1757" s="194"/>
      <c r="J1757" s="195">
        <f>ROUND(I1757*H1757,2)</f>
        <v>0</v>
      </c>
      <c r="K1757" s="191"/>
      <c r="L1757" s="196"/>
      <c r="M1757" s="197" t="s">
        <v>1</v>
      </c>
      <c r="N1757" s="198" t="s">
        <v>41</v>
      </c>
      <c r="P1757" s="157">
        <f>O1757*H1757</f>
        <v>0</v>
      </c>
      <c r="Q1757" s="157">
        <v>5.0000000000000001E-3</v>
      </c>
      <c r="R1757" s="157">
        <f>Q1757*H1757</f>
        <v>1.0135000000000002E-2</v>
      </c>
      <c r="S1757" s="157">
        <v>0</v>
      </c>
      <c r="T1757" s="158">
        <f>S1757*H1757</f>
        <v>0</v>
      </c>
      <c r="AR1757" s="159" t="s">
        <v>566</v>
      </c>
      <c r="AT1757" s="159" t="s">
        <v>891</v>
      </c>
      <c r="AU1757" s="159" t="s">
        <v>384</v>
      </c>
      <c r="AY1757" s="17" t="s">
        <v>371</v>
      </c>
      <c r="BE1757" s="160">
        <f>IF(N1757="základná",J1757,0)</f>
        <v>0</v>
      </c>
      <c r="BF1757" s="160">
        <f>IF(N1757="znížená",J1757,0)</f>
        <v>0</v>
      </c>
      <c r="BG1757" s="160">
        <f>IF(N1757="zákl. prenesená",J1757,0)</f>
        <v>0</v>
      </c>
      <c r="BH1757" s="160">
        <f>IF(N1757="zníž. prenesená",J1757,0)</f>
        <v>0</v>
      </c>
      <c r="BI1757" s="160">
        <f>IF(N1757="nulová",J1757,0)</f>
        <v>0</v>
      </c>
      <c r="BJ1757" s="17" t="s">
        <v>88</v>
      </c>
      <c r="BK1757" s="160">
        <f>ROUND(I1757*H1757,2)</f>
        <v>0</v>
      </c>
      <c r="BL1757" s="17" t="s">
        <v>461</v>
      </c>
      <c r="BM1757" s="159" t="s">
        <v>2101</v>
      </c>
    </row>
    <row r="1758" spans="2:65" s="13" customFormat="1" ht="11.25" x14ac:dyDescent="0.2">
      <c r="B1758" s="168"/>
      <c r="D1758" s="162" t="s">
        <v>379</v>
      </c>
      <c r="E1758" s="169" t="s">
        <v>1</v>
      </c>
      <c r="F1758" s="170" t="s">
        <v>2102</v>
      </c>
      <c r="H1758" s="171">
        <v>0.92400000000000004</v>
      </c>
      <c r="I1758" s="172"/>
      <c r="L1758" s="168"/>
      <c r="M1758" s="173"/>
      <c r="T1758" s="174"/>
      <c r="AT1758" s="169" t="s">
        <v>379</v>
      </c>
      <c r="AU1758" s="169" t="s">
        <v>384</v>
      </c>
      <c r="AV1758" s="13" t="s">
        <v>88</v>
      </c>
      <c r="AW1758" s="13" t="s">
        <v>31</v>
      </c>
      <c r="AX1758" s="13" t="s">
        <v>75</v>
      </c>
      <c r="AY1758" s="169" t="s">
        <v>371</v>
      </c>
    </row>
    <row r="1759" spans="2:65" s="13" customFormat="1" ht="11.25" x14ac:dyDescent="0.2">
      <c r="B1759" s="168"/>
      <c r="D1759" s="162" t="s">
        <v>379</v>
      </c>
      <c r="E1759" s="169" t="s">
        <v>1</v>
      </c>
      <c r="F1759" s="170" t="s">
        <v>2103</v>
      </c>
      <c r="H1759" s="171">
        <v>1.103</v>
      </c>
      <c r="I1759" s="172"/>
      <c r="L1759" s="168"/>
      <c r="M1759" s="173"/>
      <c r="T1759" s="174"/>
      <c r="AT1759" s="169" t="s">
        <v>379</v>
      </c>
      <c r="AU1759" s="169" t="s">
        <v>384</v>
      </c>
      <c r="AV1759" s="13" t="s">
        <v>88</v>
      </c>
      <c r="AW1759" s="13" t="s">
        <v>31</v>
      </c>
      <c r="AX1759" s="13" t="s">
        <v>75</v>
      </c>
      <c r="AY1759" s="169" t="s">
        <v>371</v>
      </c>
    </row>
    <row r="1760" spans="2:65" s="15" customFormat="1" ht="11.25" x14ac:dyDescent="0.2">
      <c r="B1760" s="182"/>
      <c r="D1760" s="162" t="s">
        <v>379</v>
      </c>
      <c r="E1760" s="183" t="s">
        <v>1</v>
      </c>
      <c r="F1760" s="184" t="s">
        <v>385</v>
      </c>
      <c r="H1760" s="185">
        <v>2.0270000000000001</v>
      </c>
      <c r="I1760" s="186"/>
      <c r="L1760" s="182"/>
      <c r="M1760" s="187"/>
      <c r="T1760" s="188"/>
      <c r="AT1760" s="183" t="s">
        <v>379</v>
      </c>
      <c r="AU1760" s="183" t="s">
        <v>384</v>
      </c>
      <c r="AV1760" s="15" t="s">
        <v>377</v>
      </c>
      <c r="AW1760" s="15" t="s">
        <v>31</v>
      </c>
      <c r="AX1760" s="15" t="s">
        <v>82</v>
      </c>
      <c r="AY1760" s="183" t="s">
        <v>371</v>
      </c>
    </row>
    <row r="1761" spans="2:65" s="1" customFormat="1" ht="37.9" customHeight="1" x14ac:dyDescent="0.2">
      <c r="B1761" s="147"/>
      <c r="C1761" s="148" t="s">
        <v>2104</v>
      </c>
      <c r="D1761" s="148" t="s">
        <v>373</v>
      </c>
      <c r="E1761" s="149" t="s">
        <v>1629</v>
      </c>
      <c r="F1761" s="150" t="s">
        <v>1630</v>
      </c>
      <c r="G1761" s="151" t="s">
        <v>489</v>
      </c>
      <c r="H1761" s="152">
        <v>9.1050000000000004</v>
      </c>
      <c r="I1761" s="153"/>
      <c r="J1761" s="154">
        <f>ROUND(I1761*H1761,2)</f>
        <v>0</v>
      </c>
      <c r="K1761" s="150"/>
      <c r="L1761" s="32"/>
      <c r="M1761" s="155" t="s">
        <v>1</v>
      </c>
      <c r="N1761" s="156" t="s">
        <v>41</v>
      </c>
      <c r="P1761" s="157">
        <f>O1761*H1761</f>
        <v>0</v>
      </c>
      <c r="Q1761" s="157">
        <v>3.6000000000000002E-4</v>
      </c>
      <c r="R1761" s="157">
        <f>Q1761*H1761</f>
        <v>3.2778000000000004E-3</v>
      </c>
      <c r="S1761" s="157">
        <v>0</v>
      </c>
      <c r="T1761" s="158">
        <f>S1761*H1761</f>
        <v>0</v>
      </c>
      <c r="AR1761" s="159" t="s">
        <v>461</v>
      </c>
      <c r="AT1761" s="159" t="s">
        <v>373</v>
      </c>
      <c r="AU1761" s="159" t="s">
        <v>384</v>
      </c>
      <c r="AY1761" s="17" t="s">
        <v>371</v>
      </c>
      <c r="BE1761" s="160">
        <f>IF(N1761="základná",J1761,0)</f>
        <v>0</v>
      </c>
      <c r="BF1761" s="160">
        <f>IF(N1761="znížená",J1761,0)</f>
        <v>0</v>
      </c>
      <c r="BG1761" s="160">
        <f>IF(N1761="zákl. prenesená",J1761,0)</f>
        <v>0</v>
      </c>
      <c r="BH1761" s="160">
        <f>IF(N1761="zníž. prenesená",J1761,0)</f>
        <v>0</v>
      </c>
      <c r="BI1761" s="160">
        <f>IF(N1761="nulová",J1761,0)</f>
        <v>0</v>
      </c>
      <c r="BJ1761" s="17" t="s">
        <v>88</v>
      </c>
      <c r="BK1761" s="160">
        <f>ROUND(I1761*H1761,2)</f>
        <v>0</v>
      </c>
      <c r="BL1761" s="17" t="s">
        <v>461</v>
      </c>
      <c r="BM1761" s="159" t="s">
        <v>2105</v>
      </c>
    </row>
    <row r="1762" spans="2:65" s="13" customFormat="1" ht="11.25" x14ac:dyDescent="0.2">
      <c r="B1762" s="168"/>
      <c r="D1762" s="162" t="s">
        <v>379</v>
      </c>
      <c r="E1762" s="169" t="s">
        <v>1</v>
      </c>
      <c r="F1762" s="170" t="s">
        <v>2106</v>
      </c>
      <c r="H1762" s="171">
        <v>9.1050000000000004</v>
      </c>
      <c r="I1762" s="172"/>
      <c r="L1762" s="168"/>
      <c r="M1762" s="173"/>
      <c r="T1762" s="174"/>
      <c r="AT1762" s="169" t="s">
        <v>379</v>
      </c>
      <c r="AU1762" s="169" t="s">
        <v>384</v>
      </c>
      <c r="AV1762" s="13" t="s">
        <v>88</v>
      </c>
      <c r="AW1762" s="13" t="s">
        <v>31</v>
      </c>
      <c r="AX1762" s="13" t="s">
        <v>75</v>
      </c>
      <c r="AY1762" s="169" t="s">
        <v>371</v>
      </c>
    </row>
    <row r="1763" spans="2:65" s="14" customFormat="1" ht="11.25" x14ac:dyDescent="0.2">
      <c r="B1763" s="175"/>
      <c r="D1763" s="162" t="s">
        <v>379</v>
      </c>
      <c r="E1763" s="176" t="s">
        <v>145</v>
      </c>
      <c r="F1763" s="177" t="s">
        <v>383</v>
      </c>
      <c r="H1763" s="178">
        <v>9.1050000000000004</v>
      </c>
      <c r="I1763" s="179"/>
      <c r="L1763" s="175"/>
      <c r="M1763" s="180"/>
      <c r="T1763" s="181"/>
      <c r="AT1763" s="176" t="s">
        <v>379</v>
      </c>
      <c r="AU1763" s="176" t="s">
        <v>384</v>
      </c>
      <c r="AV1763" s="14" t="s">
        <v>384</v>
      </c>
      <c r="AW1763" s="14" t="s">
        <v>31</v>
      </c>
      <c r="AX1763" s="14" t="s">
        <v>75</v>
      </c>
      <c r="AY1763" s="176" t="s">
        <v>371</v>
      </c>
    </row>
    <row r="1764" spans="2:65" s="15" customFormat="1" ht="11.25" x14ac:dyDescent="0.2">
      <c r="B1764" s="182"/>
      <c r="D1764" s="162" t="s">
        <v>379</v>
      </c>
      <c r="E1764" s="183" t="s">
        <v>1</v>
      </c>
      <c r="F1764" s="184" t="s">
        <v>385</v>
      </c>
      <c r="H1764" s="185">
        <v>9.1050000000000004</v>
      </c>
      <c r="I1764" s="186"/>
      <c r="L1764" s="182"/>
      <c r="M1764" s="187"/>
      <c r="T1764" s="188"/>
      <c r="AT1764" s="183" t="s">
        <v>379</v>
      </c>
      <c r="AU1764" s="183" t="s">
        <v>384</v>
      </c>
      <c r="AV1764" s="15" t="s">
        <v>377</v>
      </c>
      <c r="AW1764" s="15" t="s">
        <v>31</v>
      </c>
      <c r="AX1764" s="15" t="s">
        <v>82</v>
      </c>
      <c r="AY1764" s="183" t="s">
        <v>371</v>
      </c>
    </row>
    <row r="1765" spans="2:65" s="1" customFormat="1" ht="24.2" customHeight="1" x14ac:dyDescent="0.2">
      <c r="B1765" s="147"/>
      <c r="C1765" s="189" t="s">
        <v>2107</v>
      </c>
      <c r="D1765" s="189" t="s">
        <v>891</v>
      </c>
      <c r="E1765" s="190" t="s">
        <v>1634</v>
      </c>
      <c r="F1765" s="191" t="s">
        <v>1635</v>
      </c>
      <c r="G1765" s="192" t="s">
        <v>489</v>
      </c>
      <c r="H1765" s="193">
        <v>9.1050000000000004</v>
      </c>
      <c r="I1765" s="194"/>
      <c r="J1765" s="195">
        <f>ROUND(I1765*H1765,2)</f>
        <v>0</v>
      </c>
      <c r="K1765" s="191"/>
      <c r="L1765" s="196"/>
      <c r="M1765" s="197" t="s">
        <v>1</v>
      </c>
      <c r="N1765" s="198" t="s">
        <v>41</v>
      </c>
      <c r="P1765" s="157">
        <f>O1765*H1765</f>
        <v>0</v>
      </c>
      <c r="Q1765" s="157">
        <v>2.9999999999999997E-4</v>
      </c>
      <c r="R1765" s="157">
        <f>Q1765*H1765</f>
        <v>2.7315E-3</v>
      </c>
      <c r="S1765" s="157">
        <v>0</v>
      </c>
      <c r="T1765" s="158">
        <f>S1765*H1765</f>
        <v>0</v>
      </c>
      <c r="AR1765" s="159" t="s">
        <v>566</v>
      </c>
      <c r="AT1765" s="159" t="s">
        <v>891</v>
      </c>
      <c r="AU1765" s="159" t="s">
        <v>384</v>
      </c>
      <c r="AY1765" s="17" t="s">
        <v>371</v>
      </c>
      <c r="BE1765" s="160">
        <f>IF(N1765="základná",J1765,0)</f>
        <v>0</v>
      </c>
      <c r="BF1765" s="160">
        <f>IF(N1765="znížená",J1765,0)</f>
        <v>0</v>
      </c>
      <c r="BG1765" s="160">
        <f>IF(N1765="zákl. prenesená",J1765,0)</f>
        <v>0</v>
      </c>
      <c r="BH1765" s="160">
        <f>IF(N1765="zníž. prenesená",J1765,0)</f>
        <v>0</v>
      </c>
      <c r="BI1765" s="160">
        <f>IF(N1765="nulová",J1765,0)</f>
        <v>0</v>
      </c>
      <c r="BJ1765" s="17" t="s">
        <v>88</v>
      </c>
      <c r="BK1765" s="160">
        <f>ROUND(I1765*H1765,2)</f>
        <v>0</v>
      </c>
      <c r="BL1765" s="17" t="s">
        <v>461</v>
      </c>
      <c r="BM1765" s="159" t="s">
        <v>2108</v>
      </c>
    </row>
    <row r="1766" spans="2:65" s="13" customFormat="1" ht="11.25" x14ac:dyDescent="0.2">
      <c r="B1766" s="168"/>
      <c r="D1766" s="162" t="s">
        <v>379</v>
      </c>
      <c r="E1766" s="169" t="s">
        <v>1</v>
      </c>
      <c r="F1766" s="170" t="s">
        <v>145</v>
      </c>
      <c r="H1766" s="171">
        <v>9.1050000000000004</v>
      </c>
      <c r="I1766" s="172"/>
      <c r="L1766" s="168"/>
      <c r="M1766" s="173"/>
      <c r="T1766" s="174"/>
      <c r="AT1766" s="169" t="s">
        <v>379</v>
      </c>
      <c r="AU1766" s="169" t="s">
        <v>384</v>
      </c>
      <c r="AV1766" s="13" t="s">
        <v>88</v>
      </c>
      <c r="AW1766" s="13" t="s">
        <v>31</v>
      </c>
      <c r="AX1766" s="13" t="s">
        <v>75</v>
      </c>
      <c r="AY1766" s="169" t="s">
        <v>371</v>
      </c>
    </row>
    <row r="1767" spans="2:65" s="15" customFormat="1" ht="11.25" x14ac:dyDescent="0.2">
      <c r="B1767" s="182"/>
      <c r="D1767" s="162" t="s">
        <v>379</v>
      </c>
      <c r="E1767" s="183" t="s">
        <v>1</v>
      </c>
      <c r="F1767" s="184" t="s">
        <v>385</v>
      </c>
      <c r="H1767" s="185">
        <v>9.1050000000000004</v>
      </c>
      <c r="I1767" s="186"/>
      <c r="L1767" s="182"/>
      <c r="M1767" s="187"/>
      <c r="T1767" s="188"/>
      <c r="AT1767" s="183" t="s">
        <v>379</v>
      </c>
      <c r="AU1767" s="183" t="s">
        <v>384</v>
      </c>
      <c r="AV1767" s="15" t="s">
        <v>377</v>
      </c>
      <c r="AW1767" s="15" t="s">
        <v>31</v>
      </c>
      <c r="AX1767" s="15" t="s">
        <v>82</v>
      </c>
      <c r="AY1767" s="183" t="s">
        <v>371</v>
      </c>
    </row>
    <row r="1768" spans="2:65" s="1" customFormat="1" ht="33" customHeight="1" x14ac:dyDescent="0.2">
      <c r="B1768" s="147"/>
      <c r="C1768" s="148" t="s">
        <v>2109</v>
      </c>
      <c r="D1768" s="148" t="s">
        <v>373</v>
      </c>
      <c r="E1768" s="149" t="s">
        <v>1638</v>
      </c>
      <c r="F1768" s="150" t="s">
        <v>1639</v>
      </c>
      <c r="G1768" s="151" t="s">
        <v>489</v>
      </c>
      <c r="H1768" s="152">
        <v>9.1050000000000004</v>
      </c>
      <c r="I1768" s="153"/>
      <c r="J1768" s="154">
        <f>ROUND(I1768*H1768,2)</f>
        <v>0</v>
      </c>
      <c r="K1768" s="150"/>
      <c r="L1768" s="32"/>
      <c r="M1768" s="155" t="s">
        <v>1</v>
      </c>
      <c r="N1768" s="156" t="s">
        <v>41</v>
      </c>
      <c r="P1768" s="157">
        <f>O1768*H1768</f>
        <v>0</v>
      </c>
      <c r="Q1768" s="157">
        <v>4.0545000000000002E-4</v>
      </c>
      <c r="R1768" s="157">
        <f>Q1768*H1768</f>
        <v>3.6916222500000002E-3</v>
      </c>
      <c r="S1768" s="157">
        <v>0</v>
      </c>
      <c r="T1768" s="158">
        <f>S1768*H1768</f>
        <v>0</v>
      </c>
      <c r="AR1768" s="159" t="s">
        <v>461</v>
      </c>
      <c r="AT1768" s="159" t="s">
        <v>373</v>
      </c>
      <c r="AU1768" s="159" t="s">
        <v>384</v>
      </c>
      <c r="AY1768" s="17" t="s">
        <v>371</v>
      </c>
      <c r="BE1768" s="160">
        <f>IF(N1768="základná",J1768,0)</f>
        <v>0</v>
      </c>
      <c r="BF1768" s="160">
        <f>IF(N1768="znížená",J1768,0)</f>
        <v>0</v>
      </c>
      <c r="BG1768" s="160">
        <f>IF(N1768="zákl. prenesená",J1768,0)</f>
        <v>0</v>
      </c>
      <c r="BH1768" s="160">
        <f>IF(N1768="zníž. prenesená",J1768,0)</f>
        <v>0</v>
      </c>
      <c r="BI1768" s="160">
        <f>IF(N1768="nulová",J1768,0)</f>
        <v>0</v>
      </c>
      <c r="BJ1768" s="17" t="s">
        <v>88</v>
      </c>
      <c r="BK1768" s="160">
        <f>ROUND(I1768*H1768,2)</f>
        <v>0</v>
      </c>
      <c r="BL1768" s="17" t="s">
        <v>461</v>
      </c>
      <c r="BM1768" s="159" t="s">
        <v>2110</v>
      </c>
    </row>
    <row r="1769" spans="2:65" s="12" customFormat="1" ht="11.25" x14ac:dyDescent="0.2">
      <c r="B1769" s="161"/>
      <c r="D1769" s="162" t="s">
        <v>379</v>
      </c>
      <c r="E1769" s="163" t="s">
        <v>1</v>
      </c>
      <c r="F1769" s="164" t="s">
        <v>2088</v>
      </c>
      <c r="H1769" s="163" t="s">
        <v>1</v>
      </c>
      <c r="I1769" s="165"/>
      <c r="L1769" s="161"/>
      <c r="M1769" s="166"/>
      <c r="T1769" s="167"/>
      <c r="AT1769" s="163" t="s">
        <v>379</v>
      </c>
      <c r="AU1769" s="163" t="s">
        <v>384</v>
      </c>
      <c r="AV1769" s="12" t="s">
        <v>82</v>
      </c>
      <c r="AW1769" s="12" t="s">
        <v>31</v>
      </c>
      <c r="AX1769" s="12" t="s">
        <v>75</v>
      </c>
      <c r="AY1769" s="163" t="s">
        <v>371</v>
      </c>
    </row>
    <row r="1770" spans="2:65" s="13" customFormat="1" ht="11.25" x14ac:dyDescent="0.2">
      <c r="B1770" s="168"/>
      <c r="D1770" s="162" t="s">
        <v>379</v>
      </c>
      <c r="E1770" s="169" t="s">
        <v>1</v>
      </c>
      <c r="F1770" s="170" t="s">
        <v>2106</v>
      </c>
      <c r="H1770" s="171">
        <v>9.1050000000000004</v>
      </c>
      <c r="I1770" s="172"/>
      <c r="L1770" s="168"/>
      <c r="M1770" s="173"/>
      <c r="T1770" s="174"/>
      <c r="AT1770" s="169" t="s">
        <v>379</v>
      </c>
      <c r="AU1770" s="169" t="s">
        <v>384</v>
      </c>
      <c r="AV1770" s="13" t="s">
        <v>88</v>
      </c>
      <c r="AW1770" s="13" t="s">
        <v>31</v>
      </c>
      <c r="AX1770" s="13" t="s">
        <v>75</v>
      </c>
      <c r="AY1770" s="169" t="s">
        <v>371</v>
      </c>
    </row>
    <row r="1771" spans="2:65" s="14" customFormat="1" ht="11.25" x14ac:dyDescent="0.2">
      <c r="B1771" s="175"/>
      <c r="D1771" s="162" t="s">
        <v>379</v>
      </c>
      <c r="E1771" s="176" t="s">
        <v>159</v>
      </c>
      <c r="F1771" s="177" t="s">
        <v>383</v>
      </c>
      <c r="H1771" s="178">
        <v>9.1050000000000004</v>
      </c>
      <c r="I1771" s="179"/>
      <c r="L1771" s="175"/>
      <c r="M1771" s="180"/>
      <c r="T1771" s="181"/>
      <c r="AT1771" s="176" t="s">
        <v>379</v>
      </c>
      <c r="AU1771" s="176" t="s">
        <v>384</v>
      </c>
      <c r="AV1771" s="14" t="s">
        <v>384</v>
      </c>
      <c r="AW1771" s="14" t="s">
        <v>31</v>
      </c>
      <c r="AX1771" s="14" t="s">
        <v>75</v>
      </c>
      <c r="AY1771" s="176" t="s">
        <v>371</v>
      </c>
    </row>
    <row r="1772" spans="2:65" s="15" customFormat="1" ht="11.25" x14ac:dyDescent="0.2">
      <c r="B1772" s="182"/>
      <c r="D1772" s="162" t="s">
        <v>379</v>
      </c>
      <c r="E1772" s="183" t="s">
        <v>1</v>
      </c>
      <c r="F1772" s="184" t="s">
        <v>385</v>
      </c>
      <c r="H1772" s="185">
        <v>9.1050000000000004</v>
      </c>
      <c r="I1772" s="186"/>
      <c r="L1772" s="182"/>
      <c r="M1772" s="187"/>
      <c r="T1772" s="188"/>
      <c r="AT1772" s="183" t="s">
        <v>379</v>
      </c>
      <c r="AU1772" s="183" t="s">
        <v>384</v>
      </c>
      <c r="AV1772" s="15" t="s">
        <v>377</v>
      </c>
      <c r="AW1772" s="15" t="s">
        <v>31</v>
      </c>
      <c r="AX1772" s="15" t="s">
        <v>82</v>
      </c>
      <c r="AY1772" s="183" t="s">
        <v>371</v>
      </c>
    </row>
    <row r="1773" spans="2:65" s="1" customFormat="1" ht="24.2" customHeight="1" x14ac:dyDescent="0.2">
      <c r="B1773" s="147"/>
      <c r="C1773" s="189" t="s">
        <v>2111</v>
      </c>
      <c r="D1773" s="189" t="s">
        <v>891</v>
      </c>
      <c r="E1773" s="190" t="s">
        <v>1643</v>
      </c>
      <c r="F1773" s="191" t="s">
        <v>1644</v>
      </c>
      <c r="G1773" s="192" t="s">
        <v>489</v>
      </c>
      <c r="H1773" s="193">
        <v>9.1050000000000004</v>
      </c>
      <c r="I1773" s="194"/>
      <c r="J1773" s="195">
        <f>ROUND(I1773*H1773,2)</f>
        <v>0</v>
      </c>
      <c r="K1773" s="191"/>
      <c r="L1773" s="196"/>
      <c r="M1773" s="197" t="s">
        <v>1</v>
      </c>
      <c r="N1773" s="198" t="s">
        <v>41</v>
      </c>
      <c r="P1773" s="157">
        <f>O1773*H1773</f>
        <v>0</v>
      </c>
      <c r="Q1773" s="157">
        <v>2.9999999999999997E-4</v>
      </c>
      <c r="R1773" s="157">
        <f>Q1773*H1773</f>
        <v>2.7315E-3</v>
      </c>
      <c r="S1773" s="157">
        <v>0</v>
      </c>
      <c r="T1773" s="158">
        <f>S1773*H1773</f>
        <v>0</v>
      </c>
      <c r="AR1773" s="159" t="s">
        <v>566</v>
      </c>
      <c r="AT1773" s="159" t="s">
        <v>891</v>
      </c>
      <c r="AU1773" s="159" t="s">
        <v>384</v>
      </c>
      <c r="AY1773" s="17" t="s">
        <v>371</v>
      </c>
      <c r="BE1773" s="160">
        <f>IF(N1773="základná",J1773,0)</f>
        <v>0</v>
      </c>
      <c r="BF1773" s="160">
        <f>IF(N1773="znížená",J1773,0)</f>
        <v>0</v>
      </c>
      <c r="BG1773" s="160">
        <f>IF(N1773="zákl. prenesená",J1773,0)</f>
        <v>0</v>
      </c>
      <c r="BH1773" s="160">
        <f>IF(N1773="zníž. prenesená",J1773,0)</f>
        <v>0</v>
      </c>
      <c r="BI1773" s="160">
        <f>IF(N1773="nulová",J1773,0)</f>
        <v>0</v>
      </c>
      <c r="BJ1773" s="17" t="s">
        <v>88</v>
      </c>
      <c r="BK1773" s="160">
        <f>ROUND(I1773*H1773,2)</f>
        <v>0</v>
      </c>
      <c r="BL1773" s="17" t="s">
        <v>461</v>
      </c>
      <c r="BM1773" s="159" t="s">
        <v>2112</v>
      </c>
    </row>
    <row r="1774" spans="2:65" s="13" customFormat="1" ht="11.25" x14ac:dyDescent="0.2">
      <c r="B1774" s="168"/>
      <c r="D1774" s="162" t="s">
        <v>379</v>
      </c>
      <c r="E1774" s="169" t="s">
        <v>1</v>
      </c>
      <c r="F1774" s="170" t="s">
        <v>159</v>
      </c>
      <c r="H1774" s="171">
        <v>9.1050000000000004</v>
      </c>
      <c r="I1774" s="172"/>
      <c r="L1774" s="168"/>
      <c r="M1774" s="173"/>
      <c r="T1774" s="174"/>
      <c r="AT1774" s="169" t="s">
        <v>379</v>
      </c>
      <c r="AU1774" s="169" t="s">
        <v>384</v>
      </c>
      <c r="AV1774" s="13" t="s">
        <v>88</v>
      </c>
      <c r="AW1774" s="13" t="s">
        <v>31</v>
      </c>
      <c r="AX1774" s="13" t="s">
        <v>75</v>
      </c>
      <c r="AY1774" s="169" t="s">
        <v>371</v>
      </c>
    </row>
    <row r="1775" spans="2:65" s="15" customFormat="1" ht="11.25" x14ac:dyDescent="0.2">
      <c r="B1775" s="182"/>
      <c r="D1775" s="162" t="s">
        <v>379</v>
      </c>
      <c r="E1775" s="183" t="s">
        <v>1</v>
      </c>
      <c r="F1775" s="184" t="s">
        <v>385</v>
      </c>
      <c r="H1775" s="185">
        <v>9.1050000000000004</v>
      </c>
      <c r="I1775" s="186"/>
      <c r="L1775" s="182"/>
      <c r="M1775" s="187"/>
      <c r="T1775" s="188"/>
      <c r="AT1775" s="183" t="s">
        <v>379</v>
      </c>
      <c r="AU1775" s="183" t="s">
        <v>384</v>
      </c>
      <c r="AV1775" s="15" t="s">
        <v>377</v>
      </c>
      <c r="AW1775" s="15" t="s">
        <v>31</v>
      </c>
      <c r="AX1775" s="15" t="s">
        <v>82</v>
      </c>
      <c r="AY1775" s="183" t="s">
        <v>371</v>
      </c>
    </row>
    <row r="1776" spans="2:65" s="1" customFormat="1" ht="24.2" customHeight="1" x14ac:dyDescent="0.2">
      <c r="B1776" s="147"/>
      <c r="C1776" s="148" t="s">
        <v>2113</v>
      </c>
      <c r="D1776" s="148" t="s">
        <v>373</v>
      </c>
      <c r="E1776" s="149" t="s">
        <v>1500</v>
      </c>
      <c r="F1776" s="150" t="s">
        <v>1501</v>
      </c>
      <c r="G1776" s="151" t="s">
        <v>376</v>
      </c>
      <c r="H1776" s="152">
        <v>24.07</v>
      </c>
      <c r="I1776" s="153"/>
      <c r="J1776" s="154">
        <f>ROUND(I1776*H1776,2)</f>
        <v>0</v>
      </c>
      <c r="K1776" s="150"/>
      <c r="L1776" s="32"/>
      <c r="M1776" s="155" t="s">
        <v>1</v>
      </c>
      <c r="N1776" s="156" t="s">
        <v>41</v>
      </c>
      <c r="P1776" s="157">
        <f>O1776*H1776</f>
        <v>0</v>
      </c>
      <c r="Q1776" s="157">
        <v>0</v>
      </c>
      <c r="R1776" s="157">
        <f>Q1776*H1776</f>
        <v>0</v>
      </c>
      <c r="S1776" s="157">
        <v>0</v>
      </c>
      <c r="T1776" s="158">
        <f>S1776*H1776</f>
        <v>0</v>
      </c>
      <c r="AR1776" s="159" t="s">
        <v>461</v>
      </c>
      <c r="AT1776" s="159" t="s">
        <v>373</v>
      </c>
      <c r="AU1776" s="159" t="s">
        <v>384</v>
      </c>
      <c r="AY1776" s="17" t="s">
        <v>371</v>
      </c>
      <c r="BE1776" s="160">
        <f>IF(N1776="základná",J1776,0)</f>
        <v>0</v>
      </c>
      <c r="BF1776" s="160">
        <f>IF(N1776="znížená",J1776,0)</f>
        <v>0</v>
      </c>
      <c r="BG1776" s="160">
        <f>IF(N1776="zákl. prenesená",J1776,0)</f>
        <v>0</v>
      </c>
      <c r="BH1776" s="160">
        <f>IF(N1776="zníž. prenesená",J1776,0)</f>
        <v>0</v>
      </c>
      <c r="BI1776" s="160">
        <f>IF(N1776="nulová",J1776,0)</f>
        <v>0</v>
      </c>
      <c r="BJ1776" s="17" t="s">
        <v>88</v>
      </c>
      <c r="BK1776" s="160">
        <f>ROUND(I1776*H1776,2)</f>
        <v>0</v>
      </c>
      <c r="BL1776" s="17" t="s">
        <v>461</v>
      </c>
      <c r="BM1776" s="159" t="s">
        <v>2114</v>
      </c>
    </row>
    <row r="1777" spans="2:65" s="13" customFormat="1" ht="11.25" x14ac:dyDescent="0.2">
      <c r="B1777" s="168"/>
      <c r="D1777" s="162" t="s">
        <v>379</v>
      </c>
      <c r="E1777" s="169" t="s">
        <v>1</v>
      </c>
      <c r="F1777" s="170" t="s">
        <v>2082</v>
      </c>
      <c r="H1777" s="171">
        <v>24.07</v>
      </c>
      <c r="I1777" s="172"/>
      <c r="L1777" s="168"/>
      <c r="M1777" s="173"/>
      <c r="T1777" s="174"/>
      <c r="AT1777" s="169" t="s">
        <v>379</v>
      </c>
      <c r="AU1777" s="169" t="s">
        <v>384</v>
      </c>
      <c r="AV1777" s="13" t="s">
        <v>88</v>
      </c>
      <c r="AW1777" s="13" t="s">
        <v>31</v>
      </c>
      <c r="AX1777" s="13" t="s">
        <v>75</v>
      </c>
      <c r="AY1777" s="169" t="s">
        <v>371</v>
      </c>
    </row>
    <row r="1778" spans="2:65" s="15" customFormat="1" ht="11.25" x14ac:dyDescent="0.2">
      <c r="B1778" s="182"/>
      <c r="D1778" s="162" t="s">
        <v>379</v>
      </c>
      <c r="E1778" s="183" t="s">
        <v>1</v>
      </c>
      <c r="F1778" s="184" t="s">
        <v>385</v>
      </c>
      <c r="H1778" s="185">
        <v>24.07</v>
      </c>
      <c r="I1778" s="186"/>
      <c r="L1778" s="182"/>
      <c r="M1778" s="187"/>
      <c r="T1778" s="188"/>
      <c r="AT1778" s="183" t="s">
        <v>379</v>
      </c>
      <c r="AU1778" s="183" t="s">
        <v>384</v>
      </c>
      <c r="AV1778" s="15" t="s">
        <v>377</v>
      </c>
      <c r="AW1778" s="15" t="s">
        <v>31</v>
      </c>
      <c r="AX1778" s="15" t="s">
        <v>82</v>
      </c>
      <c r="AY1778" s="183" t="s">
        <v>371</v>
      </c>
    </row>
    <row r="1779" spans="2:65" s="1" customFormat="1" ht="24.2" customHeight="1" x14ac:dyDescent="0.2">
      <c r="B1779" s="147"/>
      <c r="C1779" s="189" t="s">
        <v>2115</v>
      </c>
      <c r="D1779" s="189" t="s">
        <v>891</v>
      </c>
      <c r="E1779" s="190" t="s">
        <v>1504</v>
      </c>
      <c r="F1779" s="191" t="s">
        <v>1505</v>
      </c>
      <c r="G1779" s="192" t="s">
        <v>376</v>
      </c>
      <c r="H1779" s="193">
        <v>28.884</v>
      </c>
      <c r="I1779" s="194"/>
      <c r="J1779" s="195">
        <f>ROUND(I1779*H1779,2)</f>
        <v>0</v>
      </c>
      <c r="K1779" s="191"/>
      <c r="L1779" s="196"/>
      <c r="M1779" s="197" t="s">
        <v>1</v>
      </c>
      <c r="N1779" s="198" t="s">
        <v>41</v>
      </c>
      <c r="P1779" s="157">
        <f>O1779*H1779</f>
        <v>0</v>
      </c>
      <c r="Q1779" s="157">
        <v>2.9999999999999997E-4</v>
      </c>
      <c r="R1779" s="157">
        <f>Q1779*H1779</f>
        <v>8.6651999999999996E-3</v>
      </c>
      <c r="S1779" s="157">
        <v>0</v>
      </c>
      <c r="T1779" s="158">
        <f>S1779*H1779</f>
        <v>0</v>
      </c>
      <c r="AR1779" s="159" t="s">
        <v>566</v>
      </c>
      <c r="AT1779" s="159" t="s">
        <v>891</v>
      </c>
      <c r="AU1779" s="159" t="s">
        <v>384</v>
      </c>
      <c r="AY1779" s="17" t="s">
        <v>371</v>
      </c>
      <c r="BE1779" s="160">
        <f>IF(N1779="základná",J1779,0)</f>
        <v>0</v>
      </c>
      <c r="BF1779" s="160">
        <f>IF(N1779="znížená",J1779,0)</f>
        <v>0</v>
      </c>
      <c r="BG1779" s="160">
        <f>IF(N1779="zákl. prenesená",J1779,0)</f>
        <v>0</v>
      </c>
      <c r="BH1779" s="160">
        <f>IF(N1779="zníž. prenesená",J1779,0)</f>
        <v>0</v>
      </c>
      <c r="BI1779" s="160">
        <f>IF(N1779="nulová",J1779,0)</f>
        <v>0</v>
      </c>
      <c r="BJ1779" s="17" t="s">
        <v>88</v>
      </c>
      <c r="BK1779" s="160">
        <f>ROUND(I1779*H1779,2)</f>
        <v>0</v>
      </c>
      <c r="BL1779" s="17" t="s">
        <v>461</v>
      </c>
      <c r="BM1779" s="159" t="s">
        <v>2116</v>
      </c>
    </row>
    <row r="1780" spans="2:65" s="13" customFormat="1" ht="11.25" x14ac:dyDescent="0.2">
      <c r="B1780" s="168"/>
      <c r="D1780" s="162" t="s">
        <v>379</v>
      </c>
      <c r="E1780" s="169" t="s">
        <v>1</v>
      </c>
      <c r="F1780" s="170" t="s">
        <v>2085</v>
      </c>
      <c r="H1780" s="171">
        <v>28.884</v>
      </c>
      <c r="I1780" s="172"/>
      <c r="L1780" s="168"/>
      <c r="M1780" s="173"/>
      <c r="T1780" s="174"/>
      <c r="AT1780" s="169" t="s">
        <v>379</v>
      </c>
      <c r="AU1780" s="169" t="s">
        <v>384</v>
      </c>
      <c r="AV1780" s="13" t="s">
        <v>88</v>
      </c>
      <c r="AW1780" s="13" t="s">
        <v>31</v>
      </c>
      <c r="AX1780" s="13" t="s">
        <v>75</v>
      </c>
      <c r="AY1780" s="169" t="s">
        <v>371</v>
      </c>
    </row>
    <row r="1781" spans="2:65" s="15" customFormat="1" ht="11.25" x14ac:dyDescent="0.2">
      <c r="B1781" s="182"/>
      <c r="D1781" s="162" t="s">
        <v>379</v>
      </c>
      <c r="E1781" s="183" t="s">
        <v>1</v>
      </c>
      <c r="F1781" s="184" t="s">
        <v>385</v>
      </c>
      <c r="H1781" s="185">
        <v>28.884</v>
      </c>
      <c r="I1781" s="186"/>
      <c r="L1781" s="182"/>
      <c r="M1781" s="187"/>
      <c r="T1781" s="188"/>
      <c r="AT1781" s="183" t="s">
        <v>379</v>
      </c>
      <c r="AU1781" s="183" t="s">
        <v>384</v>
      </c>
      <c r="AV1781" s="15" t="s">
        <v>377</v>
      </c>
      <c r="AW1781" s="15" t="s">
        <v>31</v>
      </c>
      <c r="AX1781" s="15" t="s">
        <v>82</v>
      </c>
      <c r="AY1781" s="183" t="s">
        <v>371</v>
      </c>
    </row>
    <row r="1782" spans="2:65" s="1" customFormat="1" ht="37.9" customHeight="1" x14ac:dyDescent="0.2">
      <c r="B1782" s="147"/>
      <c r="C1782" s="148" t="s">
        <v>2117</v>
      </c>
      <c r="D1782" s="148" t="s">
        <v>373</v>
      </c>
      <c r="E1782" s="149" t="s">
        <v>1537</v>
      </c>
      <c r="F1782" s="150" t="s">
        <v>1538</v>
      </c>
      <c r="G1782" s="151" t="s">
        <v>376</v>
      </c>
      <c r="H1782" s="152">
        <v>20.428000000000001</v>
      </c>
      <c r="I1782" s="153"/>
      <c r="J1782" s="154">
        <f>ROUND(I1782*H1782,2)</f>
        <v>0</v>
      </c>
      <c r="K1782" s="150"/>
      <c r="L1782" s="32"/>
      <c r="M1782" s="155" t="s">
        <v>1</v>
      </c>
      <c r="N1782" s="156" t="s">
        <v>41</v>
      </c>
      <c r="P1782" s="157">
        <f>O1782*H1782</f>
        <v>0</v>
      </c>
      <c r="Q1782" s="157">
        <v>1.2E-4</v>
      </c>
      <c r="R1782" s="157">
        <f>Q1782*H1782</f>
        <v>2.4513600000000001E-3</v>
      </c>
      <c r="S1782" s="157">
        <v>0</v>
      </c>
      <c r="T1782" s="158">
        <f>S1782*H1782</f>
        <v>0</v>
      </c>
      <c r="AR1782" s="159" t="s">
        <v>461</v>
      </c>
      <c r="AT1782" s="159" t="s">
        <v>373</v>
      </c>
      <c r="AU1782" s="159" t="s">
        <v>384</v>
      </c>
      <c r="AY1782" s="17" t="s">
        <v>371</v>
      </c>
      <c r="BE1782" s="160">
        <f>IF(N1782="základná",J1782,0)</f>
        <v>0</v>
      </c>
      <c r="BF1782" s="160">
        <f>IF(N1782="znížená",J1782,0)</f>
        <v>0</v>
      </c>
      <c r="BG1782" s="160">
        <f>IF(N1782="zákl. prenesená",J1782,0)</f>
        <v>0</v>
      </c>
      <c r="BH1782" s="160">
        <f>IF(N1782="zníž. prenesená",J1782,0)</f>
        <v>0</v>
      </c>
      <c r="BI1782" s="160">
        <f>IF(N1782="nulová",J1782,0)</f>
        <v>0</v>
      </c>
      <c r="BJ1782" s="17" t="s">
        <v>88</v>
      </c>
      <c r="BK1782" s="160">
        <f>ROUND(I1782*H1782,2)</f>
        <v>0</v>
      </c>
      <c r="BL1782" s="17" t="s">
        <v>461</v>
      </c>
      <c r="BM1782" s="159" t="s">
        <v>2118</v>
      </c>
    </row>
    <row r="1783" spans="2:65" s="13" customFormat="1" ht="11.25" x14ac:dyDescent="0.2">
      <c r="B1783" s="168"/>
      <c r="D1783" s="162" t="s">
        <v>379</v>
      </c>
      <c r="E1783" s="169" t="s">
        <v>1</v>
      </c>
      <c r="F1783" s="170" t="s">
        <v>253</v>
      </c>
      <c r="H1783" s="171">
        <v>20.428000000000001</v>
      </c>
      <c r="I1783" s="172"/>
      <c r="L1783" s="168"/>
      <c r="M1783" s="173"/>
      <c r="T1783" s="174"/>
      <c r="AT1783" s="169" t="s">
        <v>379</v>
      </c>
      <c r="AU1783" s="169" t="s">
        <v>384</v>
      </c>
      <c r="AV1783" s="13" t="s">
        <v>88</v>
      </c>
      <c r="AW1783" s="13" t="s">
        <v>31</v>
      </c>
      <c r="AX1783" s="13" t="s">
        <v>75</v>
      </c>
      <c r="AY1783" s="169" t="s">
        <v>371</v>
      </c>
    </row>
    <row r="1784" spans="2:65" s="15" customFormat="1" ht="11.25" x14ac:dyDescent="0.2">
      <c r="B1784" s="182"/>
      <c r="D1784" s="162" t="s">
        <v>379</v>
      </c>
      <c r="E1784" s="183" t="s">
        <v>1</v>
      </c>
      <c r="F1784" s="184" t="s">
        <v>385</v>
      </c>
      <c r="H1784" s="185">
        <v>20.428000000000001</v>
      </c>
      <c r="I1784" s="186"/>
      <c r="L1784" s="182"/>
      <c r="M1784" s="187"/>
      <c r="T1784" s="188"/>
      <c r="AT1784" s="183" t="s">
        <v>379</v>
      </c>
      <c r="AU1784" s="183" t="s">
        <v>384</v>
      </c>
      <c r="AV1784" s="15" t="s">
        <v>377</v>
      </c>
      <c r="AW1784" s="15" t="s">
        <v>31</v>
      </c>
      <c r="AX1784" s="15" t="s">
        <v>82</v>
      </c>
      <c r="AY1784" s="183" t="s">
        <v>371</v>
      </c>
    </row>
    <row r="1785" spans="2:65" s="1" customFormat="1" ht="33" customHeight="1" x14ac:dyDescent="0.2">
      <c r="B1785" s="147"/>
      <c r="C1785" s="189" t="s">
        <v>2119</v>
      </c>
      <c r="D1785" s="189" t="s">
        <v>891</v>
      </c>
      <c r="E1785" s="190" t="s">
        <v>1541</v>
      </c>
      <c r="F1785" s="191" t="s">
        <v>1542</v>
      </c>
      <c r="G1785" s="192" t="s">
        <v>376</v>
      </c>
      <c r="H1785" s="193">
        <v>20.837</v>
      </c>
      <c r="I1785" s="194"/>
      <c r="J1785" s="195">
        <f>ROUND(I1785*H1785,2)</f>
        <v>0</v>
      </c>
      <c r="K1785" s="191"/>
      <c r="L1785" s="196"/>
      <c r="M1785" s="197" t="s">
        <v>1</v>
      </c>
      <c r="N1785" s="198" t="s">
        <v>41</v>
      </c>
      <c r="P1785" s="157">
        <f>O1785*H1785</f>
        <v>0</v>
      </c>
      <c r="Q1785" s="157">
        <v>1.2E-2</v>
      </c>
      <c r="R1785" s="157">
        <f>Q1785*H1785</f>
        <v>0.25004399999999999</v>
      </c>
      <c r="S1785" s="157">
        <v>0</v>
      </c>
      <c r="T1785" s="158">
        <f>S1785*H1785</f>
        <v>0</v>
      </c>
      <c r="AR1785" s="159" t="s">
        <v>566</v>
      </c>
      <c r="AT1785" s="159" t="s">
        <v>891</v>
      </c>
      <c r="AU1785" s="159" t="s">
        <v>384</v>
      </c>
      <c r="AY1785" s="17" t="s">
        <v>371</v>
      </c>
      <c r="BE1785" s="160">
        <f>IF(N1785="základná",J1785,0)</f>
        <v>0</v>
      </c>
      <c r="BF1785" s="160">
        <f>IF(N1785="znížená",J1785,0)</f>
        <v>0</v>
      </c>
      <c r="BG1785" s="160">
        <f>IF(N1785="zákl. prenesená",J1785,0)</f>
        <v>0</v>
      </c>
      <c r="BH1785" s="160">
        <f>IF(N1785="zníž. prenesená",J1785,0)</f>
        <v>0</v>
      </c>
      <c r="BI1785" s="160">
        <f>IF(N1785="nulová",J1785,0)</f>
        <v>0</v>
      </c>
      <c r="BJ1785" s="17" t="s">
        <v>88</v>
      </c>
      <c r="BK1785" s="160">
        <f>ROUND(I1785*H1785,2)</f>
        <v>0</v>
      </c>
      <c r="BL1785" s="17" t="s">
        <v>461</v>
      </c>
      <c r="BM1785" s="159" t="s">
        <v>2120</v>
      </c>
    </row>
    <row r="1786" spans="2:65" s="13" customFormat="1" ht="11.25" x14ac:dyDescent="0.2">
      <c r="B1786" s="168"/>
      <c r="D1786" s="162" t="s">
        <v>379</v>
      </c>
      <c r="E1786" s="169" t="s">
        <v>1</v>
      </c>
      <c r="F1786" s="170" t="s">
        <v>2121</v>
      </c>
      <c r="H1786" s="171">
        <v>20.837</v>
      </c>
      <c r="I1786" s="172"/>
      <c r="L1786" s="168"/>
      <c r="M1786" s="173"/>
      <c r="T1786" s="174"/>
      <c r="AT1786" s="169" t="s">
        <v>379</v>
      </c>
      <c r="AU1786" s="169" t="s">
        <v>384</v>
      </c>
      <c r="AV1786" s="13" t="s">
        <v>88</v>
      </c>
      <c r="AW1786" s="13" t="s">
        <v>31</v>
      </c>
      <c r="AX1786" s="13" t="s">
        <v>75</v>
      </c>
      <c r="AY1786" s="169" t="s">
        <v>371</v>
      </c>
    </row>
    <row r="1787" spans="2:65" s="15" customFormat="1" ht="11.25" x14ac:dyDescent="0.2">
      <c r="B1787" s="182"/>
      <c r="D1787" s="162" t="s">
        <v>379</v>
      </c>
      <c r="E1787" s="183" t="s">
        <v>1</v>
      </c>
      <c r="F1787" s="184" t="s">
        <v>385</v>
      </c>
      <c r="H1787" s="185">
        <v>20.837</v>
      </c>
      <c r="I1787" s="186"/>
      <c r="L1787" s="182"/>
      <c r="M1787" s="187"/>
      <c r="T1787" s="188"/>
      <c r="AT1787" s="183" t="s">
        <v>379</v>
      </c>
      <c r="AU1787" s="183" t="s">
        <v>384</v>
      </c>
      <c r="AV1787" s="15" t="s">
        <v>377</v>
      </c>
      <c r="AW1787" s="15" t="s">
        <v>31</v>
      </c>
      <c r="AX1787" s="15" t="s">
        <v>82</v>
      </c>
      <c r="AY1787" s="183" t="s">
        <v>371</v>
      </c>
    </row>
    <row r="1788" spans="2:65" s="1" customFormat="1" ht="24.2" customHeight="1" x14ac:dyDescent="0.2">
      <c r="B1788" s="147"/>
      <c r="C1788" s="189" t="s">
        <v>2122</v>
      </c>
      <c r="D1788" s="189" t="s">
        <v>891</v>
      </c>
      <c r="E1788" s="190" t="s">
        <v>2123</v>
      </c>
      <c r="F1788" s="191" t="s">
        <v>2124</v>
      </c>
      <c r="G1788" s="192" t="s">
        <v>376</v>
      </c>
      <c r="H1788" s="193">
        <v>20.837</v>
      </c>
      <c r="I1788" s="194"/>
      <c r="J1788" s="195">
        <f>ROUND(I1788*H1788,2)</f>
        <v>0</v>
      </c>
      <c r="K1788" s="191"/>
      <c r="L1788" s="196"/>
      <c r="M1788" s="197" t="s">
        <v>1</v>
      </c>
      <c r="N1788" s="198" t="s">
        <v>41</v>
      </c>
      <c r="P1788" s="157">
        <f>O1788*H1788</f>
        <v>0</v>
      </c>
      <c r="Q1788" s="157">
        <v>6.6E-3</v>
      </c>
      <c r="R1788" s="157">
        <f>Q1788*H1788</f>
        <v>0.13752419999999999</v>
      </c>
      <c r="S1788" s="157">
        <v>0</v>
      </c>
      <c r="T1788" s="158">
        <f>S1788*H1788</f>
        <v>0</v>
      </c>
      <c r="AR1788" s="159" t="s">
        <v>566</v>
      </c>
      <c r="AT1788" s="159" t="s">
        <v>891</v>
      </c>
      <c r="AU1788" s="159" t="s">
        <v>384</v>
      </c>
      <c r="AY1788" s="17" t="s">
        <v>371</v>
      </c>
      <c r="BE1788" s="160">
        <f>IF(N1788="základná",J1788,0)</f>
        <v>0</v>
      </c>
      <c r="BF1788" s="160">
        <f>IF(N1788="znížená",J1788,0)</f>
        <v>0</v>
      </c>
      <c r="BG1788" s="160">
        <f>IF(N1788="zákl. prenesená",J1788,0)</f>
        <v>0</v>
      </c>
      <c r="BH1788" s="160">
        <f>IF(N1788="zníž. prenesená",J1788,0)</f>
        <v>0</v>
      </c>
      <c r="BI1788" s="160">
        <f>IF(N1788="nulová",J1788,0)</f>
        <v>0</v>
      </c>
      <c r="BJ1788" s="17" t="s">
        <v>88</v>
      </c>
      <c r="BK1788" s="160">
        <f>ROUND(I1788*H1788,2)</f>
        <v>0</v>
      </c>
      <c r="BL1788" s="17" t="s">
        <v>461</v>
      </c>
      <c r="BM1788" s="159" t="s">
        <v>2125</v>
      </c>
    </row>
    <row r="1789" spans="2:65" s="13" customFormat="1" ht="11.25" x14ac:dyDescent="0.2">
      <c r="B1789" s="168"/>
      <c r="D1789" s="162" t="s">
        <v>379</v>
      </c>
      <c r="E1789" s="169" t="s">
        <v>1</v>
      </c>
      <c r="F1789" s="170" t="s">
        <v>2121</v>
      </c>
      <c r="H1789" s="171">
        <v>20.837</v>
      </c>
      <c r="I1789" s="172"/>
      <c r="L1789" s="168"/>
      <c r="M1789" s="173"/>
      <c r="T1789" s="174"/>
      <c r="AT1789" s="169" t="s">
        <v>379</v>
      </c>
      <c r="AU1789" s="169" t="s">
        <v>384</v>
      </c>
      <c r="AV1789" s="13" t="s">
        <v>88</v>
      </c>
      <c r="AW1789" s="13" t="s">
        <v>31</v>
      </c>
      <c r="AX1789" s="13" t="s">
        <v>75</v>
      </c>
      <c r="AY1789" s="169" t="s">
        <v>371</v>
      </c>
    </row>
    <row r="1790" spans="2:65" s="15" customFormat="1" ht="11.25" x14ac:dyDescent="0.2">
      <c r="B1790" s="182"/>
      <c r="D1790" s="162" t="s">
        <v>379</v>
      </c>
      <c r="E1790" s="183" t="s">
        <v>1</v>
      </c>
      <c r="F1790" s="184" t="s">
        <v>385</v>
      </c>
      <c r="H1790" s="185">
        <v>20.837</v>
      </c>
      <c r="I1790" s="186"/>
      <c r="L1790" s="182"/>
      <c r="M1790" s="187"/>
      <c r="T1790" s="188"/>
      <c r="AT1790" s="183" t="s">
        <v>379</v>
      </c>
      <c r="AU1790" s="183" t="s">
        <v>384</v>
      </c>
      <c r="AV1790" s="15" t="s">
        <v>377</v>
      </c>
      <c r="AW1790" s="15" t="s">
        <v>31</v>
      </c>
      <c r="AX1790" s="15" t="s">
        <v>82</v>
      </c>
      <c r="AY1790" s="183" t="s">
        <v>371</v>
      </c>
    </row>
    <row r="1791" spans="2:65" s="1" customFormat="1" ht="33" customHeight="1" x14ac:dyDescent="0.2">
      <c r="B1791" s="147"/>
      <c r="C1791" s="148" t="s">
        <v>2126</v>
      </c>
      <c r="D1791" s="148" t="s">
        <v>373</v>
      </c>
      <c r="E1791" s="149" t="s">
        <v>1682</v>
      </c>
      <c r="F1791" s="150" t="s">
        <v>1683</v>
      </c>
      <c r="G1791" s="151" t="s">
        <v>376</v>
      </c>
      <c r="H1791" s="152">
        <v>20.428000000000001</v>
      </c>
      <c r="I1791" s="153"/>
      <c r="J1791" s="154">
        <f>ROUND(I1791*H1791,2)</f>
        <v>0</v>
      </c>
      <c r="K1791" s="150"/>
      <c r="L1791" s="32"/>
      <c r="M1791" s="155" t="s">
        <v>1</v>
      </c>
      <c r="N1791" s="156" t="s">
        <v>41</v>
      </c>
      <c r="P1791" s="157">
        <f>O1791*H1791</f>
        <v>0</v>
      </c>
      <c r="Q1791" s="157">
        <v>0</v>
      </c>
      <c r="R1791" s="157">
        <f>Q1791*H1791</f>
        <v>0</v>
      </c>
      <c r="S1791" s="157">
        <v>0</v>
      </c>
      <c r="T1791" s="158">
        <f>S1791*H1791</f>
        <v>0</v>
      </c>
      <c r="AR1791" s="159" t="s">
        <v>461</v>
      </c>
      <c r="AT1791" s="159" t="s">
        <v>373</v>
      </c>
      <c r="AU1791" s="159" t="s">
        <v>384</v>
      </c>
      <c r="AY1791" s="17" t="s">
        <v>371</v>
      </c>
      <c r="BE1791" s="160">
        <f>IF(N1791="základná",J1791,0)</f>
        <v>0</v>
      </c>
      <c r="BF1791" s="160">
        <f>IF(N1791="znížená",J1791,0)</f>
        <v>0</v>
      </c>
      <c r="BG1791" s="160">
        <f>IF(N1791="zákl. prenesená",J1791,0)</f>
        <v>0</v>
      </c>
      <c r="BH1791" s="160">
        <f>IF(N1791="zníž. prenesená",J1791,0)</f>
        <v>0</v>
      </c>
      <c r="BI1791" s="160">
        <f>IF(N1791="nulová",J1791,0)</f>
        <v>0</v>
      </c>
      <c r="BJ1791" s="17" t="s">
        <v>88</v>
      </c>
      <c r="BK1791" s="160">
        <f>ROUND(I1791*H1791,2)</f>
        <v>0</v>
      </c>
      <c r="BL1791" s="17" t="s">
        <v>461</v>
      </c>
      <c r="BM1791" s="159" t="s">
        <v>2127</v>
      </c>
    </row>
    <row r="1792" spans="2:65" s="13" customFormat="1" ht="11.25" x14ac:dyDescent="0.2">
      <c r="B1792" s="168"/>
      <c r="D1792" s="162" t="s">
        <v>379</v>
      </c>
      <c r="E1792" s="169" t="s">
        <v>1</v>
      </c>
      <c r="F1792" s="170" t="s">
        <v>253</v>
      </c>
      <c r="H1792" s="171">
        <v>20.428000000000001</v>
      </c>
      <c r="I1792" s="172"/>
      <c r="L1792" s="168"/>
      <c r="M1792" s="173"/>
      <c r="T1792" s="174"/>
      <c r="AT1792" s="169" t="s">
        <v>379</v>
      </c>
      <c r="AU1792" s="169" t="s">
        <v>384</v>
      </c>
      <c r="AV1792" s="13" t="s">
        <v>88</v>
      </c>
      <c r="AW1792" s="13" t="s">
        <v>31</v>
      </c>
      <c r="AX1792" s="13" t="s">
        <v>75</v>
      </c>
      <c r="AY1792" s="169" t="s">
        <v>371</v>
      </c>
    </row>
    <row r="1793" spans="2:65" s="15" customFormat="1" ht="11.25" x14ac:dyDescent="0.2">
      <c r="B1793" s="182"/>
      <c r="D1793" s="162" t="s">
        <v>379</v>
      </c>
      <c r="E1793" s="183" t="s">
        <v>1</v>
      </c>
      <c r="F1793" s="184" t="s">
        <v>385</v>
      </c>
      <c r="H1793" s="185">
        <v>20.428000000000001</v>
      </c>
      <c r="I1793" s="186"/>
      <c r="L1793" s="182"/>
      <c r="M1793" s="187"/>
      <c r="T1793" s="188"/>
      <c r="AT1793" s="183" t="s">
        <v>379</v>
      </c>
      <c r="AU1793" s="183" t="s">
        <v>384</v>
      </c>
      <c r="AV1793" s="15" t="s">
        <v>377</v>
      </c>
      <c r="AW1793" s="15" t="s">
        <v>31</v>
      </c>
      <c r="AX1793" s="15" t="s">
        <v>82</v>
      </c>
      <c r="AY1793" s="183" t="s">
        <v>371</v>
      </c>
    </row>
    <row r="1794" spans="2:65" s="1" customFormat="1" ht="33" customHeight="1" x14ac:dyDescent="0.2">
      <c r="B1794" s="147"/>
      <c r="C1794" s="189" t="s">
        <v>2128</v>
      </c>
      <c r="D1794" s="189" t="s">
        <v>891</v>
      </c>
      <c r="E1794" s="190" t="s">
        <v>1686</v>
      </c>
      <c r="F1794" s="191" t="s">
        <v>1687</v>
      </c>
      <c r="G1794" s="192" t="s">
        <v>376</v>
      </c>
      <c r="H1794" s="193">
        <v>6.9459999999999997</v>
      </c>
      <c r="I1794" s="194"/>
      <c r="J1794" s="195">
        <f>ROUND(I1794*H1794,2)</f>
        <v>0</v>
      </c>
      <c r="K1794" s="191"/>
      <c r="L1794" s="196"/>
      <c r="M1794" s="197" t="s">
        <v>1</v>
      </c>
      <c r="N1794" s="198" t="s">
        <v>41</v>
      </c>
      <c r="P1794" s="157">
        <f>O1794*H1794</f>
        <v>0</v>
      </c>
      <c r="Q1794" s="157">
        <v>4.7999999999999996E-3</v>
      </c>
      <c r="R1794" s="157">
        <f>Q1794*H1794</f>
        <v>3.3340799999999997E-2</v>
      </c>
      <c r="S1794" s="157">
        <v>0</v>
      </c>
      <c r="T1794" s="158">
        <f>S1794*H1794</f>
        <v>0</v>
      </c>
      <c r="AR1794" s="159" t="s">
        <v>566</v>
      </c>
      <c r="AT1794" s="159" t="s">
        <v>891</v>
      </c>
      <c r="AU1794" s="159" t="s">
        <v>384</v>
      </c>
      <c r="AY1794" s="17" t="s">
        <v>371</v>
      </c>
      <c r="BE1794" s="160">
        <f>IF(N1794="základná",J1794,0)</f>
        <v>0</v>
      </c>
      <c r="BF1794" s="160">
        <f>IF(N1794="znížená",J1794,0)</f>
        <v>0</v>
      </c>
      <c r="BG1794" s="160">
        <f>IF(N1794="zákl. prenesená",J1794,0)</f>
        <v>0</v>
      </c>
      <c r="BH1794" s="160">
        <f>IF(N1794="zníž. prenesená",J1794,0)</f>
        <v>0</v>
      </c>
      <c r="BI1794" s="160">
        <f>IF(N1794="nulová",J1794,0)</f>
        <v>0</v>
      </c>
      <c r="BJ1794" s="17" t="s">
        <v>88</v>
      </c>
      <c r="BK1794" s="160">
        <f>ROUND(I1794*H1794,2)</f>
        <v>0</v>
      </c>
      <c r="BL1794" s="17" t="s">
        <v>461</v>
      </c>
      <c r="BM1794" s="159" t="s">
        <v>2129</v>
      </c>
    </row>
    <row r="1795" spans="2:65" s="13" customFormat="1" ht="11.25" x14ac:dyDescent="0.2">
      <c r="B1795" s="168"/>
      <c r="D1795" s="162" t="s">
        <v>379</v>
      </c>
      <c r="E1795" s="169" t="s">
        <v>1</v>
      </c>
      <c r="F1795" s="170" t="s">
        <v>2130</v>
      </c>
      <c r="H1795" s="171">
        <v>6.9459999999999997</v>
      </c>
      <c r="I1795" s="172"/>
      <c r="L1795" s="168"/>
      <c r="M1795" s="173"/>
      <c r="T1795" s="174"/>
      <c r="AT1795" s="169" t="s">
        <v>379</v>
      </c>
      <c r="AU1795" s="169" t="s">
        <v>384</v>
      </c>
      <c r="AV1795" s="13" t="s">
        <v>88</v>
      </c>
      <c r="AW1795" s="13" t="s">
        <v>31</v>
      </c>
      <c r="AX1795" s="13" t="s">
        <v>75</v>
      </c>
      <c r="AY1795" s="169" t="s">
        <v>371</v>
      </c>
    </row>
    <row r="1796" spans="2:65" s="15" customFormat="1" ht="11.25" x14ac:dyDescent="0.2">
      <c r="B1796" s="182"/>
      <c r="D1796" s="162" t="s">
        <v>379</v>
      </c>
      <c r="E1796" s="183" t="s">
        <v>1</v>
      </c>
      <c r="F1796" s="184" t="s">
        <v>385</v>
      </c>
      <c r="H1796" s="185">
        <v>6.9459999999999997</v>
      </c>
      <c r="I1796" s="186"/>
      <c r="L1796" s="182"/>
      <c r="M1796" s="187"/>
      <c r="T1796" s="188"/>
      <c r="AT1796" s="183" t="s">
        <v>379</v>
      </c>
      <c r="AU1796" s="183" t="s">
        <v>384</v>
      </c>
      <c r="AV1796" s="15" t="s">
        <v>377</v>
      </c>
      <c r="AW1796" s="15" t="s">
        <v>31</v>
      </c>
      <c r="AX1796" s="15" t="s">
        <v>82</v>
      </c>
      <c r="AY1796" s="183" t="s">
        <v>371</v>
      </c>
    </row>
    <row r="1797" spans="2:65" s="1" customFormat="1" ht="33" customHeight="1" x14ac:dyDescent="0.2">
      <c r="B1797" s="147"/>
      <c r="C1797" s="189" t="s">
        <v>2131</v>
      </c>
      <c r="D1797" s="189" t="s">
        <v>891</v>
      </c>
      <c r="E1797" s="190" t="s">
        <v>1691</v>
      </c>
      <c r="F1797" s="191" t="s">
        <v>1692</v>
      </c>
      <c r="G1797" s="192" t="s">
        <v>376</v>
      </c>
      <c r="H1797" s="193">
        <v>6.9459999999999997</v>
      </c>
      <c r="I1797" s="194"/>
      <c r="J1797" s="195">
        <f>ROUND(I1797*H1797,2)</f>
        <v>0</v>
      </c>
      <c r="K1797" s="191"/>
      <c r="L1797" s="196"/>
      <c r="M1797" s="197" t="s">
        <v>1</v>
      </c>
      <c r="N1797" s="198" t="s">
        <v>41</v>
      </c>
      <c r="P1797" s="157">
        <f>O1797*H1797</f>
        <v>0</v>
      </c>
      <c r="Q1797" s="157">
        <v>5.1000000000000004E-3</v>
      </c>
      <c r="R1797" s="157">
        <f>Q1797*H1797</f>
        <v>3.5424600000000001E-2</v>
      </c>
      <c r="S1797" s="157">
        <v>0</v>
      </c>
      <c r="T1797" s="158">
        <f>S1797*H1797</f>
        <v>0</v>
      </c>
      <c r="AR1797" s="159" t="s">
        <v>566</v>
      </c>
      <c r="AT1797" s="159" t="s">
        <v>891</v>
      </c>
      <c r="AU1797" s="159" t="s">
        <v>384</v>
      </c>
      <c r="AY1797" s="17" t="s">
        <v>371</v>
      </c>
      <c r="BE1797" s="160">
        <f>IF(N1797="základná",J1797,0)</f>
        <v>0</v>
      </c>
      <c r="BF1797" s="160">
        <f>IF(N1797="znížená",J1797,0)</f>
        <v>0</v>
      </c>
      <c r="BG1797" s="160">
        <f>IF(N1797="zákl. prenesená",J1797,0)</f>
        <v>0</v>
      </c>
      <c r="BH1797" s="160">
        <f>IF(N1797="zníž. prenesená",J1797,0)</f>
        <v>0</v>
      </c>
      <c r="BI1797" s="160">
        <f>IF(N1797="nulová",J1797,0)</f>
        <v>0</v>
      </c>
      <c r="BJ1797" s="17" t="s">
        <v>88</v>
      </c>
      <c r="BK1797" s="160">
        <f>ROUND(I1797*H1797,2)</f>
        <v>0</v>
      </c>
      <c r="BL1797" s="17" t="s">
        <v>461</v>
      </c>
      <c r="BM1797" s="159" t="s">
        <v>2132</v>
      </c>
    </row>
    <row r="1798" spans="2:65" s="13" customFormat="1" ht="11.25" x14ac:dyDescent="0.2">
      <c r="B1798" s="168"/>
      <c r="D1798" s="162" t="s">
        <v>379</v>
      </c>
      <c r="E1798" s="169" t="s">
        <v>1</v>
      </c>
      <c r="F1798" s="170" t="s">
        <v>2130</v>
      </c>
      <c r="H1798" s="171">
        <v>6.9459999999999997</v>
      </c>
      <c r="I1798" s="172"/>
      <c r="L1798" s="168"/>
      <c r="M1798" s="173"/>
      <c r="T1798" s="174"/>
      <c r="AT1798" s="169" t="s">
        <v>379</v>
      </c>
      <c r="AU1798" s="169" t="s">
        <v>384</v>
      </c>
      <c r="AV1798" s="13" t="s">
        <v>88</v>
      </c>
      <c r="AW1798" s="13" t="s">
        <v>31</v>
      </c>
      <c r="AX1798" s="13" t="s">
        <v>75</v>
      </c>
      <c r="AY1798" s="169" t="s">
        <v>371</v>
      </c>
    </row>
    <row r="1799" spans="2:65" s="15" customFormat="1" ht="11.25" x14ac:dyDescent="0.2">
      <c r="B1799" s="182"/>
      <c r="D1799" s="162" t="s">
        <v>379</v>
      </c>
      <c r="E1799" s="183" t="s">
        <v>1</v>
      </c>
      <c r="F1799" s="184" t="s">
        <v>385</v>
      </c>
      <c r="H1799" s="185">
        <v>6.9459999999999997</v>
      </c>
      <c r="I1799" s="186"/>
      <c r="L1799" s="182"/>
      <c r="M1799" s="187"/>
      <c r="T1799" s="188"/>
      <c r="AT1799" s="183" t="s">
        <v>379</v>
      </c>
      <c r="AU1799" s="183" t="s">
        <v>384</v>
      </c>
      <c r="AV1799" s="15" t="s">
        <v>377</v>
      </c>
      <c r="AW1799" s="15" t="s">
        <v>31</v>
      </c>
      <c r="AX1799" s="15" t="s">
        <v>82</v>
      </c>
      <c r="AY1799" s="183" t="s">
        <v>371</v>
      </c>
    </row>
    <row r="1800" spans="2:65" s="1" customFormat="1" ht="33" customHeight="1" x14ac:dyDescent="0.2">
      <c r="B1800" s="147"/>
      <c r="C1800" s="189" t="s">
        <v>2133</v>
      </c>
      <c r="D1800" s="189" t="s">
        <v>891</v>
      </c>
      <c r="E1800" s="190" t="s">
        <v>1695</v>
      </c>
      <c r="F1800" s="191" t="s">
        <v>1696</v>
      </c>
      <c r="G1800" s="192" t="s">
        <v>376</v>
      </c>
      <c r="H1800" s="193">
        <v>6.9459999999999997</v>
      </c>
      <c r="I1800" s="194"/>
      <c r="J1800" s="195">
        <f>ROUND(I1800*H1800,2)</f>
        <v>0</v>
      </c>
      <c r="K1800" s="191"/>
      <c r="L1800" s="196"/>
      <c r="M1800" s="197" t="s">
        <v>1</v>
      </c>
      <c r="N1800" s="198" t="s">
        <v>41</v>
      </c>
      <c r="P1800" s="157">
        <f>O1800*H1800</f>
        <v>0</v>
      </c>
      <c r="Q1800" s="157">
        <v>6.1999999999999998E-3</v>
      </c>
      <c r="R1800" s="157">
        <f>Q1800*H1800</f>
        <v>4.3065199999999998E-2</v>
      </c>
      <c r="S1800" s="157">
        <v>0</v>
      </c>
      <c r="T1800" s="158">
        <f>S1800*H1800</f>
        <v>0</v>
      </c>
      <c r="AR1800" s="159" t="s">
        <v>566</v>
      </c>
      <c r="AT1800" s="159" t="s">
        <v>891</v>
      </c>
      <c r="AU1800" s="159" t="s">
        <v>384</v>
      </c>
      <c r="AY1800" s="17" t="s">
        <v>371</v>
      </c>
      <c r="BE1800" s="160">
        <f>IF(N1800="základná",J1800,0)</f>
        <v>0</v>
      </c>
      <c r="BF1800" s="160">
        <f>IF(N1800="znížená",J1800,0)</f>
        <v>0</v>
      </c>
      <c r="BG1800" s="160">
        <f>IF(N1800="zákl. prenesená",J1800,0)</f>
        <v>0</v>
      </c>
      <c r="BH1800" s="160">
        <f>IF(N1800="zníž. prenesená",J1800,0)</f>
        <v>0</v>
      </c>
      <c r="BI1800" s="160">
        <f>IF(N1800="nulová",J1800,0)</f>
        <v>0</v>
      </c>
      <c r="BJ1800" s="17" t="s">
        <v>88</v>
      </c>
      <c r="BK1800" s="160">
        <f>ROUND(I1800*H1800,2)</f>
        <v>0</v>
      </c>
      <c r="BL1800" s="17" t="s">
        <v>461</v>
      </c>
      <c r="BM1800" s="159" t="s">
        <v>2134</v>
      </c>
    </row>
    <row r="1801" spans="2:65" s="13" customFormat="1" ht="11.25" x14ac:dyDescent="0.2">
      <c r="B1801" s="168"/>
      <c r="D1801" s="162" t="s">
        <v>379</v>
      </c>
      <c r="E1801" s="169" t="s">
        <v>1</v>
      </c>
      <c r="F1801" s="170" t="s">
        <v>2130</v>
      </c>
      <c r="H1801" s="171">
        <v>6.9459999999999997</v>
      </c>
      <c r="I1801" s="172"/>
      <c r="L1801" s="168"/>
      <c r="M1801" s="173"/>
      <c r="T1801" s="174"/>
      <c r="AT1801" s="169" t="s">
        <v>379</v>
      </c>
      <c r="AU1801" s="169" t="s">
        <v>384</v>
      </c>
      <c r="AV1801" s="13" t="s">
        <v>88</v>
      </c>
      <c r="AW1801" s="13" t="s">
        <v>31</v>
      </c>
      <c r="AX1801" s="13" t="s">
        <v>75</v>
      </c>
      <c r="AY1801" s="169" t="s">
        <v>371</v>
      </c>
    </row>
    <row r="1802" spans="2:65" s="15" customFormat="1" ht="11.25" x14ac:dyDescent="0.2">
      <c r="B1802" s="182"/>
      <c r="D1802" s="162" t="s">
        <v>379</v>
      </c>
      <c r="E1802" s="183" t="s">
        <v>1</v>
      </c>
      <c r="F1802" s="184" t="s">
        <v>385</v>
      </c>
      <c r="H1802" s="185">
        <v>6.9459999999999997</v>
      </c>
      <c r="I1802" s="186"/>
      <c r="L1802" s="182"/>
      <c r="M1802" s="187"/>
      <c r="T1802" s="188"/>
      <c r="AT1802" s="183" t="s">
        <v>379</v>
      </c>
      <c r="AU1802" s="183" t="s">
        <v>384</v>
      </c>
      <c r="AV1802" s="15" t="s">
        <v>377</v>
      </c>
      <c r="AW1802" s="15" t="s">
        <v>31</v>
      </c>
      <c r="AX1802" s="15" t="s">
        <v>82</v>
      </c>
      <c r="AY1802" s="183" t="s">
        <v>371</v>
      </c>
    </row>
    <row r="1803" spans="2:65" s="1" customFormat="1" ht="24.2" customHeight="1" x14ac:dyDescent="0.2">
      <c r="B1803" s="147"/>
      <c r="C1803" s="148" t="s">
        <v>2135</v>
      </c>
      <c r="D1803" s="148" t="s">
        <v>373</v>
      </c>
      <c r="E1803" s="149" t="s">
        <v>2059</v>
      </c>
      <c r="F1803" s="150" t="s">
        <v>2060</v>
      </c>
      <c r="G1803" s="151" t="s">
        <v>489</v>
      </c>
      <c r="H1803" s="152">
        <v>5.093</v>
      </c>
      <c r="I1803" s="153"/>
      <c r="J1803" s="154">
        <f>ROUND(I1803*H1803,2)</f>
        <v>0</v>
      </c>
      <c r="K1803" s="150"/>
      <c r="L1803" s="32"/>
      <c r="M1803" s="155" t="s">
        <v>1</v>
      </c>
      <c r="N1803" s="156" t="s">
        <v>41</v>
      </c>
      <c r="P1803" s="157">
        <f>O1803*H1803</f>
        <v>0</v>
      </c>
      <c r="Q1803" s="157">
        <v>1.9661499999999998E-3</v>
      </c>
      <c r="R1803" s="157">
        <f>Q1803*H1803</f>
        <v>1.0013601949999999E-2</v>
      </c>
      <c r="S1803" s="157">
        <v>0</v>
      </c>
      <c r="T1803" s="158">
        <f>S1803*H1803</f>
        <v>0</v>
      </c>
      <c r="AR1803" s="159" t="s">
        <v>461</v>
      </c>
      <c r="AT1803" s="159" t="s">
        <v>373</v>
      </c>
      <c r="AU1803" s="159" t="s">
        <v>384</v>
      </c>
      <c r="AY1803" s="17" t="s">
        <v>371</v>
      </c>
      <c r="BE1803" s="160">
        <f>IF(N1803="základná",J1803,0)</f>
        <v>0</v>
      </c>
      <c r="BF1803" s="160">
        <f>IF(N1803="znížená",J1803,0)</f>
        <v>0</v>
      </c>
      <c r="BG1803" s="160">
        <f>IF(N1803="zákl. prenesená",J1803,0)</f>
        <v>0</v>
      </c>
      <c r="BH1803" s="160">
        <f>IF(N1803="zníž. prenesená",J1803,0)</f>
        <v>0</v>
      </c>
      <c r="BI1803" s="160">
        <f>IF(N1803="nulová",J1803,0)</f>
        <v>0</v>
      </c>
      <c r="BJ1803" s="17" t="s">
        <v>88</v>
      </c>
      <c r="BK1803" s="160">
        <f>ROUND(I1803*H1803,2)</f>
        <v>0</v>
      </c>
      <c r="BL1803" s="17" t="s">
        <v>461</v>
      </c>
      <c r="BM1803" s="159" t="s">
        <v>2136</v>
      </c>
    </row>
    <row r="1804" spans="2:65" s="13" customFormat="1" ht="11.25" x14ac:dyDescent="0.2">
      <c r="B1804" s="168"/>
      <c r="D1804" s="162" t="s">
        <v>379</v>
      </c>
      <c r="E1804" s="169" t="s">
        <v>1</v>
      </c>
      <c r="F1804" s="170" t="s">
        <v>2099</v>
      </c>
      <c r="H1804" s="171">
        <v>5.093</v>
      </c>
      <c r="I1804" s="172"/>
      <c r="L1804" s="168"/>
      <c r="M1804" s="173"/>
      <c r="T1804" s="174"/>
      <c r="AT1804" s="169" t="s">
        <v>379</v>
      </c>
      <c r="AU1804" s="169" t="s">
        <v>384</v>
      </c>
      <c r="AV1804" s="13" t="s">
        <v>88</v>
      </c>
      <c r="AW1804" s="13" t="s">
        <v>31</v>
      </c>
      <c r="AX1804" s="13" t="s">
        <v>75</v>
      </c>
      <c r="AY1804" s="169" t="s">
        <v>371</v>
      </c>
    </row>
    <row r="1805" spans="2:65" s="15" customFormat="1" ht="11.25" x14ac:dyDescent="0.2">
      <c r="B1805" s="182"/>
      <c r="D1805" s="162" t="s">
        <v>379</v>
      </c>
      <c r="E1805" s="183" t="s">
        <v>1</v>
      </c>
      <c r="F1805" s="184" t="s">
        <v>385</v>
      </c>
      <c r="H1805" s="185">
        <v>5.093</v>
      </c>
      <c r="I1805" s="186"/>
      <c r="L1805" s="182"/>
      <c r="M1805" s="187"/>
      <c r="T1805" s="188"/>
      <c r="AT1805" s="183" t="s">
        <v>379</v>
      </c>
      <c r="AU1805" s="183" t="s">
        <v>384</v>
      </c>
      <c r="AV1805" s="15" t="s">
        <v>377</v>
      </c>
      <c r="AW1805" s="15" t="s">
        <v>31</v>
      </c>
      <c r="AX1805" s="15" t="s">
        <v>82</v>
      </c>
      <c r="AY1805" s="183" t="s">
        <v>371</v>
      </c>
    </row>
    <row r="1806" spans="2:65" s="1" customFormat="1" ht="24.2" customHeight="1" x14ac:dyDescent="0.2">
      <c r="B1806" s="147"/>
      <c r="C1806" s="148" t="s">
        <v>2137</v>
      </c>
      <c r="D1806" s="148" t="s">
        <v>373</v>
      </c>
      <c r="E1806" s="149" t="s">
        <v>2069</v>
      </c>
      <c r="F1806" s="150" t="s">
        <v>2070</v>
      </c>
      <c r="G1806" s="151" t="s">
        <v>513</v>
      </c>
      <c r="H1806" s="152">
        <v>1</v>
      </c>
      <c r="I1806" s="153"/>
      <c r="J1806" s="154">
        <f>ROUND(I1806*H1806,2)</f>
        <v>0</v>
      </c>
      <c r="K1806" s="150"/>
      <c r="L1806" s="32"/>
      <c r="M1806" s="155" t="s">
        <v>1</v>
      </c>
      <c r="N1806" s="156" t="s">
        <v>41</v>
      </c>
      <c r="P1806" s="157">
        <f>O1806*H1806</f>
        <v>0</v>
      </c>
      <c r="Q1806" s="157">
        <v>3.6259999999999998E-4</v>
      </c>
      <c r="R1806" s="157">
        <f>Q1806*H1806</f>
        <v>3.6259999999999998E-4</v>
      </c>
      <c r="S1806" s="157">
        <v>0</v>
      </c>
      <c r="T1806" s="158">
        <f>S1806*H1806</f>
        <v>0</v>
      </c>
      <c r="AR1806" s="159" t="s">
        <v>461</v>
      </c>
      <c r="AT1806" s="159" t="s">
        <v>373</v>
      </c>
      <c r="AU1806" s="159" t="s">
        <v>384</v>
      </c>
      <c r="AY1806" s="17" t="s">
        <v>371</v>
      </c>
      <c r="BE1806" s="160">
        <f>IF(N1806="základná",J1806,0)</f>
        <v>0</v>
      </c>
      <c r="BF1806" s="160">
        <f>IF(N1806="znížená",J1806,0)</f>
        <v>0</v>
      </c>
      <c r="BG1806" s="160">
        <f>IF(N1806="zákl. prenesená",J1806,0)</f>
        <v>0</v>
      </c>
      <c r="BH1806" s="160">
        <f>IF(N1806="zníž. prenesená",J1806,0)</f>
        <v>0</v>
      </c>
      <c r="BI1806" s="160">
        <f>IF(N1806="nulová",J1806,0)</f>
        <v>0</v>
      </c>
      <c r="BJ1806" s="17" t="s">
        <v>88</v>
      </c>
      <c r="BK1806" s="160">
        <f>ROUND(I1806*H1806,2)</f>
        <v>0</v>
      </c>
      <c r="BL1806" s="17" t="s">
        <v>461</v>
      </c>
      <c r="BM1806" s="159" t="s">
        <v>2138</v>
      </c>
    </row>
    <row r="1807" spans="2:65" s="1" customFormat="1" ht="12" x14ac:dyDescent="0.2">
      <c r="B1807" s="147"/>
      <c r="C1807" s="148" t="s">
        <v>2139</v>
      </c>
      <c r="D1807" s="148" t="s">
        <v>373</v>
      </c>
      <c r="E1807" s="149" t="s">
        <v>2064</v>
      </c>
      <c r="F1807" s="150" t="s">
        <v>2065</v>
      </c>
      <c r="G1807" s="151" t="s">
        <v>489</v>
      </c>
      <c r="H1807" s="152">
        <v>3.75</v>
      </c>
      <c r="I1807" s="153"/>
      <c r="J1807" s="154">
        <f>ROUND(I1807*H1807,2)</f>
        <v>0</v>
      </c>
      <c r="K1807" s="150"/>
      <c r="L1807" s="32"/>
      <c r="M1807" s="155" t="s">
        <v>1</v>
      </c>
      <c r="N1807" s="156" t="s">
        <v>41</v>
      </c>
      <c r="P1807" s="157">
        <f>O1807*H1807</f>
        <v>0</v>
      </c>
      <c r="Q1807" s="157">
        <v>1.2223500000000001E-3</v>
      </c>
      <c r="R1807" s="157">
        <f>Q1807*H1807</f>
        <v>4.5838125000000002E-3</v>
      </c>
      <c r="S1807" s="157">
        <v>0</v>
      </c>
      <c r="T1807" s="158">
        <f>S1807*H1807</f>
        <v>0</v>
      </c>
      <c r="AR1807" s="159" t="s">
        <v>461</v>
      </c>
      <c r="AT1807" s="159" t="s">
        <v>373</v>
      </c>
      <c r="AU1807" s="159" t="s">
        <v>384</v>
      </c>
      <c r="AY1807" s="17" t="s">
        <v>371</v>
      </c>
      <c r="BE1807" s="160">
        <f>IF(N1807="základná",J1807,0)</f>
        <v>0</v>
      </c>
      <c r="BF1807" s="160">
        <f>IF(N1807="znížená",J1807,0)</f>
        <v>0</v>
      </c>
      <c r="BG1807" s="160">
        <f>IF(N1807="zákl. prenesená",J1807,0)</f>
        <v>0</v>
      </c>
      <c r="BH1807" s="160">
        <f>IF(N1807="zníž. prenesená",J1807,0)</f>
        <v>0</v>
      </c>
      <c r="BI1807" s="160">
        <f>IF(N1807="nulová",J1807,0)</f>
        <v>0</v>
      </c>
      <c r="BJ1807" s="17" t="s">
        <v>88</v>
      </c>
      <c r="BK1807" s="160">
        <f>ROUND(I1807*H1807,2)</f>
        <v>0</v>
      </c>
      <c r="BL1807" s="17" t="s">
        <v>461</v>
      </c>
      <c r="BM1807" s="159" t="s">
        <v>2140</v>
      </c>
    </row>
    <row r="1808" spans="2:65" s="13" customFormat="1" ht="11.25" x14ac:dyDescent="0.2">
      <c r="B1808" s="168"/>
      <c r="D1808" s="162" t="s">
        <v>379</v>
      </c>
      <c r="E1808" s="169" t="s">
        <v>1</v>
      </c>
      <c r="F1808" s="170" t="s">
        <v>2141</v>
      </c>
      <c r="H1808" s="171">
        <v>3.75</v>
      </c>
      <c r="I1808" s="172"/>
      <c r="L1808" s="168"/>
      <c r="M1808" s="173"/>
      <c r="T1808" s="174"/>
      <c r="AT1808" s="169" t="s">
        <v>379</v>
      </c>
      <c r="AU1808" s="169" t="s">
        <v>384</v>
      </c>
      <c r="AV1808" s="13" t="s">
        <v>88</v>
      </c>
      <c r="AW1808" s="13" t="s">
        <v>31</v>
      </c>
      <c r="AX1808" s="13" t="s">
        <v>75</v>
      </c>
      <c r="AY1808" s="169" t="s">
        <v>371</v>
      </c>
    </row>
    <row r="1809" spans="2:65" s="15" customFormat="1" ht="11.25" x14ac:dyDescent="0.2">
      <c r="B1809" s="182"/>
      <c r="D1809" s="162" t="s">
        <v>379</v>
      </c>
      <c r="E1809" s="183" t="s">
        <v>1</v>
      </c>
      <c r="F1809" s="184" t="s">
        <v>385</v>
      </c>
      <c r="H1809" s="185">
        <v>3.75</v>
      </c>
      <c r="I1809" s="186"/>
      <c r="L1809" s="182"/>
      <c r="M1809" s="187"/>
      <c r="T1809" s="188"/>
      <c r="AT1809" s="183" t="s">
        <v>379</v>
      </c>
      <c r="AU1809" s="183" t="s">
        <v>384</v>
      </c>
      <c r="AV1809" s="15" t="s">
        <v>377</v>
      </c>
      <c r="AW1809" s="15" t="s">
        <v>31</v>
      </c>
      <c r="AX1809" s="15" t="s">
        <v>82</v>
      </c>
      <c r="AY1809" s="183" t="s">
        <v>371</v>
      </c>
    </row>
    <row r="1810" spans="2:65" s="11" customFormat="1" ht="20.85" customHeight="1" x14ac:dyDescent="0.2">
      <c r="B1810" s="136"/>
      <c r="D1810" s="137" t="s">
        <v>74</v>
      </c>
      <c r="E1810" s="145" t="s">
        <v>2142</v>
      </c>
      <c r="F1810" s="145" t="s">
        <v>2143</v>
      </c>
      <c r="I1810" s="139"/>
      <c r="J1810" s="146">
        <f>BK1810</f>
        <v>0</v>
      </c>
      <c r="L1810" s="136"/>
      <c r="M1810" s="140"/>
      <c r="P1810" s="141">
        <f>SUM(P1811:P1881)</f>
        <v>0</v>
      </c>
      <c r="R1810" s="141">
        <f>SUM(R1811:R1881)</f>
        <v>0.37370109491000003</v>
      </c>
      <c r="T1810" s="142">
        <f>SUM(T1811:T1881)</f>
        <v>0</v>
      </c>
      <c r="AR1810" s="137" t="s">
        <v>88</v>
      </c>
      <c r="AT1810" s="143" t="s">
        <v>74</v>
      </c>
      <c r="AU1810" s="143" t="s">
        <v>88</v>
      </c>
      <c r="AY1810" s="137" t="s">
        <v>371</v>
      </c>
      <c r="BK1810" s="144">
        <f>SUM(BK1811:BK1881)</f>
        <v>0</v>
      </c>
    </row>
    <row r="1811" spans="2:65" s="1" customFormat="1" ht="24.2" customHeight="1" x14ac:dyDescent="0.2">
      <c r="B1811" s="147"/>
      <c r="C1811" s="148" t="s">
        <v>2144</v>
      </c>
      <c r="D1811" s="148" t="s">
        <v>373</v>
      </c>
      <c r="E1811" s="149" t="s">
        <v>1463</v>
      </c>
      <c r="F1811" s="150" t="s">
        <v>1464</v>
      </c>
      <c r="G1811" s="151" t="s">
        <v>376</v>
      </c>
      <c r="H1811" s="152">
        <v>5.4210000000000003</v>
      </c>
      <c r="I1811" s="153"/>
      <c r="J1811" s="154">
        <f>ROUND(I1811*H1811,2)</f>
        <v>0</v>
      </c>
      <c r="K1811" s="150"/>
      <c r="L1811" s="32"/>
      <c r="M1811" s="155" t="s">
        <v>1</v>
      </c>
      <c r="N1811" s="156" t="s">
        <v>41</v>
      </c>
      <c r="P1811" s="157">
        <f>O1811*H1811</f>
        <v>0</v>
      </c>
      <c r="Q1811" s="157">
        <v>1.4305500000000001E-3</v>
      </c>
      <c r="R1811" s="157">
        <f>Q1811*H1811</f>
        <v>7.7550115500000004E-3</v>
      </c>
      <c r="S1811" s="157">
        <v>0</v>
      </c>
      <c r="T1811" s="158">
        <f>S1811*H1811</f>
        <v>0</v>
      </c>
      <c r="AR1811" s="159" t="s">
        <v>461</v>
      </c>
      <c r="AT1811" s="159" t="s">
        <v>373</v>
      </c>
      <c r="AU1811" s="159" t="s">
        <v>384</v>
      </c>
      <c r="AY1811" s="17" t="s">
        <v>371</v>
      </c>
      <c r="BE1811" s="160">
        <f>IF(N1811="základná",J1811,0)</f>
        <v>0</v>
      </c>
      <c r="BF1811" s="160">
        <f>IF(N1811="znížená",J1811,0)</f>
        <v>0</v>
      </c>
      <c r="BG1811" s="160">
        <f>IF(N1811="zákl. prenesená",J1811,0)</f>
        <v>0</v>
      </c>
      <c r="BH1811" s="160">
        <f>IF(N1811="zníž. prenesená",J1811,0)</f>
        <v>0</v>
      </c>
      <c r="BI1811" s="160">
        <f>IF(N1811="nulová",J1811,0)</f>
        <v>0</v>
      </c>
      <c r="BJ1811" s="17" t="s">
        <v>88</v>
      </c>
      <c r="BK1811" s="160">
        <f>ROUND(I1811*H1811,2)</f>
        <v>0</v>
      </c>
      <c r="BL1811" s="17" t="s">
        <v>461</v>
      </c>
      <c r="BM1811" s="159" t="s">
        <v>2145</v>
      </c>
    </row>
    <row r="1812" spans="2:65" s="12" customFormat="1" ht="11.25" x14ac:dyDescent="0.2">
      <c r="B1812" s="161"/>
      <c r="D1812" s="162" t="s">
        <v>379</v>
      </c>
      <c r="E1812" s="163" t="s">
        <v>1</v>
      </c>
      <c r="F1812" s="164" t="s">
        <v>2146</v>
      </c>
      <c r="H1812" s="163" t="s">
        <v>1</v>
      </c>
      <c r="I1812" s="165"/>
      <c r="L1812" s="161"/>
      <c r="M1812" s="166"/>
      <c r="T1812" s="167"/>
      <c r="AT1812" s="163" t="s">
        <v>379</v>
      </c>
      <c r="AU1812" s="163" t="s">
        <v>384</v>
      </c>
      <c r="AV1812" s="12" t="s">
        <v>82</v>
      </c>
      <c r="AW1812" s="12" t="s">
        <v>31</v>
      </c>
      <c r="AX1812" s="12" t="s">
        <v>75</v>
      </c>
      <c r="AY1812" s="163" t="s">
        <v>371</v>
      </c>
    </row>
    <row r="1813" spans="2:65" s="13" customFormat="1" ht="11.25" x14ac:dyDescent="0.2">
      <c r="B1813" s="168"/>
      <c r="D1813" s="162" t="s">
        <v>379</v>
      </c>
      <c r="E1813" s="169" t="s">
        <v>1</v>
      </c>
      <c r="F1813" s="170" t="s">
        <v>259</v>
      </c>
      <c r="H1813" s="171">
        <v>5.4210000000000003</v>
      </c>
      <c r="I1813" s="172"/>
      <c r="L1813" s="168"/>
      <c r="M1813" s="173"/>
      <c r="T1813" s="174"/>
      <c r="AT1813" s="169" t="s">
        <v>379</v>
      </c>
      <c r="AU1813" s="169" t="s">
        <v>384</v>
      </c>
      <c r="AV1813" s="13" t="s">
        <v>88</v>
      </c>
      <c r="AW1813" s="13" t="s">
        <v>31</v>
      </c>
      <c r="AX1813" s="13" t="s">
        <v>75</v>
      </c>
      <c r="AY1813" s="169" t="s">
        <v>371</v>
      </c>
    </row>
    <row r="1814" spans="2:65" s="14" customFormat="1" ht="11.25" x14ac:dyDescent="0.2">
      <c r="B1814" s="175"/>
      <c r="D1814" s="162" t="s">
        <v>379</v>
      </c>
      <c r="E1814" s="176" t="s">
        <v>1</v>
      </c>
      <c r="F1814" s="177" t="s">
        <v>383</v>
      </c>
      <c r="H1814" s="178">
        <v>5.4210000000000003</v>
      </c>
      <c r="I1814" s="179"/>
      <c r="L1814" s="175"/>
      <c r="M1814" s="180"/>
      <c r="T1814" s="181"/>
      <c r="AT1814" s="176" t="s">
        <v>379</v>
      </c>
      <c r="AU1814" s="176" t="s">
        <v>384</v>
      </c>
      <c r="AV1814" s="14" t="s">
        <v>384</v>
      </c>
      <c r="AW1814" s="14" t="s">
        <v>31</v>
      </c>
      <c r="AX1814" s="14" t="s">
        <v>75</v>
      </c>
      <c r="AY1814" s="176" t="s">
        <v>371</v>
      </c>
    </row>
    <row r="1815" spans="2:65" s="15" customFormat="1" ht="11.25" x14ac:dyDescent="0.2">
      <c r="B1815" s="182"/>
      <c r="D1815" s="162" t="s">
        <v>379</v>
      </c>
      <c r="E1815" s="183" t="s">
        <v>1</v>
      </c>
      <c r="F1815" s="184" t="s">
        <v>385</v>
      </c>
      <c r="H1815" s="185">
        <v>5.4210000000000003</v>
      </c>
      <c r="I1815" s="186"/>
      <c r="L1815" s="182"/>
      <c r="M1815" s="187"/>
      <c r="T1815" s="188"/>
      <c r="AT1815" s="183" t="s">
        <v>379</v>
      </c>
      <c r="AU1815" s="183" t="s">
        <v>384</v>
      </c>
      <c r="AV1815" s="15" t="s">
        <v>377</v>
      </c>
      <c r="AW1815" s="15" t="s">
        <v>31</v>
      </c>
      <c r="AX1815" s="15" t="s">
        <v>82</v>
      </c>
      <c r="AY1815" s="183" t="s">
        <v>371</v>
      </c>
    </row>
    <row r="1816" spans="2:65" s="1" customFormat="1" ht="21.75" customHeight="1" x14ac:dyDescent="0.2">
      <c r="B1816" s="147"/>
      <c r="C1816" s="189" t="s">
        <v>2147</v>
      </c>
      <c r="D1816" s="189" t="s">
        <v>891</v>
      </c>
      <c r="E1816" s="190" t="s">
        <v>1467</v>
      </c>
      <c r="F1816" s="191" t="s">
        <v>1468</v>
      </c>
      <c r="G1816" s="192" t="s">
        <v>376</v>
      </c>
      <c r="H1816" s="193">
        <v>5.6920000000000002</v>
      </c>
      <c r="I1816" s="194"/>
      <c r="J1816" s="195">
        <f>ROUND(I1816*H1816,2)</f>
        <v>0</v>
      </c>
      <c r="K1816" s="191"/>
      <c r="L1816" s="196"/>
      <c r="M1816" s="197" t="s">
        <v>1</v>
      </c>
      <c r="N1816" s="198" t="s">
        <v>41</v>
      </c>
      <c r="P1816" s="157">
        <f>O1816*H1816</f>
        <v>0</v>
      </c>
      <c r="Q1816" s="157">
        <v>9.7000000000000003E-3</v>
      </c>
      <c r="R1816" s="157">
        <f>Q1816*H1816</f>
        <v>5.5212400000000002E-2</v>
      </c>
      <c r="S1816" s="157">
        <v>0</v>
      </c>
      <c r="T1816" s="158">
        <f>S1816*H1816</f>
        <v>0</v>
      </c>
      <c r="AR1816" s="159" t="s">
        <v>566</v>
      </c>
      <c r="AT1816" s="159" t="s">
        <v>891</v>
      </c>
      <c r="AU1816" s="159" t="s">
        <v>384</v>
      </c>
      <c r="AY1816" s="17" t="s">
        <v>371</v>
      </c>
      <c r="BE1816" s="160">
        <f>IF(N1816="základná",J1816,0)</f>
        <v>0</v>
      </c>
      <c r="BF1816" s="160">
        <f>IF(N1816="znížená",J1816,0)</f>
        <v>0</v>
      </c>
      <c r="BG1816" s="160">
        <f>IF(N1816="zákl. prenesená",J1816,0)</f>
        <v>0</v>
      </c>
      <c r="BH1816" s="160">
        <f>IF(N1816="zníž. prenesená",J1816,0)</f>
        <v>0</v>
      </c>
      <c r="BI1816" s="160">
        <f>IF(N1816="nulová",J1816,0)</f>
        <v>0</v>
      </c>
      <c r="BJ1816" s="17" t="s">
        <v>88</v>
      </c>
      <c r="BK1816" s="160">
        <f>ROUND(I1816*H1816,2)</f>
        <v>0</v>
      </c>
      <c r="BL1816" s="17" t="s">
        <v>461</v>
      </c>
      <c r="BM1816" s="159" t="s">
        <v>2148</v>
      </c>
    </row>
    <row r="1817" spans="2:65" s="13" customFormat="1" ht="11.25" x14ac:dyDescent="0.2">
      <c r="B1817" s="168"/>
      <c r="D1817" s="162" t="s">
        <v>379</v>
      </c>
      <c r="E1817" s="169" t="s">
        <v>1</v>
      </c>
      <c r="F1817" s="170" t="s">
        <v>2149</v>
      </c>
      <c r="H1817" s="171">
        <v>5.6920000000000002</v>
      </c>
      <c r="I1817" s="172"/>
      <c r="L1817" s="168"/>
      <c r="M1817" s="173"/>
      <c r="T1817" s="174"/>
      <c r="AT1817" s="169" t="s">
        <v>379</v>
      </c>
      <c r="AU1817" s="169" t="s">
        <v>384</v>
      </c>
      <c r="AV1817" s="13" t="s">
        <v>88</v>
      </c>
      <c r="AW1817" s="13" t="s">
        <v>31</v>
      </c>
      <c r="AX1817" s="13" t="s">
        <v>75</v>
      </c>
      <c r="AY1817" s="169" t="s">
        <v>371</v>
      </c>
    </row>
    <row r="1818" spans="2:65" s="15" customFormat="1" ht="11.25" x14ac:dyDescent="0.2">
      <c r="B1818" s="182"/>
      <c r="D1818" s="162" t="s">
        <v>379</v>
      </c>
      <c r="E1818" s="183" t="s">
        <v>1</v>
      </c>
      <c r="F1818" s="184" t="s">
        <v>385</v>
      </c>
      <c r="H1818" s="185">
        <v>5.6920000000000002</v>
      </c>
      <c r="I1818" s="186"/>
      <c r="L1818" s="182"/>
      <c r="M1818" s="187"/>
      <c r="T1818" s="188"/>
      <c r="AT1818" s="183" t="s">
        <v>379</v>
      </c>
      <c r="AU1818" s="183" t="s">
        <v>384</v>
      </c>
      <c r="AV1818" s="15" t="s">
        <v>377</v>
      </c>
      <c r="AW1818" s="15" t="s">
        <v>31</v>
      </c>
      <c r="AX1818" s="15" t="s">
        <v>82</v>
      </c>
      <c r="AY1818" s="183" t="s">
        <v>371</v>
      </c>
    </row>
    <row r="1819" spans="2:65" s="1" customFormat="1" ht="24.2" customHeight="1" x14ac:dyDescent="0.2">
      <c r="B1819" s="147"/>
      <c r="C1819" s="148" t="s">
        <v>2150</v>
      </c>
      <c r="D1819" s="148" t="s">
        <v>373</v>
      </c>
      <c r="E1819" s="149" t="s">
        <v>1490</v>
      </c>
      <c r="F1819" s="150" t="s">
        <v>1491</v>
      </c>
      <c r="G1819" s="151" t="s">
        <v>376</v>
      </c>
      <c r="H1819" s="152">
        <v>6.6310000000000002</v>
      </c>
      <c r="I1819" s="153"/>
      <c r="J1819" s="154">
        <f>ROUND(I1819*H1819,2)</f>
        <v>0</v>
      </c>
      <c r="K1819" s="150"/>
      <c r="L1819" s="32"/>
      <c r="M1819" s="155" t="s">
        <v>1</v>
      </c>
      <c r="N1819" s="156" t="s">
        <v>41</v>
      </c>
      <c r="P1819" s="157">
        <f>O1819*H1819</f>
        <v>0</v>
      </c>
      <c r="Q1819" s="157">
        <v>7.6000000000000004E-5</v>
      </c>
      <c r="R1819" s="157">
        <f>Q1819*H1819</f>
        <v>5.0395600000000007E-4</v>
      </c>
      <c r="S1819" s="157">
        <v>0</v>
      </c>
      <c r="T1819" s="158">
        <f>S1819*H1819</f>
        <v>0</v>
      </c>
      <c r="AR1819" s="159" t="s">
        <v>461</v>
      </c>
      <c r="AT1819" s="159" t="s">
        <v>373</v>
      </c>
      <c r="AU1819" s="159" t="s">
        <v>384</v>
      </c>
      <c r="AY1819" s="17" t="s">
        <v>371</v>
      </c>
      <c r="BE1819" s="160">
        <f>IF(N1819="základná",J1819,0)</f>
        <v>0</v>
      </c>
      <c r="BF1819" s="160">
        <f>IF(N1819="znížená",J1819,0)</f>
        <v>0</v>
      </c>
      <c r="BG1819" s="160">
        <f>IF(N1819="zákl. prenesená",J1819,0)</f>
        <v>0</v>
      </c>
      <c r="BH1819" s="160">
        <f>IF(N1819="zníž. prenesená",J1819,0)</f>
        <v>0</v>
      </c>
      <c r="BI1819" s="160">
        <f>IF(N1819="nulová",J1819,0)</f>
        <v>0</v>
      </c>
      <c r="BJ1819" s="17" t="s">
        <v>88</v>
      </c>
      <c r="BK1819" s="160">
        <f>ROUND(I1819*H1819,2)</f>
        <v>0</v>
      </c>
      <c r="BL1819" s="17" t="s">
        <v>461</v>
      </c>
      <c r="BM1819" s="159" t="s">
        <v>2151</v>
      </c>
    </row>
    <row r="1820" spans="2:65" s="12" customFormat="1" ht="11.25" x14ac:dyDescent="0.2">
      <c r="B1820" s="161"/>
      <c r="D1820" s="162" t="s">
        <v>379</v>
      </c>
      <c r="E1820" s="163" t="s">
        <v>1</v>
      </c>
      <c r="F1820" s="164" t="s">
        <v>2146</v>
      </c>
      <c r="H1820" s="163" t="s">
        <v>1</v>
      </c>
      <c r="I1820" s="165"/>
      <c r="L1820" s="161"/>
      <c r="M1820" s="166"/>
      <c r="T1820" s="167"/>
      <c r="AT1820" s="163" t="s">
        <v>379</v>
      </c>
      <c r="AU1820" s="163" t="s">
        <v>384</v>
      </c>
      <c r="AV1820" s="12" t="s">
        <v>82</v>
      </c>
      <c r="AW1820" s="12" t="s">
        <v>31</v>
      </c>
      <c r="AX1820" s="12" t="s">
        <v>75</v>
      </c>
      <c r="AY1820" s="163" t="s">
        <v>371</v>
      </c>
    </row>
    <row r="1821" spans="2:65" s="12" customFormat="1" ht="11.25" x14ac:dyDescent="0.2">
      <c r="B1821" s="161"/>
      <c r="D1821" s="162" t="s">
        <v>379</v>
      </c>
      <c r="E1821" s="163" t="s">
        <v>1</v>
      </c>
      <c r="F1821" s="164" t="s">
        <v>1599</v>
      </c>
      <c r="H1821" s="163" t="s">
        <v>1</v>
      </c>
      <c r="I1821" s="165"/>
      <c r="L1821" s="161"/>
      <c r="M1821" s="166"/>
      <c r="T1821" s="167"/>
      <c r="AT1821" s="163" t="s">
        <v>379</v>
      </c>
      <c r="AU1821" s="163" t="s">
        <v>384</v>
      </c>
      <c r="AV1821" s="12" t="s">
        <v>82</v>
      </c>
      <c r="AW1821" s="12" t="s">
        <v>31</v>
      </c>
      <c r="AX1821" s="12" t="s">
        <v>75</v>
      </c>
      <c r="AY1821" s="163" t="s">
        <v>371</v>
      </c>
    </row>
    <row r="1822" spans="2:65" s="13" customFormat="1" ht="11.25" x14ac:dyDescent="0.2">
      <c r="B1822" s="168"/>
      <c r="D1822" s="162" t="s">
        <v>379</v>
      </c>
      <c r="E1822" s="169" t="s">
        <v>1</v>
      </c>
      <c r="F1822" s="170" t="s">
        <v>284</v>
      </c>
      <c r="H1822" s="171">
        <v>5.4210000000000003</v>
      </c>
      <c r="I1822" s="172"/>
      <c r="L1822" s="168"/>
      <c r="M1822" s="173"/>
      <c r="T1822" s="174"/>
      <c r="AT1822" s="169" t="s">
        <v>379</v>
      </c>
      <c r="AU1822" s="169" t="s">
        <v>384</v>
      </c>
      <c r="AV1822" s="13" t="s">
        <v>88</v>
      </c>
      <c r="AW1822" s="13" t="s">
        <v>31</v>
      </c>
      <c r="AX1822" s="13" t="s">
        <v>75</v>
      </c>
      <c r="AY1822" s="169" t="s">
        <v>371</v>
      </c>
    </row>
    <row r="1823" spans="2:65" s="14" customFormat="1" ht="11.25" x14ac:dyDescent="0.2">
      <c r="B1823" s="175"/>
      <c r="D1823" s="162" t="s">
        <v>379</v>
      </c>
      <c r="E1823" s="176" t="s">
        <v>259</v>
      </c>
      <c r="F1823" s="177" t="s">
        <v>383</v>
      </c>
      <c r="H1823" s="178">
        <v>5.4210000000000003</v>
      </c>
      <c r="I1823" s="179"/>
      <c r="L1823" s="175"/>
      <c r="M1823" s="180"/>
      <c r="T1823" s="181"/>
      <c r="AT1823" s="176" t="s">
        <v>379</v>
      </c>
      <c r="AU1823" s="176" t="s">
        <v>384</v>
      </c>
      <c r="AV1823" s="14" t="s">
        <v>384</v>
      </c>
      <c r="AW1823" s="14" t="s">
        <v>31</v>
      </c>
      <c r="AX1823" s="14" t="s">
        <v>75</v>
      </c>
      <c r="AY1823" s="176" t="s">
        <v>371</v>
      </c>
    </row>
    <row r="1824" spans="2:65" s="12" customFormat="1" ht="11.25" x14ac:dyDescent="0.2">
      <c r="B1824" s="161"/>
      <c r="D1824" s="162" t="s">
        <v>379</v>
      </c>
      <c r="E1824" s="163" t="s">
        <v>1</v>
      </c>
      <c r="F1824" s="164" t="s">
        <v>1600</v>
      </c>
      <c r="H1824" s="163" t="s">
        <v>1</v>
      </c>
      <c r="I1824" s="165"/>
      <c r="L1824" s="161"/>
      <c r="M1824" s="166"/>
      <c r="T1824" s="167"/>
      <c r="AT1824" s="163" t="s">
        <v>379</v>
      </c>
      <c r="AU1824" s="163" t="s">
        <v>384</v>
      </c>
      <c r="AV1824" s="12" t="s">
        <v>82</v>
      </c>
      <c r="AW1824" s="12" t="s">
        <v>31</v>
      </c>
      <c r="AX1824" s="12" t="s">
        <v>75</v>
      </c>
      <c r="AY1824" s="163" t="s">
        <v>371</v>
      </c>
    </row>
    <row r="1825" spans="2:65" s="13" customFormat="1" ht="11.25" x14ac:dyDescent="0.2">
      <c r="B1825" s="168"/>
      <c r="D1825" s="162" t="s">
        <v>379</v>
      </c>
      <c r="E1825" s="169" t="s">
        <v>1</v>
      </c>
      <c r="F1825" s="170" t="s">
        <v>2152</v>
      </c>
      <c r="H1825" s="171">
        <v>1.21</v>
      </c>
      <c r="I1825" s="172"/>
      <c r="L1825" s="168"/>
      <c r="M1825" s="173"/>
      <c r="T1825" s="174"/>
      <c r="AT1825" s="169" t="s">
        <v>379</v>
      </c>
      <c r="AU1825" s="169" t="s">
        <v>384</v>
      </c>
      <c r="AV1825" s="13" t="s">
        <v>88</v>
      </c>
      <c r="AW1825" s="13" t="s">
        <v>31</v>
      </c>
      <c r="AX1825" s="13" t="s">
        <v>75</v>
      </c>
      <c r="AY1825" s="169" t="s">
        <v>371</v>
      </c>
    </row>
    <row r="1826" spans="2:65" s="14" customFormat="1" ht="11.25" x14ac:dyDescent="0.2">
      <c r="B1826" s="175"/>
      <c r="D1826" s="162" t="s">
        <v>379</v>
      </c>
      <c r="E1826" s="176" t="s">
        <v>261</v>
      </c>
      <c r="F1826" s="177" t="s">
        <v>383</v>
      </c>
      <c r="H1826" s="178">
        <v>1.21</v>
      </c>
      <c r="I1826" s="179"/>
      <c r="L1826" s="175"/>
      <c r="M1826" s="180"/>
      <c r="T1826" s="181"/>
      <c r="AT1826" s="176" t="s">
        <v>379</v>
      </c>
      <c r="AU1826" s="176" t="s">
        <v>384</v>
      </c>
      <c r="AV1826" s="14" t="s">
        <v>384</v>
      </c>
      <c r="AW1826" s="14" t="s">
        <v>31</v>
      </c>
      <c r="AX1826" s="14" t="s">
        <v>75</v>
      </c>
      <c r="AY1826" s="176" t="s">
        <v>371</v>
      </c>
    </row>
    <row r="1827" spans="2:65" s="15" customFormat="1" ht="11.25" x14ac:dyDescent="0.2">
      <c r="B1827" s="182"/>
      <c r="D1827" s="162" t="s">
        <v>379</v>
      </c>
      <c r="E1827" s="183" t="s">
        <v>1</v>
      </c>
      <c r="F1827" s="184" t="s">
        <v>385</v>
      </c>
      <c r="H1827" s="185">
        <v>6.6310000000000002</v>
      </c>
      <c r="I1827" s="186"/>
      <c r="L1827" s="182"/>
      <c r="M1827" s="187"/>
      <c r="T1827" s="188"/>
      <c r="AT1827" s="183" t="s">
        <v>379</v>
      </c>
      <c r="AU1827" s="183" t="s">
        <v>384</v>
      </c>
      <c r="AV1827" s="15" t="s">
        <v>377</v>
      </c>
      <c r="AW1827" s="15" t="s">
        <v>31</v>
      </c>
      <c r="AX1827" s="15" t="s">
        <v>82</v>
      </c>
      <c r="AY1827" s="183" t="s">
        <v>371</v>
      </c>
    </row>
    <row r="1828" spans="2:65" s="1" customFormat="1" ht="24.2" customHeight="1" x14ac:dyDescent="0.2">
      <c r="B1828" s="147"/>
      <c r="C1828" s="189" t="s">
        <v>2153</v>
      </c>
      <c r="D1828" s="189" t="s">
        <v>891</v>
      </c>
      <c r="E1828" s="190" t="s">
        <v>1495</v>
      </c>
      <c r="F1828" s="191" t="s">
        <v>1496</v>
      </c>
      <c r="G1828" s="192" t="s">
        <v>376</v>
      </c>
      <c r="H1828" s="193">
        <v>7.6260000000000003</v>
      </c>
      <c r="I1828" s="194"/>
      <c r="J1828" s="195">
        <f>ROUND(I1828*H1828,2)</f>
        <v>0</v>
      </c>
      <c r="K1828" s="191"/>
      <c r="L1828" s="196"/>
      <c r="M1828" s="197" t="s">
        <v>1</v>
      </c>
      <c r="N1828" s="198" t="s">
        <v>41</v>
      </c>
      <c r="P1828" s="157">
        <f>O1828*H1828</f>
        <v>0</v>
      </c>
      <c r="Q1828" s="157">
        <v>2.3E-3</v>
      </c>
      <c r="R1828" s="157">
        <f>Q1828*H1828</f>
        <v>1.7539800000000001E-2</v>
      </c>
      <c r="S1828" s="157">
        <v>0</v>
      </c>
      <c r="T1828" s="158">
        <f>S1828*H1828</f>
        <v>0</v>
      </c>
      <c r="AR1828" s="159" t="s">
        <v>566</v>
      </c>
      <c r="AT1828" s="159" t="s">
        <v>891</v>
      </c>
      <c r="AU1828" s="159" t="s">
        <v>384</v>
      </c>
      <c r="AY1828" s="17" t="s">
        <v>371</v>
      </c>
      <c r="BE1828" s="160">
        <f>IF(N1828="základná",J1828,0)</f>
        <v>0</v>
      </c>
      <c r="BF1828" s="160">
        <f>IF(N1828="znížená",J1828,0)</f>
        <v>0</v>
      </c>
      <c r="BG1828" s="160">
        <f>IF(N1828="zákl. prenesená",J1828,0)</f>
        <v>0</v>
      </c>
      <c r="BH1828" s="160">
        <f>IF(N1828="zníž. prenesená",J1828,0)</f>
        <v>0</v>
      </c>
      <c r="BI1828" s="160">
        <f>IF(N1828="nulová",J1828,0)</f>
        <v>0</v>
      </c>
      <c r="BJ1828" s="17" t="s">
        <v>88</v>
      </c>
      <c r="BK1828" s="160">
        <f>ROUND(I1828*H1828,2)</f>
        <v>0</v>
      </c>
      <c r="BL1828" s="17" t="s">
        <v>461</v>
      </c>
      <c r="BM1828" s="159" t="s">
        <v>2154</v>
      </c>
    </row>
    <row r="1829" spans="2:65" s="13" customFormat="1" ht="11.25" x14ac:dyDescent="0.2">
      <c r="B1829" s="168"/>
      <c r="D1829" s="162" t="s">
        <v>379</v>
      </c>
      <c r="E1829" s="169" t="s">
        <v>1</v>
      </c>
      <c r="F1829" s="170" t="s">
        <v>2155</v>
      </c>
      <c r="H1829" s="171">
        <v>7.6260000000000003</v>
      </c>
      <c r="I1829" s="172"/>
      <c r="L1829" s="168"/>
      <c r="M1829" s="173"/>
      <c r="T1829" s="174"/>
      <c r="AT1829" s="169" t="s">
        <v>379</v>
      </c>
      <c r="AU1829" s="169" t="s">
        <v>384</v>
      </c>
      <c r="AV1829" s="13" t="s">
        <v>88</v>
      </c>
      <c r="AW1829" s="13" t="s">
        <v>31</v>
      </c>
      <c r="AX1829" s="13" t="s">
        <v>75</v>
      </c>
      <c r="AY1829" s="169" t="s">
        <v>371</v>
      </c>
    </row>
    <row r="1830" spans="2:65" s="15" customFormat="1" ht="11.25" x14ac:dyDescent="0.2">
      <c r="B1830" s="182"/>
      <c r="D1830" s="162" t="s">
        <v>379</v>
      </c>
      <c r="E1830" s="183" t="s">
        <v>1</v>
      </c>
      <c r="F1830" s="184" t="s">
        <v>385</v>
      </c>
      <c r="H1830" s="185">
        <v>7.6260000000000003</v>
      </c>
      <c r="I1830" s="186"/>
      <c r="L1830" s="182"/>
      <c r="M1830" s="187"/>
      <c r="T1830" s="188"/>
      <c r="AT1830" s="183" t="s">
        <v>379</v>
      </c>
      <c r="AU1830" s="183" t="s">
        <v>384</v>
      </c>
      <c r="AV1830" s="15" t="s">
        <v>377</v>
      </c>
      <c r="AW1830" s="15" t="s">
        <v>31</v>
      </c>
      <c r="AX1830" s="15" t="s">
        <v>82</v>
      </c>
      <c r="AY1830" s="183" t="s">
        <v>371</v>
      </c>
    </row>
    <row r="1831" spans="2:65" s="1" customFormat="1" ht="37.9" customHeight="1" x14ac:dyDescent="0.2">
      <c r="B1831" s="147"/>
      <c r="C1831" s="148" t="s">
        <v>2156</v>
      </c>
      <c r="D1831" s="148" t="s">
        <v>373</v>
      </c>
      <c r="E1831" s="149" t="s">
        <v>1629</v>
      </c>
      <c r="F1831" s="150" t="s">
        <v>1630</v>
      </c>
      <c r="G1831" s="151" t="s">
        <v>489</v>
      </c>
      <c r="H1831" s="152">
        <v>4.84</v>
      </c>
      <c r="I1831" s="153"/>
      <c r="J1831" s="154">
        <f>ROUND(I1831*H1831,2)</f>
        <v>0</v>
      </c>
      <c r="K1831" s="150"/>
      <c r="L1831" s="32"/>
      <c r="M1831" s="155" t="s">
        <v>1</v>
      </c>
      <c r="N1831" s="156" t="s">
        <v>41</v>
      </c>
      <c r="P1831" s="157">
        <f>O1831*H1831</f>
        <v>0</v>
      </c>
      <c r="Q1831" s="157">
        <v>3.6000000000000002E-4</v>
      </c>
      <c r="R1831" s="157">
        <f>Q1831*H1831</f>
        <v>1.7424000000000001E-3</v>
      </c>
      <c r="S1831" s="157">
        <v>0</v>
      </c>
      <c r="T1831" s="158">
        <f>S1831*H1831</f>
        <v>0</v>
      </c>
      <c r="AR1831" s="159" t="s">
        <v>461</v>
      </c>
      <c r="AT1831" s="159" t="s">
        <v>373</v>
      </c>
      <c r="AU1831" s="159" t="s">
        <v>384</v>
      </c>
      <c r="AY1831" s="17" t="s">
        <v>371</v>
      </c>
      <c r="BE1831" s="160">
        <f>IF(N1831="základná",J1831,0)</f>
        <v>0</v>
      </c>
      <c r="BF1831" s="160">
        <f>IF(N1831="znížená",J1831,0)</f>
        <v>0</v>
      </c>
      <c r="BG1831" s="160">
        <f>IF(N1831="zákl. prenesená",J1831,0)</f>
        <v>0</v>
      </c>
      <c r="BH1831" s="160">
        <f>IF(N1831="zníž. prenesená",J1831,0)</f>
        <v>0</v>
      </c>
      <c r="BI1831" s="160">
        <f>IF(N1831="nulová",J1831,0)</f>
        <v>0</v>
      </c>
      <c r="BJ1831" s="17" t="s">
        <v>88</v>
      </c>
      <c r="BK1831" s="160">
        <f>ROUND(I1831*H1831,2)</f>
        <v>0</v>
      </c>
      <c r="BL1831" s="17" t="s">
        <v>461</v>
      </c>
      <c r="BM1831" s="159" t="s">
        <v>2157</v>
      </c>
    </row>
    <row r="1832" spans="2:65" s="13" customFormat="1" ht="11.25" x14ac:dyDescent="0.2">
      <c r="B1832" s="168"/>
      <c r="D1832" s="162" t="s">
        <v>379</v>
      </c>
      <c r="E1832" s="169" t="s">
        <v>1</v>
      </c>
      <c r="F1832" s="170" t="s">
        <v>2158</v>
      </c>
      <c r="H1832" s="171">
        <v>4.84</v>
      </c>
      <c r="I1832" s="172"/>
      <c r="L1832" s="168"/>
      <c r="M1832" s="173"/>
      <c r="T1832" s="174"/>
      <c r="AT1832" s="169" t="s">
        <v>379</v>
      </c>
      <c r="AU1832" s="169" t="s">
        <v>384</v>
      </c>
      <c r="AV1832" s="13" t="s">
        <v>88</v>
      </c>
      <c r="AW1832" s="13" t="s">
        <v>31</v>
      </c>
      <c r="AX1832" s="13" t="s">
        <v>75</v>
      </c>
      <c r="AY1832" s="169" t="s">
        <v>371</v>
      </c>
    </row>
    <row r="1833" spans="2:65" s="14" customFormat="1" ht="11.25" x14ac:dyDescent="0.2">
      <c r="B1833" s="175"/>
      <c r="D1833" s="162" t="s">
        <v>379</v>
      </c>
      <c r="E1833" s="176" t="s">
        <v>147</v>
      </c>
      <c r="F1833" s="177" t="s">
        <v>383</v>
      </c>
      <c r="H1833" s="178">
        <v>4.84</v>
      </c>
      <c r="I1833" s="179"/>
      <c r="L1833" s="175"/>
      <c r="M1833" s="180"/>
      <c r="T1833" s="181"/>
      <c r="AT1833" s="176" t="s">
        <v>379</v>
      </c>
      <c r="AU1833" s="176" t="s">
        <v>384</v>
      </c>
      <c r="AV1833" s="14" t="s">
        <v>384</v>
      </c>
      <c r="AW1833" s="14" t="s">
        <v>31</v>
      </c>
      <c r="AX1833" s="14" t="s">
        <v>75</v>
      </c>
      <c r="AY1833" s="176" t="s">
        <v>371</v>
      </c>
    </row>
    <row r="1834" spans="2:65" s="15" customFormat="1" ht="11.25" x14ac:dyDescent="0.2">
      <c r="B1834" s="182"/>
      <c r="D1834" s="162" t="s">
        <v>379</v>
      </c>
      <c r="E1834" s="183" t="s">
        <v>1</v>
      </c>
      <c r="F1834" s="184" t="s">
        <v>385</v>
      </c>
      <c r="H1834" s="185">
        <v>4.84</v>
      </c>
      <c r="I1834" s="186"/>
      <c r="L1834" s="182"/>
      <c r="M1834" s="187"/>
      <c r="T1834" s="188"/>
      <c r="AT1834" s="183" t="s">
        <v>379</v>
      </c>
      <c r="AU1834" s="183" t="s">
        <v>384</v>
      </c>
      <c r="AV1834" s="15" t="s">
        <v>377</v>
      </c>
      <c r="AW1834" s="15" t="s">
        <v>31</v>
      </c>
      <c r="AX1834" s="15" t="s">
        <v>82</v>
      </c>
      <c r="AY1834" s="183" t="s">
        <v>371</v>
      </c>
    </row>
    <row r="1835" spans="2:65" s="1" customFormat="1" ht="24.2" customHeight="1" x14ac:dyDescent="0.2">
      <c r="B1835" s="147"/>
      <c r="C1835" s="189" t="s">
        <v>2159</v>
      </c>
      <c r="D1835" s="189" t="s">
        <v>891</v>
      </c>
      <c r="E1835" s="190" t="s">
        <v>1634</v>
      </c>
      <c r="F1835" s="191" t="s">
        <v>1635</v>
      </c>
      <c r="G1835" s="192" t="s">
        <v>489</v>
      </c>
      <c r="H1835" s="193">
        <v>4.84</v>
      </c>
      <c r="I1835" s="194"/>
      <c r="J1835" s="195">
        <f>ROUND(I1835*H1835,2)</f>
        <v>0</v>
      </c>
      <c r="K1835" s="191"/>
      <c r="L1835" s="196"/>
      <c r="M1835" s="197" t="s">
        <v>1</v>
      </c>
      <c r="N1835" s="198" t="s">
        <v>41</v>
      </c>
      <c r="P1835" s="157">
        <f>O1835*H1835</f>
        <v>0</v>
      </c>
      <c r="Q1835" s="157">
        <v>2.9999999999999997E-4</v>
      </c>
      <c r="R1835" s="157">
        <f>Q1835*H1835</f>
        <v>1.4519999999999997E-3</v>
      </c>
      <c r="S1835" s="157">
        <v>0</v>
      </c>
      <c r="T1835" s="158">
        <f>S1835*H1835</f>
        <v>0</v>
      </c>
      <c r="AR1835" s="159" t="s">
        <v>566</v>
      </c>
      <c r="AT1835" s="159" t="s">
        <v>891</v>
      </c>
      <c r="AU1835" s="159" t="s">
        <v>384</v>
      </c>
      <c r="AY1835" s="17" t="s">
        <v>371</v>
      </c>
      <c r="BE1835" s="160">
        <f>IF(N1835="základná",J1835,0)</f>
        <v>0</v>
      </c>
      <c r="BF1835" s="160">
        <f>IF(N1835="znížená",J1835,0)</f>
        <v>0</v>
      </c>
      <c r="BG1835" s="160">
        <f>IF(N1835="zákl. prenesená",J1835,0)</f>
        <v>0</v>
      </c>
      <c r="BH1835" s="160">
        <f>IF(N1835="zníž. prenesená",J1835,0)</f>
        <v>0</v>
      </c>
      <c r="BI1835" s="160">
        <f>IF(N1835="nulová",J1835,0)</f>
        <v>0</v>
      </c>
      <c r="BJ1835" s="17" t="s">
        <v>88</v>
      </c>
      <c r="BK1835" s="160">
        <f>ROUND(I1835*H1835,2)</f>
        <v>0</v>
      </c>
      <c r="BL1835" s="17" t="s">
        <v>461</v>
      </c>
      <c r="BM1835" s="159" t="s">
        <v>2160</v>
      </c>
    </row>
    <row r="1836" spans="2:65" s="13" customFormat="1" ht="11.25" x14ac:dyDescent="0.2">
      <c r="B1836" s="168"/>
      <c r="D1836" s="162" t="s">
        <v>379</v>
      </c>
      <c r="E1836" s="169" t="s">
        <v>1</v>
      </c>
      <c r="F1836" s="170" t="s">
        <v>147</v>
      </c>
      <c r="H1836" s="171">
        <v>4.84</v>
      </c>
      <c r="I1836" s="172"/>
      <c r="L1836" s="168"/>
      <c r="M1836" s="173"/>
      <c r="T1836" s="174"/>
      <c r="AT1836" s="169" t="s">
        <v>379</v>
      </c>
      <c r="AU1836" s="169" t="s">
        <v>384</v>
      </c>
      <c r="AV1836" s="13" t="s">
        <v>88</v>
      </c>
      <c r="AW1836" s="13" t="s">
        <v>31</v>
      </c>
      <c r="AX1836" s="13" t="s">
        <v>75</v>
      </c>
      <c r="AY1836" s="169" t="s">
        <v>371</v>
      </c>
    </row>
    <row r="1837" spans="2:65" s="15" customFormat="1" ht="11.25" x14ac:dyDescent="0.2">
      <c r="B1837" s="182"/>
      <c r="D1837" s="162" t="s">
        <v>379</v>
      </c>
      <c r="E1837" s="183" t="s">
        <v>1</v>
      </c>
      <c r="F1837" s="184" t="s">
        <v>385</v>
      </c>
      <c r="H1837" s="185">
        <v>4.84</v>
      </c>
      <c r="I1837" s="186"/>
      <c r="L1837" s="182"/>
      <c r="M1837" s="187"/>
      <c r="T1837" s="188"/>
      <c r="AT1837" s="183" t="s">
        <v>379</v>
      </c>
      <c r="AU1837" s="183" t="s">
        <v>384</v>
      </c>
      <c r="AV1837" s="15" t="s">
        <v>377</v>
      </c>
      <c r="AW1837" s="15" t="s">
        <v>31</v>
      </c>
      <c r="AX1837" s="15" t="s">
        <v>82</v>
      </c>
      <c r="AY1837" s="183" t="s">
        <v>371</v>
      </c>
    </row>
    <row r="1838" spans="2:65" s="1" customFormat="1" ht="33" customHeight="1" x14ac:dyDescent="0.2">
      <c r="B1838" s="147"/>
      <c r="C1838" s="148" t="s">
        <v>2161</v>
      </c>
      <c r="D1838" s="148" t="s">
        <v>373</v>
      </c>
      <c r="E1838" s="149" t="s">
        <v>1638</v>
      </c>
      <c r="F1838" s="150" t="s">
        <v>1639</v>
      </c>
      <c r="G1838" s="151" t="s">
        <v>489</v>
      </c>
      <c r="H1838" s="152">
        <v>4.84</v>
      </c>
      <c r="I1838" s="153"/>
      <c r="J1838" s="154">
        <f>ROUND(I1838*H1838,2)</f>
        <v>0</v>
      </c>
      <c r="K1838" s="150"/>
      <c r="L1838" s="32"/>
      <c r="M1838" s="155" t="s">
        <v>1</v>
      </c>
      <c r="N1838" s="156" t="s">
        <v>41</v>
      </c>
      <c r="P1838" s="157">
        <f>O1838*H1838</f>
        <v>0</v>
      </c>
      <c r="Q1838" s="157">
        <v>4.0545000000000002E-4</v>
      </c>
      <c r="R1838" s="157">
        <f>Q1838*H1838</f>
        <v>1.9623779999999999E-3</v>
      </c>
      <c r="S1838" s="157">
        <v>0</v>
      </c>
      <c r="T1838" s="158">
        <f>S1838*H1838</f>
        <v>0</v>
      </c>
      <c r="AR1838" s="159" t="s">
        <v>461</v>
      </c>
      <c r="AT1838" s="159" t="s">
        <v>373</v>
      </c>
      <c r="AU1838" s="159" t="s">
        <v>384</v>
      </c>
      <c r="AY1838" s="17" t="s">
        <v>371</v>
      </c>
      <c r="BE1838" s="160">
        <f>IF(N1838="základná",J1838,0)</f>
        <v>0</v>
      </c>
      <c r="BF1838" s="160">
        <f>IF(N1838="znížená",J1838,0)</f>
        <v>0</v>
      </c>
      <c r="BG1838" s="160">
        <f>IF(N1838="zákl. prenesená",J1838,0)</f>
        <v>0</v>
      </c>
      <c r="BH1838" s="160">
        <f>IF(N1838="zníž. prenesená",J1838,0)</f>
        <v>0</v>
      </c>
      <c r="BI1838" s="160">
        <f>IF(N1838="nulová",J1838,0)</f>
        <v>0</v>
      </c>
      <c r="BJ1838" s="17" t="s">
        <v>88</v>
      </c>
      <c r="BK1838" s="160">
        <f>ROUND(I1838*H1838,2)</f>
        <v>0</v>
      </c>
      <c r="BL1838" s="17" t="s">
        <v>461</v>
      </c>
      <c r="BM1838" s="159" t="s">
        <v>2162</v>
      </c>
    </row>
    <row r="1839" spans="2:65" s="12" customFormat="1" ht="11.25" x14ac:dyDescent="0.2">
      <c r="B1839" s="161"/>
      <c r="D1839" s="162" t="s">
        <v>379</v>
      </c>
      <c r="E1839" s="163" t="s">
        <v>1</v>
      </c>
      <c r="F1839" s="164" t="s">
        <v>2146</v>
      </c>
      <c r="H1839" s="163" t="s">
        <v>1</v>
      </c>
      <c r="I1839" s="165"/>
      <c r="L1839" s="161"/>
      <c r="M1839" s="166"/>
      <c r="T1839" s="167"/>
      <c r="AT1839" s="163" t="s">
        <v>379</v>
      </c>
      <c r="AU1839" s="163" t="s">
        <v>384</v>
      </c>
      <c r="AV1839" s="12" t="s">
        <v>82</v>
      </c>
      <c r="AW1839" s="12" t="s">
        <v>31</v>
      </c>
      <c r="AX1839" s="12" t="s">
        <v>75</v>
      </c>
      <c r="AY1839" s="163" t="s">
        <v>371</v>
      </c>
    </row>
    <row r="1840" spans="2:65" s="13" customFormat="1" ht="11.25" x14ac:dyDescent="0.2">
      <c r="B1840" s="168"/>
      <c r="D1840" s="162" t="s">
        <v>379</v>
      </c>
      <c r="E1840" s="169" t="s">
        <v>1</v>
      </c>
      <c r="F1840" s="170" t="s">
        <v>2158</v>
      </c>
      <c r="H1840" s="171">
        <v>4.84</v>
      </c>
      <c r="I1840" s="172"/>
      <c r="L1840" s="168"/>
      <c r="M1840" s="173"/>
      <c r="T1840" s="174"/>
      <c r="AT1840" s="169" t="s">
        <v>379</v>
      </c>
      <c r="AU1840" s="169" t="s">
        <v>384</v>
      </c>
      <c r="AV1840" s="13" t="s">
        <v>88</v>
      </c>
      <c r="AW1840" s="13" t="s">
        <v>31</v>
      </c>
      <c r="AX1840" s="13" t="s">
        <v>75</v>
      </c>
      <c r="AY1840" s="169" t="s">
        <v>371</v>
      </c>
    </row>
    <row r="1841" spans="2:65" s="14" customFormat="1" ht="11.25" x14ac:dyDescent="0.2">
      <c r="B1841" s="175"/>
      <c r="D1841" s="162" t="s">
        <v>379</v>
      </c>
      <c r="E1841" s="176" t="s">
        <v>160</v>
      </c>
      <c r="F1841" s="177" t="s">
        <v>383</v>
      </c>
      <c r="H1841" s="178">
        <v>4.84</v>
      </c>
      <c r="I1841" s="179"/>
      <c r="L1841" s="175"/>
      <c r="M1841" s="180"/>
      <c r="T1841" s="181"/>
      <c r="AT1841" s="176" t="s">
        <v>379</v>
      </c>
      <c r="AU1841" s="176" t="s">
        <v>384</v>
      </c>
      <c r="AV1841" s="14" t="s">
        <v>384</v>
      </c>
      <c r="AW1841" s="14" t="s">
        <v>31</v>
      </c>
      <c r="AX1841" s="14" t="s">
        <v>75</v>
      </c>
      <c r="AY1841" s="176" t="s">
        <v>371</v>
      </c>
    </row>
    <row r="1842" spans="2:65" s="15" customFormat="1" ht="11.25" x14ac:dyDescent="0.2">
      <c r="B1842" s="182"/>
      <c r="D1842" s="162" t="s">
        <v>379</v>
      </c>
      <c r="E1842" s="183" t="s">
        <v>1</v>
      </c>
      <c r="F1842" s="184" t="s">
        <v>385</v>
      </c>
      <c r="H1842" s="185">
        <v>4.84</v>
      </c>
      <c r="I1842" s="186"/>
      <c r="L1842" s="182"/>
      <c r="M1842" s="187"/>
      <c r="T1842" s="188"/>
      <c r="AT1842" s="183" t="s">
        <v>379</v>
      </c>
      <c r="AU1842" s="183" t="s">
        <v>384</v>
      </c>
      <c r="AV1842" s="15" t="s">
        <v>377</v>
      </c>
      <c r="AW1842" s="15" t="s">
        <v>31</v>
      </c>
      <c r="AX1842" s="15" t="s">
        <v>82</v>
      </c>
      <c r="AY1842" s="183" t="s">
        <v>371</v>
      </c>
    </row>
    <row r="1843" spans="2:65" s="1" customFormat="1" ht="24.2" customHeight="1" x14ac:dyDescent="0.2">
      <c r="B1843" s="147"/>
      <c r="C1843" s="189" t="s">
        <v>2163</v>
      </c>
      <c r="D1843" s="189" t="s">
        <v>891</v>
      </c>
      <c r="E1843" s="190" t="s">
        <v>1643</v>
      </c>
      <c r="F1843" s="191" t="s">
        <v>1644</v>
      </c>
      <c r="G1843" s="192" t="s">
        <v>489</v>
      </c>
      <c r="H1843" s="193">
        <v>4.84</v>
      </c>
      <c r="I1843" s="194"/>
      <c r="J1843" s="195">
        <f>ROUND(I1843*H1843,2)</f>
        <v>0</v>
      </c>
      <c r="K1843" s="191"/>
      <c r="L1843" s="196"/>
      <c r="M1843" s="197" t="s">
        <v>1</v>
      </c>
      <c r="N1843" s="198" t="s">
        <v>41</v>
      </c>
      <c r="P1843" s="157">
        <f>O1843*H1843</f>
        <v>0</v>
      </c>
      <c r="Q1843" s="157">
        <v>2.9999999999999997E-4</v>
      </c>
      <c r="R1843" s="157">
        <f>Q1843*H1843</f>
        <v>1.4519999999999997E-3</v>
      </c>
      <c r="S1843" s="157">
        <v>0</v>
      </c>
      <c r="T1843" s="158">
        <f>S1843*H1843</f>
        <v>0</v>
      </c>
      <c r="AR1843" s="159" t="s">
        <v>566</v>
      </c>
      <c r="AT1843" s="159" t="s">
        <v>891</v>
      </c>
      <c r="AU1843" s="159" t="s">
        <v>384</v>
      </c>
      <c r="AY1843" s="17" t="s">
        <v>371</v>
      </c>
      <c r="BE1843" s="160">
        <f>IF(N1843="základná",J1843,0)</f>
        <v>0</v>
      </c>
      <c r="BF1843" s="160">
        <f>IF(N1843="znížená",J1843,0)</f>
        <v>0</v>
      </c>
      <c r="BG1843" s="160">
        <f>IF(N1843="zákl. prenesená",J1843,0)</f>
        <v>0</v>
      </c>
      <c r="BH1843" s="160">
        <f>IF(N1843="zníž. prenesená",J1843,0)</f>
        <v>0</v>
      </c>
      <c r="BI1843" s="160">
        <f>IF(N1843="nulová",J1843,0)</f>
        <v>0</v>
      </c>
      <c r="BJ1843" s="17" t="s">
        <v>88</v>
      </c>
      <c r="BK1843" s="160">
        <f>ROUND(I1843*H1843,2)</f>
        <v>0</v>
      </c>
      <c r="BL1843" s="17" t="s">
        <v>461</v>
      </c>
      <c r="BM1843" s="159" t="s">
        <v>2164</v>
      </c>
    </row>
    <row r="1844" spans="2:65" s="13" customFormat="1" ht="11.25" x14ac:dyDescent="0.2">
      <c r="B1844" s="168"/>
      <c r="D1844" s="162" t="s">
        <v>379</v>
      </c>
      <c r="E1844" s="169" t="s">
        <v>1</v>
      </c>
      <c r="F1844" s="170" t="s">
        <v>160</v>
      </c>
      <c r="H1844" s="171">
        <v>4.84</v>
      </c>
      <c r="I1844" s="172"/>
      <c r="L1844" s="168"/>
      <c r="M1844" s="173"/>
      <c r="T1844" s="174"/>
      <c r="AT1844" s="169" t="s">
        <v>379</v>
      </c>
      <c r="AU1844" s="169" t="s">
        <v>384</v>
      </c>
      <c r="AV1844" s="13" t="s">
        <v>88</v>
      </c>
      <c r="AW1844" s="13" t="s">
        <v>31</v>
      </c>
      <c r="AX1844" s="13" t="s">
        <v>75</v>
      </c>
      <c r="AY1844" s="169" t="s">
        <v>371</v>
      </c>
    </row>
    <row r="1845" spans="2:65" s="15" customFormat="1" ht="11.25" x14ac:dyDescent="0.2">
      <c r="B1845" s="182"/>
      <c r="D1845" s="162" t="s">
        <v>379</v>
      </c>
      <c r="E1845" s="183" t="s">
        <v>1</v>
      </c>
      <c r="F1845" s="184" t="s">
        <v>385</v>
      </c>
      <c r="H1845" s="185">
        <v>4.84</v>
      </c>
      <c r="I1845" s="186"/>
      <c r="L1845" s="182"/>
      <c r="M1845" s="187"/>
      <c r="T1845" s="188"/>
      <c r="AT1845" s="183" t="s">
        <v>379</v>
      </c>
      <c r="AU1845" s="183" t="s">
        <v>384</v>
      </c>
      <c r="AV1845" s="15" t="s">
        <v>377</v>
      </c>
      <c r="AW1845" s="15" t="s">
        <v>31</v>
      </c>
      <c r="AX1845" s="15" t="s">
        <v>82</v>
      </c>
      <c r="AY1845" s="183" t="s">
        <v>371</v>
      </c>
    </row>
    <row r="1846" spans="2:65" s="1" customFormat="1" ht="37.9" customHeight="1" x14ac:dyDescent="0.2">
      <c r="B1846" s="147"/>
      <c r="C1846" s="148" t="s">
        <v>2165</v>
      </c>
      <c r="D1846" s="148" t="s">
        <v>373</v>
      </c>
      <c r="E1846" s="149" t="s">
        <v>1997</v>
      </c>
      <c r="F1846" s="150" t="s">
        <v>1998</v>
      </c>
      <c r="G1846" s="151" t="s">
        <v>489</v>
      </c>
      <c r="H1846" s="152">
        <v>2.2599999999999998</v>
      </c>
      <c r="I1846" s="153"/>
      <c r="J1846" s="154">
        <f>ROUND(I1846*H1846,2)</f>
        <v>0</v>
      </c>
      <c r="K1846" s="150"/>
      <c r="L1846" s="32"/>
      <c r="M1846" s="155" t="s">
        <v>1</v>
      </c>
      <c r="N1846" s="156" t="s">
        <v>41</v>
      </c>
      <c r="P1846" s="157">
        <f>O1846*H1846</f>
        <v>0</v>
      </c>
      <c r="Q1846" s="157">
        <v>1.30462E-3</v>
      </c>
      <c r="R1846" s="157">
        <f>Q1846*H1846</f>
        <v>2.9484411999999996E-3</v>
      </c>
      <c r="S1846" s="157">
        <v>0</v>
      </c>
      <c r="T1846" s="158">
        <f>S1846*H1846</f>
        <v>0</v>
      </c>
      <c r="AR1846" s="159" t="s">
        <v>461</v>
      </c>
      <c r="AT1846" s="159" t="s">
        <v>373</v>
      </c>
      <c r="AU1846" s="159" t="s">
        <v>384</v>
      </c>
      <c r="AY1846" s="17" t="s">
        <v>371</v>
      </c>
      <c r="BE1846" s="160">
        <f>IF(N1846="základná",J1846,0)</f>
        <v>0</v>
      </c>
      <c r="BF1846" s="160">
        <f>IF(N1846="znížená",J1846,0)</f>
        <v>0</v>
      </c>
      <c r="BG1846" s="160">
        <f>IF(N1846="zákl. prenesená",J1846,0)</f>
        <v>0</v>
      </c>
      <c r="BH1846" s="160">
        <f>IF(N1846="zníž. prenesená",J1846,0)</f>
        <v>0</v>
      </c>
      <c r="BI1846" s="160">
        <f>IF(N1846="nulová",J1846,0)</f>
        <v>0</v>
      </c>
      <c r="BJ1846" s="17" t="s">
        <v>88</v>
      </c>
      <c r="BK1846" s="160">
        <f>ROUND(I1846*H1846,2)</f>
        <v>0</v>
      </c>
      <c r="BL1846" s="17" t="s">
        <v>461</v>
      </c>
      <c r="BM1846" s="159" t="s">
        <v>2166</v>
      </c>
    </row>
    <row r="1847" spans="2:65" s="13" customFormat="1" ht="11.25" x14ac:dyDescent="0.2">
      <c r="B1847" s="168"/>
      <c r="D1847" s="162" t="s">
        <v>379</v>
      </c>
      <c r="E1847" s="169" t="s">
        <v>1</v>
      </c>
      <c r="F1847" s="170" t="s">
        <v>2167</v>
      </c>
      <c r="H1847" s="171">
        <v>2.2599999999999998</v>
      </c>
      <c r="I1847" s="172"/>
      <c r="L1847" s="168"/>
      <c r="M1847" s="173"/>
      <c r="T1847" s="174"/>
      <c r="AT1847" s="169" t="s">
        <v>379</v>
      </c>
      <c r="AU1847" s="169" t="s">
        <v>384</v>
      </c>
      <c r="AV1847" s="13" t="s">
        <v>88</v>
      </c>
      <c r="AW1847" s="13" t="s">
        <v>31</v>
      </c>
      <c r="AX1847" s="13" t="s">
        <v>75</v>
      </c>
      <c r="AY1847" s="169" t="s">
        <v>371</v>
      </c>
    </row>
    <row r="1848" spans="2:65" s="14" customFormat="1" ht="11.25" x14ac:dyDescent="0.2">
      <c r="B1848" s="175"/>
      <c r="D1848" s="162" t="s">
        <v>379</v>
      </c>
      <c r="E1848" s="176" t="s">
        <v>1</v>
      </c>
      <c r="F1848" s="177" t="s">
        <v>383</v>
      </c>
      <c r="H1848" s="178">
        <v>2.2599999999999998</v>
      </c>
      <c r="I1848" s="179"/>
      <c r="L1848" s="175"/>
      <c r="M1848" s="180"/>
      <c r="T1848" s="181"/>
      <c r="AT1848" s="176" t="s">
        <v>379</v>
      </c>
      <c r="AU1848" s="176" t="s">
        <v>384</v>
      </c>
      <c r="AV1848" s="14" t="s">
        <v>384</v>
      </c>
      <c r="AW1848" s="14" t="s">
        <v>31</v>
      </c>
      <c r="AX1848" s="14" t="s">
        <v>75</v>
      </c>
      <c r="AY1848" s="176" t="s">
        <v>371</v>
      </c>
    </row>
    <row r="1849" spans="2:65" s="15" customFormat="1" ht="11.25" x14ac:dyDescent="0.2">
      <c r="B1849" s="182"/>
      <c r="D1849" s="162" t="s">
        <v>379</v>
      </c>
      <c r="E1849" s="183" t="s">
        <v>1</v>
      </c>
      <c r="F1849" s="184" t="s">
        <v>385</v>
      </c>
      <c r="H1849" s="185">
        <v>2.2599999999999998</v>
      </c>
      <c r="I1849" s="186"/>
      <c r="L1849" s="182"/>
      <c r="M1849" s="187"/>
      <c r="T1849" s="188"/>
      <c r="AT1849" s="183" t="s">
        <v>379</v>
      </c>
      <c r="AU1849" s="183" t="s">
        <v>384</v>
      </c>
      <c r="AV1849" s="15" t="s">
        <v>377</v>
      </c>
      <c r="AW1849" s="15" t="s">
        <v>31</v>
      </c>
      <c r="AX1849" s="15" t="s">
        <v>82</v>
      </c>
      <c r="AY1849" s="183" t="s">
        <v>371</v>
      </c>
    </row>
    <row r="1850" spans="2:65" s="1" customFormat="1" ht="37.9" customHeight="1" x14ac:dyDescent="0.2">
      <c r="B1850" s="147"/>
      <c r="C1850" s="148" t="s">
        <v>2168</v>
      </c>
      <c r="D1850" s="148" t="s">
        <v>373</v>
      </c>
      <c r="E1850" s="149" t="s">
        <v>1993</v>
      </c>
      <c r="F1850" s="150" t="s">
        <v>1994</v>
      </c>
      <c r="G1850" s="151" t="s">
        <v>489</v>
      </c>
      <c r="H1850" s="152">
        <v>4.84</v>
      </c>
      <c r="I1850" s="153"/>
      <c r="J1850" s="154">
        <f>ROUND(I1850*H1850,2)</f>
        <v>0</v>
      </c>
      <c r="K1850" s="150"/>
      <c r="L1850" s="32"/>
      <c r="M1850" s="155" t="s">
        <v>1</v>
      </c>
      <c r="N1850" s="156" t="s">
        <v>41</v>
      </c>
      <c r="P1850" s="157">
        <f>O1850*H1850</f>
        <v>0</v>
      </c>
      <c r="Q1850" s="157">
        <v>9.1797000000000005E-4</v>
      </c>
      <c r="R1850" s="157">
        <f>Q1850*H1850</f>
        <v>4.4429748E-3</v>
      </c>
      <c r="S1850" s="157">
        <v>0</v>
      </c>
      <c r="T1850" s="158">
        <f>S1850*H1850</f>
        <v>0</v>
      </c>
      <c r="AR1850" s="159" t="s">
        <v>461</v>
      </c>
      <c r="AT1850" s="159" t="s">
        <v>373</v>
      </c>
      <c r="AU1850" s="159" t="s">
        <v>384</v>
      </c>
      <c r="AY1850" s="17" t="s">
        <v>371</v>
      </c>
      <c r="BE1850" s="160">
        <f>IF(N1850="základná",J1850,0)</f>
        <v>0</v>
      </c>
      <c r="BF1850" s="160">
        <f>IF(N1850="znížená",J1850,0)</f>
        <v>0</v>
      </c>
      <c r="BG1850" s="160">
        <f>IF(N1850="zákl. prenesená",J1850,0)</f>
        <v>0</v>
      </c>
      <c r="BH1850" s="160">
        <f>IF(N1850="zníž. prenesená",J1850,0)</f>
        <v>0</v>
      </c>
      <c r="BI1850" s="160">
        <f>IF(N1850="nulová",J1850,0)</f>
        <v>0</v>
      </c>
      <c r="BJ1850" s="17" t="s">
        <v>88</v>
      </c>
      <c r="BK1850" s="160">
        <f>ROUND(I1850*H1850,2)</f>
        <v>0</v>
      </c>
      <c r="BL1850" s="17" t="s">
        <v>461</v>
      </c>
      <c r="BM1850" s="159" t="s">
        <v>2169</v>
      </c>
    </row>
    <row r="1851" spans="2:65" s="13" customFormat="1" ht="11.25" x14ac:dyDescent="0.2">
      <c r="B1851" s="168"/>
      <c r="D1851" s="162" t="s">
        <v>379</v>
      </c>
      <c r="E1851" s="169" t="s">
        <v>1</v>
      </c>
      <c r="F1851" s="170" t="s">
        <v>148</v>
      </c>
      <c r="H1851" s="171">
        <v>4.84</v>
      </c>
      <c r="I1851" s="172"/>
      <c r="L1851" s="168"/>
      <c r="M1851" s="173"/>
      <c r="T1851" s="174"/>
      <c r="AT1851" s="169" t="s">
        <v>379</v>
      </c>
      <c r="AU1851" s="169" t="s">
        <v>384</v>
      </c>
      <c r="AV1851" s="13" t="s">
        <v>88</v>
      </c>
      <c r="AW1851" s="13" t="s">
        <v>31</v>
      </c>
      <c r="AX1851" s="13" t="s">
        <v>75</v>
      </c>
      <c r="AY1851" s="169" t="s">
        <v>371</v>
      </c>
    </row>
    <row r="1852" spans="2:65" s="14" customFormat="1" ht="11.25" x14ac:dyDescent="0.2">
      <c r="B1852" s="175"/>
      <c r="D1852" s="162" t="s">
        <v>379</v>
      </c>
      <c r="E1852" s="176" t="s">
        <v>1</v>
      </c>
      <c r="F1852" s="177" t="s">
        <v>383</v>
      </c>
      <c r="H1852" s="178">
        <v>4.84</v>
      </c>
      <c r="I1852" s="179"/>
      <c r="L1852" s="175"/>
      <c r="M1852" s="180"/>
      <c r="T1852" s="181"/>
      <c r="AT1852" s="176" t="s">
        <v>379</v>
      </c>
      <c r="AU1852" s="176" t="s">
        <v>384</v>
      </c>
      <c r="AV1852" s="14" t="s">
        <v>384</v>
      </c>
      <c r="AW1852" s="14" t="s">
        <v>31</v>
      </c>
      <c r="AX1852" s="14" t="s">
        <v>75</v>
      </c>
      <c r="AY1852" s="176" t="s">
        <v>371</v>
      </c>
    </row>
    <row r="1853" spans="2:65" s="15" customFormat="1" ht="11.25" x14ac:dyDescent="0.2">
      <c r="B1853" s="182"/>
      <c r="D1853" s="162" t="s">
        <v>379</v>
      </c>
      <c r="E1853" s="183" t="s">
        <v>1</v>
      </c>
      <c r="F1853" s="184" t="s">
        <v>385</v>
      </c>
      <c r="H1853" s="185">
        <v>4.84</v>
      </c>
      <c r="I1853" s="186"/>
      <c r="L1853" s="182"/>
      <c r="M1853" s="187"/>
      <c r="T1853" s="188"/>
      <c r="AT1853" s="183" t="s">
        <v>379</v>
      </c>
      <c r="AU1853" s="183" t="s">
        <v>384</v>
      </c>
      <c r="AV1853" s="15" t="s">
        <v>377</v>
      </c>
      <c r="AW1853" s="15" t="s">
        <v>31</v>
      </c>
      <c r="AX1853" s="15" t="s">
        <v>82</v>
      </c>
      <c r="AY1853" s="183" t="s">
        <v>371</v>
      </c>
    </row>
    <row r="1854" spans="2:65" s="1" customFormat="1" ht="24.2" customHeight="1" x14ac:dyDescent="0.2">
      <c r="B1854" s="147"/>
      <c r="C1854" s="189" t="s">
        <v>2170</v>
      </c>
      <c r="D1854" s="189" t="s">
        <v>891</v>
      </c>
      <c r="E1854" s="190" t="s">
        <v>2001</v>
      </c>
      <c r="F1854" s="191" t="s">
        <v>1532</v>
      </c>
      <c r="G1854" s="192" t="s">
        <v>376</v>
      </c>
      <c r="H1854" s="193">
        <v>1.5</v>
      </c>
      <c r="I1854" s="194"/>
      <c r="J1854" s="195">
        <f>ROUND(I1854*H1854,2)</f>
        <v>0</v>
      </c>
      <c r="K1854" s="191"/>
      <c r="L1854" s="196"/>
      <c r="M1854" s="197" t="s">
        <v>1</v>
      </c>
      <c r="N1854" s="198" t="s">
        <v>41</v>
      </c>
      <c r="P1854" s="157">
        <f>O1854*H1854</f>
        <v>0</v>
      </c>
      <c r="Q1854" s="157">
        <v>5.0000000000000001E-3</v>
      </c>
      <c r="R1854" s="157">
        <f>Q1854*H1854</f>
        <v>7.4999999999999997E-3</v>
      </c>
      <c r="S1854" s="157">
        <v>0</v>
      </c>
      <c r="T1854" s="158">
        <f>S1854*H1854</f>
        <v>0</v>
      </c>
      <c r="AR1854" s="159" t="s">
        <v>566</v>
      </c>
      <c r="AT1854" s="159" t="s">
        <v>891</v>
      </c>
      <c r="AU1854" s="159" t="s">
        <v>384</v>
      </c>
      <c r="AY1854" s="17" t="s">
        <v>371</v>
      </c>
      <c r="BE1854" s="160">
        <f>IF(N1854="základná",J1854,0)</f>
        <v>0</v>
      </c>
      <c r="BF1854" s="160">
        <f>IF(N1854="znížená",J1854,0)</f>
        <v>0</v>
      </c>
      <c r="BG1854" s="160">
        <f>IF(N1854="zákl. prenesená",J1854,0)</f>
        <v>0</v>
      </c>
      <c r="BH1854" s="160">
        <f>IF(N1854="zníž. prenesená",J1854,0)</f>
        <v>0</v>
      </c>
      <c r="BI1854" s="160">
        <f>IF(N1854="nulová",J1854,0)</f>
        <v>0</v>
      </c>
      <c r="BJ1854" s="17" t="s">
        <v>88</v>
      </c>
      <c r="BK1854" s="160">
        <f>ROUND(I1854*H1854,2)</f>
        <v>0</v>
      </c>
      <c r="BL1854" s="17" t="s">
        <v>461</v>
      </c>
      <c r="BM1854" s="159" t="s">
        <v>2171</v>
      </c>
    </row>
    <row r="1855" spans="2:65" s="13" customFormat="1" ht="11.25" x14ac:dyDescent="0.2">
      <c r="B1855" s="168"/>
      <c r="D1855" s="162" t="s">
        <v>379</v>
      </c>
      <c r="E1855" s="169" t="s">
        <v>1</v>
      </c>
      <c r="F1855" s="170" t="s">
        <v>2172</v>
      </c>
      <c r="H1855" s="171">
        <v>0.878</v>
      </c>
      <c r="I1855" s="172"/>
      <c r="L1855" s="168"/>
      <c r="M1855" s="173"/>
      <c r="T1855" s="174"/>
      <c r="AT1855" s="169" t="s">
        <v>379</v>
      </c>
      <c r="AU1855" s="169" t="s">
        <v>384</v>
      </c>
      <c r="AV1855" s="13" t="s">
        <v>88</v>
      </c>
      <c r="AW1855" s="13" t="s">
        <v>31</v>
      </c>
      <c r="AX1855" s="13" t="s">
        <v>75</v>
      </c>
      <c r="AY1855" s="169" t="s">
        <v>371</v>
      </c>
    </row>
    <row r="1856" spans="2:65" s="13" customFormat="1" ht="11.25" x14ac:dyDescent="0.2">
      <c r="B1856" s="168"/>
      <c r="D1856" s="162" t="s">
        <v>379</v>
      </c>
      <c r="E1856" s="169" t="s">
        <v>1</v>
      </c>
      <c r="F1856" s="170" t="s">
        <v>2173</v>
      </c>
      <c r="H1856" s="171">
        <v>0.622</v>
      </c>
      <c r="I1856" s="172"/>
      <c r="L1856" s="168"/>
      <c r="M1856" s="173"/>
      <c r="T1856" s="174"/>
      <c r="AT1856" s="169" t="s">
        <v>379</v>
      </c>
      <c r="AU1856" s="169" t="s">
        <v>384</v>
      </c>
      <c r="AV1856" s="13" t="s">
        <v>88</v>
      </c>
      <c r="AW1856" s="13" t="s">
        <v>31</v>
      </c>
      <c r="AX1856" s="13" t="s">
        <v>75</v>
      </c>
      <c r="AY1856" s="169" t="s">
        <v>371</v>
      </c>
    </row>
    <row r="1857" spans="2:65" s="15" customFormat="1" ht="11.25" x14ac:dyDescent="0.2">
      <c r="B1857" s="182"/>
      <c r="D1857" s="162" t="s">
        <v>379</v>
      </c>
      <c r="E1857" s="183" t="s">
        <v>1</v>
      </c>
      <c r="F1857" s="184" t="s">
        <v>385</v>
      </c>
      <c r="H1857" s="185">
        <v>1.5</v>
      </c>
      <c r="I1857" s="186"/>
      <c r="L1857" s="182"/>
      <c r="M1857" s="187"/>
      <c r="T1857" s="188"/>
      <c r="AT1857" s="183" t="s">
        <v>379</v>
      </c>
      <c r="AU1857" s="183" t="s">
        <v>384</v>
      </c>
      <c r="AV1857" s="15" t="s">
        <v>377</v>
      </c>
      <c r="AW1857" s="15" t="s">
        <v>31</v>
      </c>
      <c r="AX1857" s="15" t="s">
        <v>82</v>
      </c>
      <c r="AY1857" s="183" t="s">
        <v>371</v>
      </c>
    </row>
    <row r="1858" spans="2:65" s="1" customFormat="1" ht="24.2" customHeight="1" x14ac:dyDescent="0.2">
      <c r="B1858" s="147"/>
      <c r="C1858" s="148" t="s">
        <v>2174</v>
      </c>
      <c r="D1858" s="148" t="s">
        <v>373</v>
      </c>
      <c r="E1858" s="149" t="s">
        <v>1500</v>
      </c>
      <c r="F1858" s="150" t="s">
        <v>1501</v>
      </c>
      <c r="G1858" s="151" t="s">
        <v>376</v>
      </c>
      <c r="H1858" s="152">
        <v>6.6310000000000002</v>
      </c>
      <c r="I1858" s="153"/>
      <c r="J1858" s="154">
        <f>ROUND(I1858*H1858,2)</f>
        <v>0</v>
      </c>
      <c r="K1858" s="150"/>
      <c r="L1858" s="32"/>
      <c r="M1858" s="155" t="s">
        <v>1</v>
      </c>
      <c r="N1858" s="156" t="s">
        <v>41</v>
      </c>
      <c r="P1858" s="157">
        <f>O1858*H1858</f>
        <v>0</v>
      </c>
      <c r="Q1858" s="157">
        <v>0</v>
      </c>
      <c r="R1858" s="157">
        <f>Q1858*H1858</f>
        <v>0</v>
      </c>
      <c r="S1858" s="157">
        <v>0</v>
      </c>
      <c r="T1858" s="158">
        <f>S1858*H1858</f>
        <v>0</v>
      </c>
      <c r="AR1858" s="159" t="s">
        <v>461</v>
      </c>
      <c r="AT1858" s="159" t="s">
        <v>373</v>
      </c>
      <c r="AU1858" s="159" t="s">
        <v>384</v>
      </c>
      <c r="AY1858" s="17" t="s">
        <v>371</v>
      </c>
      <c r="BE1858" s="160">
        <f>IF(N1858="základná",J1858,0)</f>
        <v>0</v>
      </c>
      <c r="BF1858" s="160">
        <f>IF(N1858="znížená",J1858,0)</f>
        <v>0</v>
      </c>
      <c r="BG1858" s="160">
        <f>IF(N1858="zákl. prenesená",J1858,0)</f>
        <v>0</v>
      </c>
      <c r="BH1858" s="160">
        <f>IF(N1858="zníž. prenesená",J1858,0)</f>
        <v>0</v>
      </c>
      <c r="BI1858" s="160">
        <f>IF(N1858="nulová",J1858,0)</f>
        <v>0</v>
      </c>
      <c r="BJ1858" s="17" t="s">
        <v>88</v>
      </c>
      <c r="BK1858" s="160">
        <f>ROUND(I1858*H1858,2)</f>
        <v>0</v>
      </c>
      <c r="BL1858" s="17" t="s">
        <v>461</v>
      </c>
      <c r="BM1858" s="159" t="s">
        <v>2175</v>
      </c>
    </row>
    <row r="1859" spans="2:65" s="13" customFormat="1" ht="11.25" x14ac:dyDescent="0.2">
      <c r="B1859" s="168"/>
      <c r="D1859" s="162" t="s">
        <v>379</v>
      </c>
      <c r="E1859" s="169" t="s">
        <v>1</v>
      </c>
      <c r="F1859" s="170" t="s">
        <v>2176</v>
      </c>
      <c r="H1859" s="171">
        <v>6.6310000000000002</v>
      </c>
      <c r="I1859" s="172"/>
      <c r="L1859" s="168"/>
      <c r="M1859" s="173"/>
      <c r="T1859" s="174"/>
      <c r="AT1859" s="169" t="s">
        <v>379</v>
      </c>
      <c r="AU1859" s="169" t="s">
        <v>384</v>
      </c>
      <c r="AV1859" s="13" t="s">
        <v>88</v>
      </c>
      <c r="AW1859" s="13" t="s">
        <v>31</v>
      </c>
      <c r="AX1859" s="13" t="s">
        <v>75</v>
      </c>
      <c r="AY1859" s="169" t="s">
        <v>371</v>
      </c>
    </row>
    <row r="1860" spans="2:65" s="15" customFormat="1" ht="11.25" x14ac:dyDescent="0.2">
      <c r="B1860" s="182"/>
      <c r="D1860" s="162" t="s">
        <v>379</v>
      </c>
      <c r="E1860" s="183" t="s">
        <v>1</v>
      </c>
      <c r="F1860" s="184" t="s">
        <v>385</v>
      </c>
      <c r="H1860" s="185">
        <v>6.6310000000000002</v>
      </c>
      <c r="I1860" s="186"/>
      <c r="L1860" s="182"/>
      <c r="M1860" s="187"/>
      <c r="T1860" s="188"/>
      <c r="AT1860" s="183" t="s">
        <v>379</v>
      </c>
      <c r="AU1860" s="183" t="s">
        <v>384</v>
      </c>
      <c r="AV1860" s="15" t="s">
        <v>377</v>
      </c>
      <c r="AW1860" s="15" t="s">
        <v>31</v>
      </c>
      <c r="AX1860" s="15" t="s">
        <v>82</v>
      </c>
      <c r="AY1860" s="183" t="s">
        <v>371</v>
      </c>
    </row>
    <row r="1861" spans="2:65" s="1" customFormat="1" ht="24.2" customHeight="1" x14ac:dyDescent="0.2">
      <c r="B1861" s="147"/>
      <c r="C1861" s="189" t="s">
        <v>2177</v>
      </c>
      <c r="D1861" s="189" t="s">
        <v>891</v>
      </c>
      <c r="E1861" s="190" t="s">
        <v>1504</v>
      </c>
      <c r="F1861" s="191" t="s">
        <v>1505</v>
      </c>
      <c r="G1861" s="192" t="s">
        <v>376</v>
      </c>
      <c r="H1861" s="193">
        <v>7.9569999999999999</v>
      </c>
      <c r="I1861" s="194"/>
      <c r="J1861" s="195">
        <f>ROUND(I1861*H1861,2)</f>
        <v>0</v>
      </c>
      <c r="K1861" s="191"/>
      <c r="L1861" s="196"/>
      <c r="M1861" s="197" t="s">
        <v>1</v>
      </c>
      <c r="N1861" s="198" t="s">
        <v>41</v>
      </c>
      <c r="P1861" s="157">
        <f>O1861*H1861</f>
        <v>0</v>
      </c>
      <c r="Q1861" s="157">
        <v>2.9999999999999997E-4</v>
      </c>
      <c r="R1861" s="157">
        <f>Q1861*H1861</f>
        <v>2.3870999999999996E-3</v>
      </c>
      <c r="S1861" s="157">
        <v>0</v>
      </c>
      <c r="T1861" s="158">
        <f>S1861*H1861</f>
        <v>0</v>
      </c>
      <c r="AR1861" s="159" t="s">
        <v>566</v>
      </c>
      <c r="AT1861" s="159" t="s">
        <v>891</v>
      </c>
      <c r="AU1861" s="159" t="s">
        <v>384</v>
      </c>
      <c r="AY1861" s="17" t="s">
        <v>371</v>
      </c>
      <c r="BE1861" s="160">
        <f>IF(N1861="základná",J1861,0)</f>
        <v>0</v>
      </c>
      <c r="BF1861" s="160">
        <f>IF(N1861="znížená",J1861,0)</f>
        <v>0</v>
      </c>
      <c r="BG1861" s="160">
        <f>IF(N1861="zákl. prenesená",J1861,0)</f>
        <v>0</v>
      </c>
      <c r="BH1861" s="160">
        <f>IF(N1861="zníž. prenesená",J1861,0)</f>
        <v>0</v>
      </c>
      <c r="BI1861" s="160">
        <f>IF(N1861="nulová",J1861,0)</f>
        <v>0</v>
      </c>
      <c r="BJ1861" s="17" t="s">
        <v>88</v>
      </c>
      <c r="BK1861" s="160">
        <f>ROUND(I1861*H1861,2)</f>
        <v>0</v>
      </c>
      <c r="BL1861" s="17" t="s">
        <v>461</v>
      </c>
      <c r="BM1861" s="159" t="s">
        <v>2178</v>
      </c>
    </row>
    <row r="1862" spans="2:65" s="13" customFormat="1" ht="11.25" x14ac:dyDescent="0.2">
      <c r="B1862" s="168"/>
      <c r="D1862" s="162" t="s">
        <v>379</v>
      </c>
      <c r="E1862" s="169" t="s">
        <v>1</v>
      </c>
      <c r="F1862" s="170" t="s">
        <v>2179</v>
      </c>
      <c r="H1862" s="171">
        <v>7.9569999999999999</v>
      </c>
      <c r="I1862" s="172"/>
      <c r="L1862" s="168"/>
      <c r="M1862" s="173"/>
      <c r="T1862" s="174"/>
      <c r="AT1862" s="169" t="s">
        <v>379</v>
      </c>
      <c r="AU1862" s="169" t="s">
        <v>384</v>
      </c>
      <c r="AV1862" s="13" t="s">
        <v>88</v>
      </c>
      <c r="AW1862" s="13" t="s">
        <v>31</v>
      </c>
      <c r="AX1862" s="13" t="s">
        <v>75</v>
      </c>
      <c r="AY1862" s="169" t="s">
        <v>371</v>
      </c>
    </row>
    <row r="1863" spans="2:65" s="15" customFormat="1" ht="11.25" x14ac:dyDescent="0.2">
      <c r="B1863" s="182"/>
      <c r="D1863" s="162" t="s">
        <v>379</v>
      </c>
      <c r="E1863" s="183" t="s">
        <v>1</v>
      </c>
      <c r="F1863" s="184" t="s">
        <v>385</v>
      </c>
      <c r="H1863" s="185">
        <v>7.9569999999999999</v>
      </c>
      <c r="I1863" s="186"/>
      <c r="L1863" s="182"/>
      <c r="M1863" s="187"/>
      <c r="T1863" s="188"/>
      <c r="AT1863" s="183" t="s">
        <v>379</v>
      </c>
      <c r="AU1863" s="183" t="s">
        <v>384</v>
      </c>
      <c r="AV1863" s="15" t="s">
        <v>377</v>
      </c>
      <c r="AW1863" s="15" t="s">
        <v>31</v>
      </c>
      <c r="AX1863" s="15" t="s">
        <v>82</v>
      </c>
      <c r="AY1863" s="183" t="s">
        <v>371</v>
      </c>
    </row>
    <row r="1864" spans="2:65" s="1" customFormat="1" ht="33" customHeight="1" x14ac:dyDescent="0.2">
      <c r="B1864" s="147"/>
      <c r="C1864" s="148" t="s">
        <v>2180</v>
      </c>
      <c r="D1864" s="148" t="s">
        <v>373</v>
      </c>
      <c r="E1864" s="149" t="s">
        <v>1682</v>
      </c>
      <c r="F1864" s="150" t="s">
        <v>1683</v>
      </c>
      <c r="G1864" s="151" t="s">
        <v>376</v>
      </c>
      <c r="H1864" s="152">
        <v>5.4210000000000003</v>
      </c>
      <c r="I1864" s="153"/>
      <c r="J1864" s="154">
        <f>ROUND(I1864*H1864,2)</f>
        <v>0</v>
      </c>
      <c r="K1864" s="150"/>
      <c r="L1864" s="32"/>
      <c r="M1864" s="155" t="s">
        <v>1</v>
      </c>
      <c r="N1864" s="156" t="s">
        <v>41</v>
      </c>
      <c r="P1864" s="157">
        <f>O1864*H1864</f>
        <v>0</v>
      </c>
      <c r="Q1864" s="157">
        <v>0</v>
      </c>
      <c r="R1864" s="157">
        <f>Q1864*H1864</f>
        <v>0</v>
      </c>
      <c r="S1864" s="157">
        <v>0</v>
      </c>
      <c r="T1864" s="158">
        <f>S1864*H1864</f>
        <v>0</v>
      </c>
      <c r="AR1864" s="159" t="s">
        <v>461</v>
      </c>
      <c r="AT1864" s="159" t="s">
        <v>373</v>
      </c>
      <c r="AU1864" s="159" t="s">
        <v>384</v>
      </c>
      <c r="AY1864" s="17" t="s">
        <v>371</v>
      </c>
      <c r="BE1864" s="160">
        <f>IF(N1864="základná",J1864,0)</f>
        <v>0</v>
      </c>
      <c r="BF1864" s="160">
        <f>IF(N1864="znížená",J1864,0)</f>
        <v>0</v>
      </c>
      <c r="BG1864" s="160">
        <f>IF(N1864="zákl. prenesená",J1864,0)</f>
        <v>0</v>
      </c>
      <c r="BH1864" s="160">
        <f>IF(N1864="zníž. prenesená",J1864,0)</f>
        <v>0</v>
      </c>
      <c r="BI1864" s="160">
        <f>IF(N1864="nulová",J1864,0)</f>
        <v>0</v>
      </c>
      <c r="BJ1864" s="17" t="s">
        <v>88</v>
      </c>
      <c r="BK1864" s="160">
        <f>ROUND(I1864*H1864,2)</f>
        <v>0</v>
      </c>
      <c r="BL1864" s="17" t="s">
        <v>461</v>
      </c>
      <c r="BM1864" s="159" t="s">
        <v>2181</v>
      </c>
    </row>
    <row r="1865" spans="2:65" s="13" customFormat="1" ht="11.25" x14ac:dyDescent="0.2">
      <c r="B1865" s="168"/>
      <c r="D1865" s="162" t="s">
        <v>379</v>
      </c>
      <c r="E1865" s="169" t="s">
        <v>1</v>
      </c>
      <c r="F1865" s="170" t="s">
        <v>259</v>
      </c>
      <c r="H1865" s="171">
        <v>5.4210000000000003</v>
      </c>
      <c r="I1865" s="172"/>
      <c r="L1865" s="168"/>
      <c r="M1865" s="173"/>
      <c r="T1865" s="174"/>
      <c r="AT1865" s="169" t="s">
        <v>379</v>
      </c>
      <c r="AU1865" s="169" t="s">
        <v>384</v>
      </c>
      <c r="AV1865" s="13" t="s">
        <v>88</v>
      </c>
      <c r="AW1865" s="13" t="s">
        <v>31</v>
      </c>
      <c r="AX1865" s="13" t="s">
        <v>75</v>
      </c>
      <c r="AY1865" s="169" t="s">
        <v>371</v>
      </c>
    </row>
    <row r="1866" spans="2:65" s="15" customFormat="1" ht="11.25" x14ac:dyDescent="0.2">
      <c r="B1866" s="182"/>
      <c r="D1866" s="162" t="s">
        <v>379</v>
      </c>
      <c r="E1866" s="183" t="s">
        <v>1</v>
      </c>
      <c r="F1866" s="184" t="s">
        <v>385</v>
      </c>
      <c r="H1866" s="185">
        <v>5.4210000000000003</v>
      </c>
      <c r="I1866" s="186"/>
      <c r="L1866" s="182"/>
      <c r="M1866" s="187"/>
      <c r="T1866" s="188"/>
      <c r="AT1866" s="183" t="s">
        <v>379</v>
      </c>
      <c r="AU1866" s="183" t="s">
        <v>384</v>
      </c>
      <c r="AV1866" s="15" t="s">
        <v>377</v>
      </c>
      <c r="AW1866" s="15" t="s">
        <v>31</v>
      </c>
      <c r="AX1866" s="15" t="s">
        <v>82</v>
      </c>
      <c r="AY1866" s="183" t="s">
        <v>371</v>
      </c>
    </row>
    <row r="1867" spans="2:65" s="1" customFormat="1" ht="33" customHeight="1" x14ac:dyDescent="0.2">
      <c r="B1867" s="147"/>
      <c r="C1867" s="189" t="s">
        <v>2182</v>
      </c>
      <c r="D1867" s="189" t="s">
        <v>891</v>
      </c>
      <c r="E1867" s="190" t="s">
        <v>1686</v>
      </c>
      <c r="F1867" s="191" t="s">
        <v>1687</v>
      </c>
      <c r="G1867" s="192" t="s">
        <v>376</v>
      </c>
      <c r="H1867" s="193">
        <v>5.5289999999999999</v>
      </c>
      <c r="I1867" s="194"/>
      <c r="J1867" s="195">
        <f>ROUND(I1867*H1867,2)</f>
        <v>0</v>
      </c>
      <c r="K1867" s="191"/>
      <c r="L1867" s="196"/>
      <c r="M1867" s="197" t="s">
        <v>1</v>
      </c>
      <c r="N1867" s="198" t="s">
        <v>41</v>
      </c>
      <c r="P1867" s="157">
        <f>O1867*H1867</f>
        <v>0</v>
      </c>
      <c r="Q1867" s="157">
        <v>4.7999999999999996E-3</v>
      </c>
      <c r="R1867" s="157">
        <f>Q1867*H1867</f>
        <v>2.6539199999999999E-2</v>
      </c>
      <c r="S1867" s="157">
        <v>0</v>
      </c>
      <c r="T1867" s="158">
        <f>S1867*H1867</f>
        <v>0</v>
      </c>
      <c r="AR1867" s="159" t="s">
        <v>566</v>
      </c>
      <c r="AT1867" s="159" t="s">
        <v>891</v>
      </c>
      <c r="AU1867" s="159" t="s">
        <v>384</v>
      </c>
      <c r="AY1867" s="17" t="s">
        <v>371</v>
      </c>
      <c r="BE1867" s="160">
        <f>IF(N1867="základná",J1867,0)</f>
        <v>0</v>
      </c>
      <c r="BF1867" s="160">
        <f>IF(N1867="znížená",J1867,0)</f>
        <v>0</v>
      </c>
      <c r="BG1867" s="160">
        <f>IF(N1867="zákl. prenesená",J1867,0)</f>
        <v>0</v>
      </c>
      <c r="BH1867" s="160">
        <f>IF(N1867="zníž. prenesená",J1867,0)</f>
        <v>0</v>
      </c>
      <c r="BI1867" s="160">
        <f>IF(N1867="nulová",J1867,0)</f>
        <v>0</v>
      </c>
      <c r="BJ1867" s="17" t="s">
        <v>88</v>
      </c>
      <c r="BK1867" s="160">
        <f>ROUND(I1867*H1867,2)</f>
        <v>0</v>
      </c>
      <c r="BL1867" s="17" t="s">
        <v>461</v>
      </c>
      <c r="BM1867" s="159" t="s">
        <v>2183</v>
      </c>
    </row>
    <row r="1868" spans="2:65" s="13" customFormat="1" ht="11.25" x14ac:dyDescent="0.2">
      <c r="B1868" s="168"/>
      <c r="D1868" s="162" t="s">
        <v>379</v>
      </c>
      <c r="E1868" s="169" t="s">
        <v>1</v>
      </c>
      <c r="F1868" s="170" t="s">
        <v>2184</v>
      </c>
      <c r="H1868" s="171">
        <v>5.5289999999999999</v>
      </c>
      <c r="I1868" s="172"/>
      <c r="L1868" s="168"/>
      <c r="M1868" s="173"/>
      <c r="T1868" s="174"/>
      <c r="AT1868" s="169" t="s">
        <v>379</v>
      </c>
      <c r="AU1868" s="169" t="s">
        <v>384</v>
      </c>
      <c r="AV1868" s="13" t="s">
        <v>88</v>
      </c>
      <c r="AW1868" s="13" t="s">
        <v>31</v>
      </c>
      <c r="AX1868" s="13" t="s">
        <v>75</v>
      </c>
      <c r="AY1868" s="169" t="s">
        <v>371</v>
      </c>
    </row>
    <row r="1869" spans="2:65" s="15" customFormat="1" ht="11.25" x14ac:dyDescent="0.2">
      <c r="B1869" s="182"/>
      <c r="D1869" s="162" t="s">
        <v>379</v>
      </c>
      <c r="E1869" s="183" t="s">
        <v>1</v>
      </c>
      <c r="F1869" s="184" t="s">
        <v>385</v>
      </c>
      <c r="H1869" s="185">
        <v>5.5289999999999999</v>
      </c>
      <c r="I1869" s="186"/>
      <c r="L1869" s="182"/>
      <c r="M1869" s="187"/>
      <c r="T1869" s="188"/>
      <c r="AT1869" s="183" t="s">
        <v>379</v>
      </c>
      <c r="AU1869" s="183" t="s">
        <v>384</v>
      </c>
      <c r="AV1869" s="15" t="s">
        <v>377</v>
      </c>
      <c r="AW1869" s="15" t="s">
        <v>31</v>
      </c>
      <c r="AX1869" s="15" t="s">
        <v>82</v>
      </c>
      <c r="AY1869" s="183" t="s">
        <v>371</v>
      </c>
    </row>
    <row r="1870" spans="2:65" s="1" customFormat="1" ht="37.9" customHeight="1" x14ac:dyDescent="0.2">
      <c r="B1870" s="147"/>
      <c r="C1870" s="148" t="s">
        <v>2185</v>
      </c>
      <c r="D1870" s="148" t="s">
        <v>373</v>
      </c>
      <c r="E1870" s="149" t="s">
        <v>2186</v>
      </c>
      <c r="F1870" s="150" t="s">
        <v>2187</v>
      </c>
      <c r="G1870" s="151" t="s">
        <v>376</v>
      </c>
      <c r="H1870" s="152">
        <v>11.384</v>
      </c>
      <c r="I1870" s="153"/>
      <c r="J1870" s="154">
        <f>ROUND(I1870*H1870,2)</f>
        <v>0</v>
      </c>
      <c r="K1870" s="150"/>
      <c r="L1870" s="32"/>
      <c r="M1870" s="155" t="s">
        <v>1</v>
      </c>
      <c r="N1870" s="156" t="s">
        <v>41</v>
      </c>
      <c r="P1870" s="157">
        <f>O1870*H1870</f>
        <v>0</v>
      </c>
      <c r="Q1870" s="157">
        <v>1.8643199999999999E-2</v>
      </c>
      <c r="R1870" s="157">
        <f>Q1870*H1870</f>
        <v>0.2122341888</v>
      </c>
      <c r="S1870" s="157">
        <v>0</v>
      </c>
      <c r="T1870" s="158">
        <f>S1870*H1870</f>
        <v>0</v>
      </c>
      <c r="AR1870" s="159" t="s">
        <v>461</v>
      </c>
      <c r="AT1870" s="159" t="s">
        <v>373</v>
      </c>
      <c r="AU1870" s="159" t="s">
        <v>384</v>
      </c>
      <c r="AY1870" s="17" t="s">
        <v>371</v>
      </c>
      <c r="BE1870" s="160">
        <f>IF(N1870="základná",J1870,0)</f>
        <v>0</v>
      </c>
      <c r="BF1870" s="160">
        <f>IF(N1870="znížená",J1870,0)</f>
        <v>0</v>
      </c>
      <c r="BG1870" s="160">
        <f>IF(N1870="zákl. prenesená",J1870,0)</f>
        <v>0</v>
      </c>
      <c r="BH1870" s="160">
        <f>IF(N1870="zníž. prenesená",J1870,0)</f>
        <v>0</v>
      </c>
      <c r="BI1870" s="160">
        <f>IF(N1870="nulová",J1870,0)</f>
        <v>0</v>
      </c>
      <c r="BJ1870" s="17" t="s">
        <v>88</v>
      </c>
      <c r="BK1870" s="160">
        <f>ROUND(I1870*H1870,2)</f>
        <v>0</v>
      </c>
      <c r="BL1870" s="17" t="s">
        <v>461</v>
      </c>
      <c r="BM1870" s="159" t="s">
        <v>2188</v>
      </c>
    </row>
    <row r="1871" spans="2:65" s="13" customFormat="1" ht="11.25" x14ac:dyDescent="0.2">
      <c r="B1871" s="168"/>
      <c r="D1871" s="162" t="s">
        <v>379</v>
      </c>
      <c r="E1871" s="169" t="s">
        <v>1</v>
      </c>
      <c r="F1871" s="170" t="s">
        <v>2189</v>
      </c>
      <c r="H1871" s="171">
        <v>11.384</v>
      </c>
      <c r="I1871" s="172"/>
      <c r="L1871" s="168"/>
      <c r="M1871" s="173"/>
      <c r="T1871" s="174"/>
      <c r="AT1871" s="169" t="s">
        <v>379</v>
      </c>
      <c r="AU1871" s="169" t="s">
        <v>384</v>
      </c>
      <c r="AV1871" s="13" t="s">
        <v>88</v>
      </c>
      <c r="AW1871" s="13" t="s">
        <v>31</v>
      </c>
      <c r="AX1871" s="13" t="s">
        <v>75</v>
      </c>
      <c r="AY1871" s="169" t="s">
        <v>371</v>
      </c>
    </row>
    <row r="1872" spans="2:65" s="15" customFormat="1" ht="11.25" x14ac:dyDescent="0.2">
      <c r="B1872" s="182"/>
      <c r="D1872" s="162" t="s">
        <v>379</v>
      </c>
      <c r="E1872" s="183" t="s">
        <v>1</v>
      </c>
      <c r="F1872" s="184" t="s">
        <v>385</v>
      </c>
      <c r="H1872" s="185">
        <v>11.384</v>
      </c>
      <c r="I1872" s="186"/>
      <c r="L1872" s="182"/>
      <c r="M1872" s="187"/>
      <c r="T1872" s="188"/>
      <c r="AT1872" s="183" t="s">
        <v>379</v>
      </c>
      <c r="AU1872" s="183" t="s">
        <v>384</v>
      </c>
      <c r="AV1872" s="15" t="s">
        <v>377</v>
      </c>
      <c r="AW1872" s="15" t="s">
        <v>31</v>
      </c>
      <c r="AX1872" s="15" t="s">
        <v>82</v>
      </c>
      <c r="AY1872" s="183" t="s">
        <v>371</v>
      </c>
    </row>
    <row r="1873" spans="2:65" s="1" customFormat="1" ht="37.9" customHeight="1" x14ac:dyDescent="0.2">
      <c r="B1873" s="147"/>
      <c r="C1873" s="148" t="s">
        <v>2190</v>
      </c>
      <c r="D1873" s="148" t="s">
        <v>373</v>
      </c>
      <c r="E1873" s="149" t="s">
        <v>2191</v>
      </c>
      <c r="F1873" s="150" t="s">
        <v>2192</v>
      </c>
      <c r="G1873" s="151" t="s">
        <v>376</v>
      </c>
      <c r="H1873" s="152">
        <v>7.1020000000000003</v>
      </c>
      <c r="I1873" s="153"/>
      <c r="J1873" s="154">
        <f>ROUND(I1873*H1873,2)</f>
        <v>0</v>
      </c>
      <c r="K1873" s="150"/>
      <c r="L1873" s="32"/>
      <c r="M1873" s="155" t="s">
        <v>1</v>
      </c>
      <c r="N1873" s="156" t="s">
        <v>41</v>
      </c>
      <c r="P1873" s="157">
        <f>O1873*H1873</f>
        <v>0</v>
      </c>
      <c r="Q1873" s="157">
        <v>3.22828E-3</v>
      </c>
      <c r="R1873" s="157">
        <f>Q1873*H1873</f>
        <v>2.2927244560000001E-2</v>
      </c>
      <c r="S1873" s="157">
        <v>0</v>
      </c>
      <c r="T1873" s="158">
        <f>S1873*H1873</f>
        <v>0</v>
      </c>
      <c r="AR1873" s="159" t="s">
        <v>461</v>
      </c>
      <c r="AT1873" s="159" t="s">
        <v>373</v>
      </c>
      <c r="AU1873" s="159" t="s">
        <v>384</v>
      </c>
      <c r="AY1873" s="17" t="s">
        <v>371</v>
      </c>
      <c r="BE1873" s="160">
        <f>IF(N1873="základná",J1873,0)</f>
        <v>0</v>
      </c>
      <c r="BF1873" s="160">
        <f>IF(N1873="znížená",J1873,0)</f>
        <v>0</v>
      </c>
      <c r="BG1873" s="160">
        <f>IF(N1873="zákl. prenesená",J1873,0)</f>
        <v>0</v>
      </c>
      <c r="BH1873" s="160">
        <f>IF(N1873="zníž. prenesená",J1873,0)</f>
        <v>0</v>
      </c>
      <c r="BI1873" s="160">
        <f>IF(N1873="nulová",J1873,0)</f>
        <v>0</v>
      </c>
      <c r="BJ1873" s="17" t="s">
        <v>88</v>
      </c>
      <c r="BK1873" s="160">
        <f>ROUND(I1873*H1873,2)</f>
        <v>0</v>
      </c>
      <c r="BL1873" s="17" t="s">
        <v>461</v>
      </c>
      <c r="BM1873" s="159" t="s">
        <v>2193</v>
      </c>
    </row>
    <row r="1874" spans="2:65" s="12" customFormat="1" ht="11.25" x14ac:dyDescent="0.2">
      <c r="B1874" s="161"/>
      <c r="D1874" s="162" t="s">
        <v>379</v>
      </c>
      <c r="E1874" s="163" t="s">
        <v>1</v>
      </c>
      <c r="F1874" s="164" t="s">
        <v>2146</v>
      </c>
      <c r="H1874" s="163" t="s">
        <v>1</v>
      </c>
      <c r="I1874" s="165"/>
      <c r="L1874" s="161"/>
      <c r="M1874" s="166"/>
      <c r="T1874" s="167"/>
      <c r="AT1874" s="163" t="s">
        <v>379</v>
      </c>
      <c r="AU1874" s="163" t="s">
        <v>384</v>
      </c>
      <c r="AV1874" s="12" t="s">
        <v>82</v>
      </c>
      <c r="AW1874" s="12" t="s">
        <v>31</v>
      </c>
      <c r="AX1874" s="12" t="s">
        <v>75</v>
      </c>
      <c r="AY1874" s="163" t="s">
        <v>371</v>
      </c>
    </row>
    <row r="1875" spans="2:65" s="13" customFormat="1" ht="11.25" x14ac:dyDescent="0.2">
      <c r="B1875" s="168"/>
      <c r="D1875" s="162" t="s">
        <v>379</v>
      </c>
      <c r="E1875" s="169" t="s">
        <v>1</v>
      </c>
      <c r="F1875" s="170" t="s">
        <v>2194</v>
      </c>
      <c r="H1875" s="171">
        <v>5.4690000000000003</v>
      </c>
      <c r="I1875" s="172"/>
      <c r="L1875" s="168"/>
      <c r="M1875" s="173"/>
      <c r="T1875" s="174"/>
      <c r="AT1875" s="169" t="s">
        <v>379</v>
      </c>
      <c r="AU1875" s="169" t="s">
        <v>384</v>
      </c>
      <c r="AV1875" s="13" t="s">
        <v>88</v>
      </c>
      <c r="AW1875" s="13" t="s">
        <v>31</v>
      </c>
      <c r="AX1875" s="13" t="s">
        <v>75</v>
      </c>
      <c r="AY1875" s="169" t="s">
        <v>371</v>
      </c>
    </row>
    <row r="1876" spans="2:65" s="13" customFormat="1" ht="11.25" x14ac:dyDescent="0.2">
      <c r="B1876" s="168"/>
      <c r="D1876" s="162" t="s">
        <v>379</v>
      </c>
      <c r="E1876" s="169" t="s">
        <v>1</v>
      </c>
      <c r="F1876" s="170" t="s">
        <v>2195</v>
      </c>
      <c r="H1876" s="171">
        <v>1.633</v>
      </c>
      <c r="I1876" s="172"/>
      <c r="L1876" s="168"/>
      <c r="M1876" s="173"/>
      <c r="T1876" s="174"/>
      <c r="AT1876" s="169" t="s">
        <v>379</v>
      </c>
      <c r="AU1876" s="169" t="s">
        <v>384</v>
      </c>
      <c r="AV1876" s="13" t="s">
        <v>88</v>
      </c>
      <c r="AW1876" s="13" t="s">
        <v>31</v>
      </c>
      <c r="AX1876" s="13" t="s">
        <v>75</v>
      </c>
      <c r="AY1876" s="169" t="s">
        <v>371</v>
      </c>
    </row>
    <row r="1877" spans="2:65" s="14" customFormat="1" ht="11.25" x14ac:dyDescent="0.2">
      <c r="B1877" s="175"/>
      <c r="D1877" s="162" t="s">
        <v>379</v>
      </c>
      <c r="E1877" s="176" t="s">
        <v>257</v>
      </c>
      <c r="F1877" s="177" t="s">
        <v>383</v>
      </c>
      <c r="H1877" s="178">
        <v>7.1020000000000003</v>
      </c>
      <c r="I1877" s="179"/>
      <c r="L1877" s="175"/>
      <c r="M1877" s="180"/>
      <c r="T1877" s="181"/>
      <c r="AT1877" s="176" t="s">
        <v>379</v>
      </c>
      <c r="AU1877" s="176" t="s">
        <v>384</v>
      </c>
      <c r="AV1877" s="14" t="s">
        <v>384</v>
      </c>
      <c r="AW1877" s="14" t="s">
        <v>31</v>
      </c>
      <c r="AX1877" s="14" t="s">
        <v>75</v>
      </c>
      <c r="AY1877" s="176" t="s">
        <v>371</v>
      </c>
    </row>
    <row r="1878" spans="2:65" s="15" customFormat="1" ht="11.25" x14ac:dyDescent="0.2">
      <c r="B1878" s="182"/>
      <c r="D1878" s="162" t="s">
        <v>379</v>
      </c>
      <c r="E1878" s="183" t="s">
        <v>1</v>
      </c>
      <c r="F1878" s="184" t="s">
        <v>385</v>
      </c>
      <c r="H1878" s="185">
        <v>7.1020000000000003</v>
      </c>
      <c r="I1878" s="186"/>
      <c r="L1878" s="182"/>
      <c r="M1878" s="187"/>
      <c r="T1878" s="188"/>
      <c r="AT1878" s="183" t="s">
        <v>379</v>
      </c>
      <c r="AU1878" s="183" t="s">
        <v>384</v>
      </c>
      <c r="AV1878" s="15" t="s">
        <v>377</v>
      </c>
      <c r="AW1878" s="15" t="s">
        <v>31</v>
      </c>
      <c r="AX1878" s="15" t="s">
        <v>82</v>
      </c>
      <c r="AY1878" s="183" t="s">
        <v>371</v>
      </c>
    </row>
    <row r="1879" spans="2:65" s="1" customFormat="1" ht="24.2" customHeight="1" x14ac:dyDescent="0.2">
      <c r="B1879" s="147"/>
      <c r="C1879" s="189" t="s">
        <v>2196</v>
      </c>
      <c r="D1879" s="189" t="s">
        <v>891</v>
      </c>
      <c r="E1879" s="190" t="s">
        <v>2197</v>
      </c>
      <c r="F1879" s="191" t="s">
        <v>2198</v>
      </c>
      <c r="G1879" s="192" t="s">
        <v>376</v>
      </c>
      <c r="H1879" s="193">
        <v>7.1020000000000003</v>
      </c>
      <c r="I1879" s="194"/>
      <c r="J1879" s="195">
        <f>ROUND(I1879*H1879,2)</f>
        <v>0</v>
      </c>
      <c r="K1879" s="191"/>
      <c r="L1879" s="196"/>
      <c r="M1879" s="197" t="s">
        <v>1</v>
      </c>
      <c r="N1879" s="198" t="s">
        <v>41</v>
      </c>
      <c r="P1879" s="157">
        <f>O1879*H1879</f>
        <v>0</v>
      </c>
      <c r="Q1879" s="157">
        <v>1E-3</v>
      </c>
      <c r="R1879" s="157">
        <f>Q1879*H1879</f>
        <v>7.1020000000000007E-3</v>
      </c>
      <c r="S1879" s="157">
        <v>0</v>
      </c>
      <c r="T1879" s="158">
        <f>S1879*H1879</f>
        <v>0</v>
      </c>
      <c r="AR1879" s="159" t="s">
        <v>566</v>
      </c>
      <c r="AT1879" s="159" t="s">
        <v>891</v>
      </c>
      <c r="AU1879" s="159" t="s">
        <v>384</v>
      </c>
      <c r="AY1879" s="17" t="s">
        <v>371</v>
      </c>
      <c r="BE1879" s="160">
        <f>IF(N1879="základná",J1879,0)</f>
        <v>0</v>
      </c>
      <c r="BF1879" s="160">
        <f>IF(N1879="znížená",J1879,0)</f>
        <v>0</v>
      </c>
      <c r="BG1879" s="160">
        <f>IF(N1879="zákl. prenesená",J1879,0)</f>
        <v>0</v>
      </c>
      <c r="BH1879" s="160">
        <f>IF(N1879="zníž. prenesená",J1879,0)</f>
        <v>0</v>
      </c>
      <c r="BI1879" s="160">
        <f>IF(N1879="nulová",J1879,0)</f>
        <v>0</v>
      </c>
      <c r="BJ1879" s="17" t="s">
        <v>88</v>
      </c>
      <c r="BK1879" s="160">
        <f>ROUND(I1879*H1879,2)</f>
        <v>0</v>
      </c>
      <c r="BL1879" s="17" t="s">
        <v>461</v>
      </c>
      <c r="BM1879" s="159" t="s">
        <v>2199</v>
      </c>
    </row>
    <row r="1880" spans="2:65" s="13" customFormat="1" ht="11.25" x14ac:dyDescent="0.2">
      <c r="B1880" s="168"/>
      <c r="D1880" s="162" t="s">
        <v>379</v>
      </c>
      <c r="E1880" s="169" t="s">
        <v>1</v>
      </c>
      <c r="F1880" s="170" t="s">
        <v>257</v>
      </c>
      <c r="H1880" s="171">
        <v>7.1020000000000003</v>
      </c>
      <c r="I1880" s="172"/>
      <c r="L1880" s="168"/>
      <c r="M1880" s="173"/>
      <c r="T1880" s="174"/>
      <c r="AT1880" s="169" t="s">
        <v>379</v>
      </c>
      <c r="AU1880" s="169" t="s">
        <v>384</v>
      </c>
      <c r="AV1880" s="13" t="s">
        <v>88</v>
      </c>
      <c r="AW1880" s="13" t="s">
        <v>31</v>
      </c>
      <c r="AX1880" s="13" t="s">
        <v>75</v>
      </c>
      <c r="AY1880" s="169" t="s">
        <v>371</v>
      </c>
    </row>
    <row r="1881" spans="2:65" s="15" customFormat="1" ht="11.25" x14ac:dyDescent="0.2">
      <c r="B1881" s="182"/>
      <c r="D1881" s="162" t="s">
        <v>379</v>
      </c>
      <c r="E1881" s="183" t="s">
        <v>1</v>
      </c>
      <c r="F1881" s="184" t="s">
        <v>385</v>
      </c>
      <c r="H1881" s="185">
        <v>7.1020000000000003</v>
      </c>
      <c r="I1881" s="186"/>
      <c r="L1881" s="182"/>
      <c r="M1881" s="187"/>
      <c r="T1881" s="188"/>
      <c r="AT1881" s="183" t="s">
        <v>379</v>
      </c>
      <c r="AU1881" s="183" t="s">
        <v>384</v>
      </c>
      <c r="AV1881" s="15" t="s">
        <v>377</v>
      </c>
      <c r="AW1881" s="15" t="s">
        <v>31</v>
      </c>
      <c r="AX1881" s="15" t="s">
        <v>82</v>
      </c>
      <c r="AY1881" s="183" t="s">
        <v>371</v>
      </c>
    </row>
    <row r="1882" spans="2:65" s="11" customFormat="1" ht="20.85" customHeight="1" x14ac:dyDescent="0.2">
      <c r="B1882" s="136"/>
      <c r="D1882" s="137" t="s">
        <v>74</v>
      </c>
      <c r="E1882" s="145" t="s">
        <v>2200</v>
      </c>
      <c r="F1882" s="145" t="s">
        <v>2201</v>
      </c>
      <c r="I1882" s="139"/>
      <c r="J1882" s="146">
        <f>BK1882</f>
        <v>0</v>
      </c>
      <c r="L1882" s="136"/>
      <c r="M1882" s="140"/>
      <c r="P1882" s="141">
        <f>SUM(P1883:P1939)</f>
        <v>0</v>
      </c>
      <c r="R1882" s="141">
        <f>SUM(R1883:R1939)</f>
        <v>0.69849510140000004</v>
      </c>
      <c r="T1882" s="142">
        <f>SUM(T1883:T1939)</f>
        <v>0</v>
      </c>
      <c r="AR1882" s="137" t="s">
        <v>88</v>
      </c>
      <c r="AT1882" s="143" t="s">
        <v>74</v>
      </c>
      <c r="AU1882" s="143" t="s">
        <v>88</v>
      </c>
      <c r="AY1882" s="137" t="s">
        <v>371</v>
      </c>
      <c r="BK1882" s="144">
        <f>SUM(BK1883:BK1939)</f>
        <v>0</v>
      </c>
    </row>
    <row r="1883" spans="2:65" s="1" customFormat="1" ht="24.2" customHeight="1" x14ac:dyDescent="0.2">
      <c r="B1883" s="147"/>
      <c r="C1883" s="148" t="s">
        <v>2202</v>
      </c>
      <c r="D1883" s="148" t="s">
        <v>373</v>
      </c>
      <c r="E1883" s="149" t="s">
        <v>1490</v>
      </c>
      <c r="F1883" s="150" t="s">
        <v>1491</v>
      </c>
      <c r="G1883" s="151" t="s">
        <v>376</v>
      </c>
      <c r="H1883" s="152">
        <v>73.903000000000006</v>
      </c>
      <c r="I1883" s="153"/>
      <c r="J1883" s="154">
        <f>ROUND(I1883*H1883,2)</f>
        <v>0</v>
      </c>
      <c r="K1883" s="150"/>
      <c r="L1883" s="32"/>
      <c r="M1883" s="155" t="s">
        <v>1</v>
      </c>
      <c r="N1883" s="156" t="s">
        <v>41</v>
      </c>
      <c r="P1883" s="157">
        <f>O1883*H1883</f>
        <v>0</v>
      </c>
      <c r="Q1883" s="157">
        <v>7.6000000000000004E-5</v>
      </c>
      <c r="R1883" s="157">
        <f>Q1883*H1883</f>
        <v>5.6166280000000011E-3</v>
      </c>
      <c r="S1883" s="157">
        <v>0</v>
      </c>
      <c r="T1883" s="158">
        <f>S1883*H1883</f>
        <v>0</v>
      </c>
      <c r="AR1883" s="159" t="s">
        <v>461</v>
      </c>
      <c r="AT1883" s="159" t="s">
        <v>373</v>
      </c>
      <c r="AU1883" s="159" t="s">
        <v>384</v>
      </c>
      <c r="AY1883" s="17" t="s">
        <v>371</v>
      </c>
      <c r="BE1883" s="160">
        <f>IF(N1883="základná",J1883,0)</f>
        <v>0</v>
      </c>
      <c r="BF1883" s="160">
        <f>IF(N1883="znížená",J1883,0)</f>
        <v>0</v>
      </c>
      <c r="BG1883" s="160">
        <f>IF(N1883="zákl. prenesená",J1883,0)</f>
        <v>0</v>
      </c>
      <c r="BH1883" s="160">
        <f>IF(N1883="zníž. prenesená",J1883,0)</f>
        <v>0</v>
      </c>
      <c r="BI1883" s="160">
        <f>IF(N1883="nulová",J1883,0)</f>
        <v>0</v>
      </c>
      <c r="BJ1883" s="17" t="s">
        <v>88</v>
      </c>
      <c r="BK1883" s="160">
        <f>ROUND(I1883*H1883,2)</f>
        <v>0</v>
      </c>
      <c r="BL1883" s="17" t="s">
        <v>461</v>
      </c>
      <c r="BM1883" s="159" t="s">
        <v>2203</v>
      </c>
    </row>
    <row r="1884" spans="2:65" s="12" customFormat="1" ht="11.25" x14ac:dyDescent="0.2">
      <c r="B1884" s="161"/>
      <c r="D1884" s="162" t="s">
        <v>379</v>
      </c>
      <c r="E1884" s="163" t="s">
        <v>1</v>
      </c>
      <c r="F1884" s="164" t="s">
        <v>2204</v>
      </c>
      <c r="H1884" s="163" t="s">
        <v>1</v>
      </c>
      <c r="I1884" s="165"/>
      <c r="L1884" s="161"/>
      <c r="M1884" s="166"/>
      <c r="T1884" s="167"/>
      <c r="AT1884" s="163" t="s">
        <v>379</v>
      </c>
      <c r="AU1884" s="163" t="s">
        <v>384</v>
      </c>
      <c r="AV1884" s="12" t="s">
        <v>82</v>
      </c>
      <c r="AW1884" s="12" t="s">
        <v>31</v>
      </c>
      <c r="AX1884" s="12" t="s">
        <v>75</v>
      </c>
      <c r="AY1884" s="163" t="s">
        <v>371</v>
      </c>
    </row>
    <row r="1885" spans="2:65" s="12" customFormat="1" ht="11.25" x14ac:dyDescent="0.2">
      <c r="B1885" s="161"/>
      <c r="D1885" s="162" t="s">
        <v>379</v>
      </c>
      <c r="E1885" s="163" t="s">
        <v>1</v>
      </c>
      <c r="F1885" s="164" t="s">
        <v>1599</v>
      </c>
      <c r="H1885" s="163" t="s">
        <v>1</v>
      </c>
      <c r="I1885" s="165"/>
      <c r="L1885" s="161"/>
      <c r="M1885" s="166"/>
      <c r="T1885" s="167"/>
      <c r="AT1885" s="163" t="s">
        <v>379</v>
      </c>
      <c r="AU1885" s="163" t="s">
        <v>384</v>
      </c>
      <c r="AV1885" s="12" t="s">
        <v>82</v>
      </c>
      <c r="AW1885" s="12" t="s">
        <v>31</v>
      </c>
      <c r="AX1885" s="12" t="s">
        <v>75</v>
      </c>
      <c r="AY1885" s="163" t="s">
        <v>371</v>
      </c>
    </row>
    <row r="1886" spans="2:65" s="13" customFormat="1" ht="11.25" x14ac:dyDescent="0.2">
      <c r="B1886" s="168"/>
      <c r="D1886" s="162" t="s">
        <v>379</v>
      </c>
      <c r="E1886" s="169" t="s">
        <v>1</v>
      </c>
      <c r="F1886" s="170" t="s">
        <v>285</v>
      </c>
      <c r="H1886" s="171">
        <v>66.783000000000001</v>
      </c>
      <c r="I1886" s="172"/>
      <c r="L1886" s="168"/>
      <c r="M1886" s="173"/>
      <c r="T1886" s="174"/>
      <c r="AT1886" s="169" t="s">
        <v>379</v>
      </c>
      <c r="AU1886" s="169" t="s">
        <v>384</v>
      </c>
      <c r="AV1886" s="13" t="s">
        <v>88</v>
      </c>
      <c r="AW1886" s="13" t="s">
        <v>31</v>
      </c>
      <c r="AX1886" s="13" t="s">
        <v>75</v>
      </c>
      <c r="AY1886" s="169" t="s">
        <v>371</v>
      </c>
    </row>
    <row r="1887" spans="2:65" s="14" customFormat="1" ht="11.25" x14ac:dyDescent="0.2">
      <c r="B1887" s="175"/>
      <c r="D1887" s="162" t="s">
        <v>379</v>
      </c>
      <c r="E1887" s="176" t="s">
        <v>263</v>
      </c>
      <c r="F1887" s="177" t="s">
        <v>383</v>
      </c>
      <c r="H1887" s="178">
        <v>66.783000000000001</v>
      </c>
      <c r="I1887" s="179"/>
      <c r="L1887" s="175"/>
      <c r="M1887" s="180"/>
      <c r="T1887" s="181"/>
      <c r="AT1887" s="176" t="s">
        <v>379</v>
      </c>
      <c r="AU1887" s="176" t="s">
        <v>384</v>
      </c>
      <c r="AV1887" s="14" t="s">
        <v>384</v>
      </c>
      <c r="AW1887" s="14" t="s">
        <v>31</v>
      </c>
      <c r="AX1887" s="14" t="s">
        <v>75</v>
      </c>
      <c r="AY1887" s="176" t="s">
        <v>371</v>
      </c>
    </row>
    <row r="1888" spans="2:65" s="12" customFormat="1" ht="11.25" x14ac:dyDescent="0.2">
      <c r="B1888" s="161"/>
      <c r="D1888" s="162" t="s">
        <v>379</v>
      </c>
      <c r="E1888" s="163" t="s">
        <v>1</v>
      </c>
      <c r="F1888" s="164" t="s">
        <v>1600</v>
      </c>
      <c r="H1888" s="163" t="s">
        <v>1</v>
      </c>
      <c r="I1888" s="165"/>
      <c r="L1888" s="161"/>
      <c r="M1888" s="166"/>
      <c r="T1888" s="167"/>
      <c r="AT1888" s="163" t="s">
        <v>379</v>
      </c>
      <c r="AU1888" s="163" t="s">
        <v>384</v>
      </c>
      <c r="AV1888" s="12" t="s">
        <v>82</v>
      </c>
      <c r="AW1888" s="12" t="s">
        <v>31</v>
      </c>
      <c r="AX1888" s="12" t="s">
        <v>75</v>
      </c>
      <c r="AY1888" s="163" t="s">
        <v>371</v>
      </c>
    </row>
    <row r="1889" spans="2:65" s="13" customFormat="1" ht="11.25" x14ac:dyDescent="0.2">
      <c r="B1889" s="168"/>
      <c r="D1889" s="162" t="s">
        <v>379</v>
      </c>
      <c r="E1889" s="169" t="s">
        <v>1</v>
      </c>
      <c r="F1889" s="170" t="s">
        <v>2205</v>
      </c>
      <c r="H1889" s="171">
        <v>7.12</v>
      </c>
      <c r="I1889" s="172"/>
      <c r="L1889" s="168"/>
      <c r="M1889" s="173"/>
      <c r="T1889" s="174"/>
      <c r="AT1889" s="169" t="s">
        <v>379</v>
      </c>
      <c r="AU1889" s="169" t="s">
        <v>384</v>
      </c>
      <c r="AV1889" s="13" t="s">
        <v>88</v>
      </c>
      <c r="AW1889" s="13" t="s">
        <v>31</v>
      </c>
      <c r="AX1889" s="13" t="s">
        <v>75</v>
      </c>
      <c r="AY1889" s="169" t="s">
        <v>371</v>
      </c>
    </row>
    <row r="1890" spans="2:65" s="14" customFormat="1" ht="11.25" x14ac:dyDescent="0.2">
      <c r="B1890" s="175"/>
      <c r="D1890" s="162" t="s">
        <v>379</v>
      </c>
      <c r="E1890" s="176" t="s">
        <v>265</v>
      </c>
      <c r="F1890" s="177" t="s">
        <v>383</v>
      </c>
      <c r="H1890" s="178">
        <v>7.12</v>
      </c>
      <c r="I1890" s="179"/>
      <c r="L1890" s="175"/>
      <c r="M1890" s="180"/>
      <c r="T1890" s="181"/>
      <c r="AT1890" s="176" t="s">
        <v>379</v>
      </c>
      <c r="AU1890" s="176" t="s">
        <v>384</v>
      </c>
      <c r="AV1890" s="14" t="s">
        <v>384</v>
      </c>
      <c r="AW1890" s="14" t="s">
        <v>31</v>
      </c>
      <c r="AX1890" s="14" t="s">
        <v>75</v>
      </c>
      <c r="AY1890" s="176" t="s">
        <v>371</v>
      </c>
    </row>
    <row r="1891" spans="2:65" s="15" customFormat="1" ht="11.25" x14ac:dyDescent="0.2">
      <c r="B1891" s="182"/>
      <c r="D1891" s="162" t="s">
        <v>379</v>
      </c>
      <c r="E1891" s="183" t="s">
        <v>1</v>
      </c>
      <c r="F1891" s="184" t="s">
        <v>385</v>
      </c>
      <c r="H1891" s="185">
        <v>73.903000000000006</v>
      </c>
      <c r="I1891" s="186"/>
      <c r="L1891" s="182"/>
      <c r="M1891" s="187"/>
      <c r="T1891" s="188"/>
      <c r="AT1891" s="183" t="s">
        <v>379</v>
      </c>
      <c r="AU1891" s="183" t="s">
        <v>384</v>
      </c>
      <c r="AV1891" s="15" t="s">
        <v>377</v>
      </c>
      <c r="AW1891" s="15" t="s">
        <v>31</v>
      </c>
      <c r="AX1891" s="15" t="s">
        <v>82</v>
      </c>
      <c r="AY1891" s="183" t="s">
        <v>371</v>
      </c>
    </row>
    <row r="1892" spans="2:65" s="1" customFormat="1" ht="24.2" customHeight="1" x14ac:dyDescent="0.2">
      <c r="B1892" s="147"/>
      <c r="C1892" s="189" t="s">
        <v>2206</v>
      </c>
      <c r="D1892" s="189" t="s">
        <v>891</v>
      </c>
      <c r="E1892" s="190" t="s">
        <v>1495</v>
      </c>
      <c r="F1892" s="191" t="s">
        <v>1496</v>
      </c>
      <c r="G1892" s="192" t="s">
        <v>376</v>
      </c>
      <c r="H1892" s="193">
        <v>84.988</v>
      </c>
      <c r="I1892" s="194"/>
      <c r="J1892" s="195">
        <f>ROUND(I1892*H1892,2)</f>
        <v>0</v>
      </c>
      <c r="K1892" s="191"/>
      <c r="L1892" s="196"/>
      <c r="M1892" s="197" t="s">
        <v>1</v>
      </c>
      <c r="N1892" s="198" t="s">
        <v>41</v>
      </c>
      <c r="P1892" s="157">
        <f>O1892*H1892</f>
        <v>0</v>
      </c>
      <c r="Q1892" s="157">
        <v>2.3E-3</v>
      </c>
      <c r="R1892" s="157">
        <f>Q1892*H1892</f>
        <v>0.19547239999999999</v>
      </c>
      <c r="S1892" s="157">
        <v>0</v>
      </c>
      <c r="T1892" s="158">
        <f>S1892*H1892</f>
        <v>0</v>
      </c>
      <c r="AR1892" s="159" t="s">
        <v>566</v>
      </c>
      <c r="AT1892" s="159" t="s">
        <v>891</v>
      </c>
      <c r="AU1892" s="159" t="s">
        <v>384</v>
      </c>
      <c r="AY1892" s="17" t="s">
        <v>371</v>
      </c>
      <c r="BE1892" s="160">
        <f>IF(N1892="základná",J1892,0)</f>
        <v>0</v>
      </c>
      <c r="BF1892" s="160">
        <f>IF(N1892="znížená",J1892,0)</f>
        <v>0</v>
      </c>
      <c r="BG1892" s="160">
        <f>IF(N1892="zákl. prenesená",J1892,0)</f>
        <v>0</v>
      </c>
      <c r="BH1892" s="160">
        <f>IF(N1892="zníž. prenesená",J1892,0)</f>
        <v>0</v>
      </c>
      <c r="BI1892" s="160">
        <f>IF(N1892="nulová",J1892,0)</f>
        <v>0</v>
      </c>
      <c r="BJ1892" s="17" t="s">
        <v>88</v>
      </c>
      <c r="BK1892" s="160">
        <f>ROUND(I1892*H1892,2)</f>
        <v>0</v>
      </c>
      <c r="BL1892" s="17" t="s">
        <v>461</v>
      </c>
      <c r="BM1892" s="159" t="s">
        <v>2207</v>
      </c>
    </row>
    <row r="1893" spans="2:65" s="13" customFormat="1" ht="11.25" x14ac:dyDescent="0.2">
      <c r="B1893" s="168"/>
      <c r="D1893" s="162" t="s">
        <v>379</v>
      </c>
      <c r="E1893" s="169" t="s">
        <v>1</v>
      </c>
      <c r="F1893" s="170" t="s">
        <v>2208</v>
      </c>
      <c r="H1893" s="171">
        <v>84.988</v>
      </c>
      <c r="I1893" s="172"/>
      <c r="L1893" s="168"/>
      <c r="M1893" s="173"/>
      <c r="T1893" s="174"/>
      <c r="AT1893" s="169" t="s">
        <v>379</v>
      </c>
      <c r="AU1893" s="169" t="s">
        <v>384</v>
      </c>
      <c r="AV1893" s="13" t="s">
        <v>88</v>
      </c>
      <c r="AW1893" s="13" t="s">
        <v>31</v>
      </c>
      <c r="AX1893" s="13" t="s">
        <v>75</v>
      </c>
      <c r="AY1893" s="169" t="s">
        <v>371</v>
      </c>
    </row>
    <row r="1894" spans="2:65" s="15" customFormat="1" ht="11.25" x14ac:dyDescent="0.2">
      <c r="B1894" s="182"/>
      <c r="D1894" s="162" t="s">
        <v>379</v>
      </c>
      <c r="E1894" s="183" t="s">
        <v>1</v>
      </c>
      <c r="F1894" s="184" t="s">
        <v>385</v>
      </c>
      <c r="H1894" s="185">
        <v>84.988</v>
      </c>
      <c r="I1894" s="186"/>
      <c r="L1894" s="182"/>
      <c r="M1894" s="187"/>
      <c r="T1894" s="188"/>
      <c r="AT1894" s="183" t="s">
        <v>379</v>
      </c>
      <c r="AU1894" s="183" t="s">
        <v>384</v>
      </c>
      <c r="AV1894" s="15" t="s">
        <v>377</v>
      </c>
      <c r="AW1894" s="15" t="s">
        <v>31</v>
      </c>
      <c r="AX1894" s="15" t="s">
        <v>82</v>
      </c>
      <c r="AY1894" s="183" t="s">
        <v>371</v>
      </c>
    </row>
    <row r="1895" spans="2:65" s="1" customFormat="1" ht="37.9" customHeight="1" x14ac:dyDescent="0.2">
      <c r="B1895" s="147"/>
      <c r="C1895" s="148" t="s">
        <v>2209</v>
      </c>
      <c r="D1895" s="148" t="s">
        <v>373</v>
      </c>
      <c r="E1895" s="149" t="s">
        <v>1629</v>
      </c>
      <c r="F1895" s="150" t="s">
        <v>1630</v>
      </c>
      <c r="G1895" s="151" t="s">
        <v>489</v>
      </c>
      <c r="H1895" s="152">
        <v>28.48</v>
      </c>
      <c r="I1895" s="153"/>
      <c r="J1895" s="154">
        <f>ROUND(I1895*H1895,2)</f>
        <v>0</v>
      </c>
      <c r="K1895" s="150"/>
      <c r="L1895" s="32"/>
      <c r="M1895" s="155" t="s">
        <v>1</v>
      </c>
      <c r="N1895" s="156" t="s">
        <v>41</v>
      </c>
      <c r="P1895" s="157">
        <f>O1895*H1895</f>
        <v>0</v>
      </c>
      <c r="Q1895" s="157">
        <v>3.6000000000000002E-4</v>
      </c>
      <c r="R1895" s="157">
        <f>Q1895*H1895</f>
        <v>1.0252800000000001E-2</v>
      </c>
      <c r="S1895" s="157">
        <v>0</v>
      </c>
      <c r="T1895" s="158">
        <f>S1895*H1895</f>
        <v>0</v>
      </c>
      <c r="AR1895" s="159" t="s">
        <v>461</v>
      </c>
      <c r="AT1895" s="159" t="s">
        <v>373</v>
      </c>
      <c r="AU1895" s="159" t="s">
        <v>384</v>
      </c>
      <c r="AY1895" s="17" t="s">
        <v>371</v>
      </c>
      <c r="BE1895" s="160">
        <f>IF(N1895="základná",J1895,0)</f>
        <v>0</v>
      </c>
      <c r="BF1895" s="160">
        <f>IF(N1895="znížená",J1895,0)</f>
        <v>0</v>
      </c>
      <c r="BG1895" s="160">
        <f>IF(N1895="zákl. prenesená",J1895,0)</f>
        <v>0</v>
      </c>
      <c r="BH1895" s="160">
        <f>IF(N1895="zníž. prenesená",J1895,0)</f>
        <v>0</v>
      </c>
      <c r="BI1895" s="160">
        <f>IF(N1895="nulová",J1895,0)</f>
        <v>0</v>
      </c>
      <c r="BJ1895" s="17" t="s">
        <v>88</v>
      </c>
      <c r="BK1895" s="160">
        <f>ROUND(I1895*H1895,2)</f>
        <v>0</v>
      </c>
      <c r="BL1895" s="17" t="s">
        <v>461</v>
      </c>
      <c r="BM1895" s="159" t="s">
        <v>2210</v>
      </c>
    </row>
    <row r="1896" spans="2:65" s="13" customFormat="1" ht="11.25" x14ac:dyDescent="0.2">
      <c r="B1896" s="168"/>
      <c r="D1896" s="162" t="s">
        <v>379</v>
      </c>
      <c r="E1896" s="169" t="s">
        <v>1</v>
      </c>
      <c r="F1896" s="170" t="s">
        <v>2211</v>
      </c>
      <c r="H1896" s="171">
        <v>28.48</v>
      </c>
      <c r="I1896" s="172"/>
      <c r="L1896" s="168"/>
      <c r="M1896" s="173"/>
      <c r="T1896" s="174"/>
      <c r="AT1896" s="169" t="s">
        <v>379</v>
      </c>
      <c r="AU1896" s="169" t="s">
        <v>384</v>
      </c>
      <c r="AV1896" s="13" t="s">
        <v>88</v>
      </c>
      <c r="AW1896" s="13" t="s">
        <v>31</v>
      </c>
      <c r="AX1896" s="13" t="s">
        <v>75</v>
      </c>
      <c r="AY1896" s="169" t="s">
        <v>371</v>
      </c>
    </row>
    <row r="1897" spans="2:65" s="14" customFormat="1" ht="11.25" x14ac:dyDescent="0.2">
      <c r="B1897" s="175"/>
      <c r="D1897" s="162" t="s">
        <v>379</v>
      </c>
      <c r="E1897" s="176" t="s">
        <v>149</v>
      </c>
      <c r="F1897" s="177" t="s">
        <v>383</v>
      </c>
      <c r="H1897" s="178">
        <v>28.48</v>
      </c>
      <c r="I1897" s="179"/>
      <c r="L1897" s="175"/>
      <c r="M1897" s="180"/>
      <c r="T1897" s="181"/>
      <c r="AT1897" s="176" t="s">
        <v>379</v>
      </c>
      <c r="AU1897" s="176" t="s">
        <v>384</v>
      </c>
      <c r="AV1897" s="14" t="s">
        <v>384</v>
      </c>
      <c r="AW1897" s="14" t="s">
        <v>31</v>
      </c>
      <c r="AX1897" s="14" t="s">
        <v>75</v>
      </c>
      <c r="AY1897" s="176" t="s">
        <v>371</v>
      </c>
    </row>
    <row r="1898" spans="2:65" s="15" customFormat="1" ht="11.25" x14ac:dyDescent="0.2">
      <c r="B1898" s="182"/>
      <c r="D1898" s="162" t="s">
        <v>379</v>
      </c>
      <c r="E1898" s="183" t="s">
        <v>1</v>
      </c>
      <c r="F1898" s="184" t="s">
        <v>385</v>
      </c>
      <c r="H1898" s="185">
        <v>28.48</v>
      </c>
      <c r="I1898" s="186"/>
      <c r="L1898" s="182"/>
      <c r="M1898" s="187"/>
      <c r="T1898" s="188"/>
      <c r="AT1898" s="183" t="s">
        <v>379</v>
      </c>
      <c r="AU1898" s="183" t="s">
        <v>384</v>
      </c>
      <c r="AV1898" s="15" t="s">
        <v>377</v>
      </c>
      <c r="AW1898" s="15" t="s">
        <v>31</v>
      </c>
      <c r="AX1898" s="15" t="s">
        <v>82</v>
      </c>
      <c r="AY1898" s="183" t="s">
        <v>371</v>
      </c>
    </row>
    <row r="1899" spans="2:65" s="1" customFormat="1" ht="24.2" customHeight="1" x14ac:dyDescent="0.2">
      <c r="B1899" s="147"/>
      <c r="C1899" s="189" t="s">
        <v>2212</v>
      </c>
      <c r="D1899" s="189" t="s">
        <v>891</v>
      </c>
      <c r="E1899" s="190" t="s">
        <v>1634</v>
      </c>
      <c r="F1899" s="191" t="s">
        <v>1635</v>
      </c>
      <c r="G1899" s="192" t="s">
        <v>489</v>
      </c>
      <c r="H1899" s="193">
        <v>28.48</v>
      </c>
      <c r="I1899" s="194"/>
      <c r="J1899" s="195">
        <f>ROUND(I1899*H1899,2)</f>
        <v>0</v>
      </c>
      <c r="K1899" s="191"/>
      <c r="L1899" s="196"/>
      <c r="M1899" s="197" t="s">
        <v>1</v>
      </c>
      <c r="N1899" s="198" t="s">
        <v>41</v>
      </c>
      <c r="P1899" s="157">
        <f>O1899*H1899</f>
        <v>0</v>
      </c>
      <c r="Q1899" s="157">
        <v>2.9999999999999997E-4</v>
      </c>
      <c r="R1899" s="157">
        <f>Q1899*H1899</f>
        <v>8.5439999999999995E-3</v>
      </c>
      <c r="S1899" s="157">
        <v>0</v>
      </c>
      <c r="T1899" s="158">
        <f>S1899*H1899</f>
        <v>0</v>
      </c>
      <c r="AR1899" s="159" t="s">
        <v>566</v>
      </c>
      <c r="AT1899" s="159" t="s">
        <v>891</v>
      </c>
      <c r="AU1899" s="159" t="s">
        <v>384</v>
      </c>
      <c r="AY1899" s="17" t="s">
        <v>371</v>
      </c>
      <c r="BE1899" s="160">
        <f>IF(N1899="základná",J1899,0)</f>
        <v>0</v>
      </c>
      <c r="BF1899" s="160">
        <f>IF(N1899="znížená",J1899,0)</f>
        <v>0</v>
      </c>
      <c r="BG1899" s="160">
        <f>IF(N1899="zákl. prenesená",J1899,0)</f>
        <v>0</v>
      </c>
      <c r="BH1899" s="160">
        <f>IF(N1899="zníž. prenesená",J1899,0)</f>
        <v>0</v>
      </c>
      <c r="BI1899" s="160">
        <f>IF(N1899="nulová",J1899,0)</f>
        <v>0</v>
      </c>
      <c r="BJ1899" s="17" t="s">
        <v>88</v>
      </c>
      <c r="BK1899" s="160">
        <f>ROUND(I1899*H1899,2)</f>
        <v>0</v>
      </c>
      <c r="BL1899" s="17" t="s">
        <v>461</v>
      </c>
      <c r="BM1899" s="159" t="s">
        <v>2213</v>
      </c>
    </row>
    <row r="1900" spans="2:65" s="13" customFormat="1" ht="11.25" x14ac:dyDescent="0.2">
      <c r="B1900" s="168"/>
      <c r="D1900" s="162" t="s">
        <v>379</v>
      </c>
      <c r="E1900" s="169" t="s">
        <v>1</v>
      </c>
      <c r="F1900" s="170" t="s">
        <v>149</v>
      </c>
      <c r="H1900" s="171">
        <v>28.48</v>
      </c>
      <c r="I1900" s="172"/>
      <c r="L1900" s="168"/>
      <c r="M1900" s="173"/>
      <c r="T1900" s="174"/>
      <c r="AT1900" s="169" t="s">
        <v>379</v>
      </c>
      <c r="AU1900" s="169" t="s">
        <v>384</v>
      </c>
      <c r="AV1900" s="13" t="s">
        <v>88</v>
      </c>
      <c r="AW1900" s="13" t="s">
        <v>31</v>
      </c>
      <c r="AX1900" s="13" t="s">
        <v>75</v>
      </c>
      <c r="AY1900" s="169" t="s">
        <v>371</v>
      </c>
    </row>
    <row r="1901" spans="2:65" s="15" customFormat="1" ht="11.25" x14ac:dyDescent="0.2">
      <c r="B1901" s="182"/>
      <c r="D1901" s="162" t="s">
        <v>379</v>
      </c>
      <c r="E1901" s="183" t="s">
        <v>1</v>
      </c>
      <c r="F1901" s="184" t="s">
        <v>385</v>
      </c>
      <c r="H1901" s="185">
        <v>28.48</v>
      </c>
      <c r="I1901" s="186"/>
      <c r="L1901" s="182"/>
      <c r="M1901" s="187"/>
      <c r="T1901" s="188"/>
      <c r="AT1901" s="183" t="s">
        <v>379</v>
      </c>
      <c r="AU1901" s="183" t="s">
        <v>384</v>
      </c>
      <c r="AV1901" s="15" t="s">
        <v>377</v>
      </c>
      <c r="AW1901" s="15" t="s">
        <v>31</v>
      </c>
      <c r="AX1901" s="15" t="s">
        <v>82</v>
      </c>
      <c r="AY1901" s="183" t="s">
        <v>371</v>
      </c>
    </row>
    <row r="1902" spans="2:65" s="1" customFormat="1" ht="33" customHeight="1" x14ac:dyDescent="0.2">
      <c r="B1902" s="147"/>
      <c r="C1902" s="148" t="s">
        <v>2214</v>
      </c>
      <c r="D1902" s="148" t="s">
        <v>373</v>
      </c>
      <c r="E1902" s="149" t="s">
        <v>1638</v>
      </c>
      <c r="F1902" s="150" t="s">
        <v>1639</v>
      </c>
      <c r="G1902" s="151" t="s">
        <v>489</v>
      </c>
      <c r="H1902" s="152">
        <v>28.48</v>
      </c>
      <c r="I1902" s="153"/>
      <c r="J1902" s="154">
        <f>ROUND(I1902*H1902,2)</f>
        <v>0</v>
      </c>
      <c r="K1902" s="150"/>
      <c r="L1902" s="32"/>
      <c r="M1902" s="155" t="s">
        <v>1</v>
      </c>
      <c r="N1902" s="156" t="s">
        <v>41</v>
      </c>
      <c r="P1902" s="157">
        <f>O1902*H1902</f>
        <v>0</v>
      </c>
      <c r="Q1902" s="157">
        <v>4.0545000000000002E-4</v>
      </c>
      <c r="R1902" s="157">
        <f>Q1902*H1902</f>
        <v>1.1547216000000001E-2</v>
      </c>
      <c r="S1902" s="157">
        <v>0</v>
      </c>
      <c r="T1902" s="158">
        <f>S1902*H1902</f>
        <v>0</v>
      </c>
      <c r="AR1902" s="159" t="s">
        <v>461</v>
      </c>
      <c r="AT1902" s="159" t="s">
        <v>373</v>
      </c>
      <c r="AU1902" s="159" t="s">
        <v>384</v>
      </c>
      <c r="AY1902" s="17" t="s">
        <v>371</v>
      </c>
      <c r="BE1902" s="160">
        <f>IF(N1902="základná",J1902,0)</f>
        <v>0</v>
      </c>
      <c r="BF1902" s="160">
        <f>IF(N1902="znížená",J1902,0)</f>
        <v>0</v>
      </c>
      <c r="BG1902" s="160">
        <f>IF(N1902="zákl. prenesená",J1902,0)</f>
        <v>0</v>
      </c>
      <c r="BH1902" s="160">
        <f>IF(N1902="zníž. prenesená",J1902,0)</f>
        <v>0</v>
      </c>
      <c r="BI1902" s="160">
        <f>IF(N1902="nulová",J1902,0)</f>
        <v>0</v>
      </c>
      <c r="BJ1902" s="17" t="s">
        <v>88</v>
      </c>
      <c r="BK1902" s="160">
        <f>ROUND(I1902*H1902,2)</f>
        <v>0</v>
      </c>
      <c r="BL1902" s="17" t="s">
        <v>461</v>
      </c>
      <c r="BM1902" s="159" t="s">
        <v>2215</v>
      </c>
    </row>
    <row r="1903" spans="2:65" s="12" customFormat="1" ht="11.25" x14ac:dyDescent="0.2">
      <c r="B1903" s="161"/>
      <c r="D1903" s="162" t="s">
        <v>379</v>
      </c>
      <c r="E1903" s="163" t="s">
        <v>1</v>
      </c>
      <c r="F1903" s="164" t="s">
        <v>2204</v>
      </c>
      <c r="H1903" s="163" t="s">
        <v>1</v>
      </c>
      <c r="I1903" s="165"/>
      <c r="L1903" s="161"/>
      <c r="M1903" s="166"/>
      <c r="T1903" s="167"/>
      <c r="AT1903" s="163" t="s">
        <v>379</v>
      </c>
      <c r="AU1903" s="163" t="s">
        <v>384</v>
      </c>
      <c r="AV1903" s="12" t="s">
        <v>82</v>
      </c>
      <c r="AW1903" s="12" t="s">
        <v>31</v>
      </c>
      <c r="AX1903" s="12" t="s">
        <v>75</v>
      </c>
      <c r="AY1903" s="163" t="s">
        <v>371</v>
      </c>
    </row>
    <row r="1904" spans="2:65" s="13" customFormat="1" ht="11.25" x14ac:dyDescent="0.2">
      <c r="B1904" s="168"/>
      <c r="D1904" s="162" t="s">
        <v>379</v>
      </c>
      <c r="E1904" s="169" t="s">
        <v>1</v>
      </c>
      <c r="F1904" s="170" t="s">
        <v>2211</v>
      </c>
      <c r="H1904" s="171">
        <v>28.48</v>
      </c>
      <c r="I1904" s="172"/>
      <c r="L1904" s="168"/>
      <c r="M1904" s="173"/>
      <c r="T1904" s="174"/>
      <c r="AT1904" s="169" t="s">
        <v>379</v>
      </c>
      <c r="AU1904" s="169" t="s">
        <v>384</v>
      </c>
      <c r="AV1904" s="13" t="s">
        <v>88</v>
      </c>
      <c r="AW1904" s="13" t="s">
        <v>31</v>
      </c>
      <c r="AX1904" s="13" t="s">
        <v>75</v>
      </c>
      <c r="AY1904" s="169" t="s">
        <v>371</v>
      </c>
    </row>
    <row r="1905" spans="2:65" s="14" customFormat="1" ht="11.25" x14ac:dyDescent="0.2">
      <c r="B1905" s="175"/>
      <c r="D1905" s="162" t="s">
        <v>379</v>
      </c>
      <c r="E1905" s="176" t="s">
        <v>161</v>
      </c>
      <c r="F1905" s="177" t="s">
        <v>383</v>
      </c>
      <c r="H1905" s="178">
        <v>28.48</v>
      </c>
      <c r="I1905" s="179"/>
      <c r="L1905" s="175"/>
      <c r="M1905" s="180"/>
      <c r="T1905" s="181"/>
      <c r="AT1905" s="176" t="s">
        <v>379</v>
      </c>
      <c r="AU1905" s="176" t="s">
        <v>384</v>
      </c>
      <c r="AV1905" s="14" t="s">
        <v>384</v>
      </c>
      <c r="AW1905" s="14" t="s">
        <v>31</v>
      </c>
      <c r="AX1905" s="14" t="s">
        <v>75</v>
      </c>
      <c r="AY1905" s="176" t="s">
        <v>371</v>
      </c>
    </row>
    <row r="1906" spans="2:65" s="15" customFormat="1" ht="11.25" x14ac:dyDescent="0.2">
      <c r="B1906" s="182"/>
      <c r="D1906" s="162" t="s">
        <v>379</v>
      </c>
      <c r="E1906" s="183" t="s">
        <v>1</v>
      </c>
      <c r="F1906" s="184" t="s">
        <v>385</v>
      </c>
      <c r="H1906" s="185">
        <v>28.48</v>
      </c>
      <c r="I1906" s="186"/>
      <c r="L1906" s="182"/>
      <c r="M1906" s="187"/>
      <c r="T1906" s="188"/>
      <c r="AT1906" s="183" t="s">
        <v>379</v>
      </c>
      <c r="AU1906" s="183" t="s">
        <v>384</v>
      </c>
      <c r="AV1906" s="15" t="s">
        <v>377</v>
      </c>
      <c r="AW1906" s="15" t="s">
        <v>31</v>
      </c>
      <c r="AX1906" s="15" t="s">
        <v>82</v>
      </c>
      <c r="AY1906" s="183" t="s">
        <v>371</v>
      </c>
    </row>
    <row r="1907" spans="2:65" s="1" customFormat="1" ht="24.2" customHeight="1" x14ac:dyDescent="0.2">
      <c r="B1907" s="147"/>
      <c r="C1907" s="189" t="s">
        <v>2216</v>
      </c>
      <c r="D1907" s="189" t="s">
        <v>891</v>
      </c>
      <c r="E1907" s="190" t="s">
        <v>1643</v>
      </c>
      <c r="F1907" s="191" t="s">
        <v>1644</v>
      </c>
      <c r="G1907" s="192" t="s">
        <v>489</v>
      </c>
      <c r="H1907" s="193">
        <v>28.48</v>
      </c>
      <c r="I1907" s="194"/>
      <c r="J1907" s="195">
        <f>ROUND(I1907*H1907,2)</f>
        <v>0</v>
      </c>
      <c r="K1907" s="191"/>
      <c r="L1907" s="196"/>
      <c r="M1907" s="197" t="s">
        <v>1</v>
      </c>
      <c r="N1907" s="198" t="s">
        <v>41</v>
      </c>
      <c r="P1907" s="157">
        <f>O1907*H1907</f>
        <v>0</v>
      </c>
      <c r="Q1907" s="157">
        <v>2.9999999999999997E-4</v>
      </c>
      <c r="R1907" s="157">
        <f>Q1907*H1907</f>
        <v>8.5439999999999995E-3</v>
      </c>
      <c r="S1907" s="157">
        <v>0</v>
      </c>
      <c r="T1907" s="158">
        <f>S1907*H1907</f>
        <v>0</v>
      </c>
      <c r="AR1907" s="159" t="s">
        <v>566</v>
      </c>
      <c r="AT1907" s="159" t="s">
        <v>891</v>
      </c>
      <c r="AU1907" s="159" t="s">
        <v>384</v>
      </c>
      <c r="AY1907" s="17" t="s">
        <v>371</v>
      </c>
      <c r="BE1907" s="160">
        <f>IF(N1907="základná",J1907,0)</f>
        <v>0</v>
      </c>
      <c r="BF1907" s="160">
        <f>IF(N1907="znížená",J1907,0)</f>
        <v>0</v>
      </c>
      <c r="BG1907" s="160">
        <f>IF(N1907="zákl. prenesená",J1907,0)</f>
        <v>0</v>
      </c>
      <c r="BH1907" s="160">
        <f>IF(N1907="zníž. prenesená",J1907,0)</f>
        <v>0</v>
      </c>
      <c r="BI1907" s="160">
        <f>IF(N1907="nulová",J1907,0)</f>
        <v>0</v>
      </c>
      <c r="BJ1907" s="17" t="s">
        <v>88</v>
      </c>
      <c r="BK1907" s="160">
        <f>ROUND(I1907*H1907,2)</f>
        <v>0</v>
      </c>
      <c r="BL1907" s="17" t="s">
        <v>461</v>
      </c>
      <c r="BM1907" s="159" t="s">
        <v>2217</v>
      </c>
    </row>
    <row r="1908" spans="2:65" s="13" customFormat="1" ht="11.25" x14ac:dyDescent="0.2">
      <c r="B1908" s="168"/>
      <c r="D1908" s="162" t="s">
        <v>379</v>
      </c>
      <c r="E1908" s="169" t="s">
        <v>1</v>
      </c>
      <c r="F1908" s="170" t="s">
        <v>161</v>
      </c>
      <c r="H1908" s="171">
        <v>28.48</v>
      </c>
      <c r="I1908" s="172"/>
      <c r="L1908" s="168"/>
      <c r="M1908" s="173"/>
      <c r="T1908" s="174"/>
      <c r="AT1908" s="169" t="s">
        <v>379</v>
      </c>
      <c r="AU1908" s="169" t="s">
        <v>384</v>
      </c>
      <c r="AV1908" s="13" t="s">
        <v>88</v>
      </c>
      <c r="AW1908" s="13" t="s">
        <v>31</v>
      </c>
      <c r="AX1908" s="13" t="s">
        <v>75</v>
      </c>
      <c r="AY1908" s="169" t="s">
        <v>371</v>
      </c>
    </row>
    <row r="1909" spans="2:65" s="15" customFormat="1" ht="11.25" x14ac:dyDescent="0.2">
      <c r="B1909" s="182"/>
      <c r="D1909" s="162" t="s">
        <v>379</v>
      </c>
      <c r="E1909" s="183" t="s">
        <v>1</v>
      </c>
      <c r="F1909" s="184" t="s">
        <v>385</v>
      </c>
      <c r="H1909" s="185">
        <v>28.48</v>
      </c>
      <c r="I1909" s="186"/>
      <c r="L1909" s="182"/>
      <c r="M1909" s="187"/>
      <c r="T1909" s="188"/>
      <c r="AT1909" s="183" t="s">
        <v>379</v>
      </c>
      <c r="AU1909" s="183" t="s">
        <v>384</v>
      </c>
      <c r="AV1909" s="15" t="s">
        <v>377</v>
      </c>
      <c r="AW1909" s="15" t="s">
        <v>31</v>
      </c>
      <c r="AX1909" s="15" t="s">
        <v>82</v>
      </c>
      <c r="AY1909" s="183" t="s">
        <v>371</v>
      </c>
    </row>
    <row r="1910" spans="2:65" s="1" customFormat="1" ht="37.9" customHeight="1" x14ac:dyDescent="0.2">
      <c r="B1910" s="147"/>
      <c r="C1910" s="148" t="s">
        <v>2218</v>
      </c>
      <c r="D1910" s="148" t="s">
        <v>373</v>
      </c>
      <c r="E1910" s="149" t="s">
        <v>1997</v>
      </c>
      <c r="F1910" s="150" t="s">
        <v>1998</v>
      </c>
      <c r="G1910" s="151" t="s">
        <v>489</v>
      </c>
      <c r="H1910" s="152">
        <v>3.83</v>
      </c>
      <c r="I1910" s="153"/>
      <c r="J1910" s="154">
        <f>ROUND(I1910*H1910,2)</f>
        <v>0</v>
      </c>
      <c r="K1910" s="150"/>
      <c r="L1910" s="32"/>
      <c r="M1910" s="155" t="s">
        <v>1</v>
      </c>
      <c r="N1910" s="156" t="s">
        <v>41</v>
      </c>
      <c r="P1910" s="157">
        <f>O1910*H1910</f>
        <v>0</v>
      </c>
      <c r="Q1910" s="157">
        <v>1.30462E-3</v>
      </c>
      <c r="R1910" s="157">
        <f>Q1910*H1910</f>
        <v>4.9966946000000005E-3</v>
      </c>
      <c r="S1910" s="157">
        <v>0</v>
      </c>
      <c r="T1910" s="158">
        <f>S1910*H1910</f>
        <v>0</v>
      </c>
      <c r="AR1910" s="159" t="s">
        <v>461</v>
      </c>
      <c r="AT1910" s="159" t="s">
        <v>373</v>
      </c>
      <c r="AU1910" s="159" t="s">
        <v>384</v>
      </c>
      <c r="AY1910" s="17" t="s">
        <v>371</v>
      </c>
      <c r="BE1910" s="160">
        <f>IF(N1910="základná",J1910,0)</f>
        <v>0</v>
      </c>
      <c r="BF1910" s="160">
        <f>IF(N1910="znížená",J1910,0)</f>
        <v>0</v>
      </c>
      <c r="BG1910" s="160">
        <f>IF(N1910="zákl. prenesená",J1910,0)</f>
        <v>0</v>
      </c>
      <c r="BH1910" s="160">
        <f>IF(N1910="zníž. prenesená",J1910,0)</f>
        <v>0</v>
      </c>
      <c r="BI1910" s="160">
        <f>IF(N1910="nulová",J1910,0)</f>
        <v>0</v>
      </c>
      <c r="BJ1910" s="17" t="s">
        <v>88</v>
      </c>
      <c r="BK1910" s="160">
        <f>ROUND(I1910*H1910,2)</f>
        <v>0</v>
      </c>
      <c r="BL1910" s="17" t="s">
        <v>461</v>
      </c>
      <c r="BM1910" s="159" t="s">
        <v>2219</v>
      </c>
    </row>
    <row r="1911" spans="2:65" s="13" customFormat="1" ht="11.25" x14ac:dyDescent="0.2">
      <c r="B1911" s="168"/>
      <c r="D1911" s="162" t="s">
        <v>379</v>
      </c>
      <c r="E1911" s="169" t="s">
        <v>1</v>
      </c>
      <c r="F1911" s="170" t="s">
        <v>2220</v>
      </c>
      <c r="H1911" s="171">
        <v>3.83</v>
      </c>
      <c r="I1911" s="172"/>
      <c r="L1911" s="168"/>
      <c r="M1911" s="173"/>
      <c r="T1911" s="174"/>
      <c r="AT1911" s="169" t="s">
        <v>379</v>
      </c>
      <c r="AU1911" s="169" t="s">
        <v>384</v>
      </c>
      <c r="AV1911" s="13" t="s">
        <v>88</v>
      </c>
      <c r="AW1911" s="13" t="s">
        <v>31</v>
      </c>
      <c r="AX1911" s="13" t="s">
        <v>75</v>
      </c>
      <c r="AY1911" s="169" t="s">
        <v>371</v>
      </c>
    </row>
    <row r="1912" spans="2:65" s="14" customFormat="1" ht="11.25" x14ac:dyDescent="0.2">
      <c r="B1912" s="175"/>
      <c r="D1912" s="162" t="s">
        <v>379</v>
      </c>
      <c r="E1912" s="176" t="s">
        <v>1</v>
      </c>
      <c r="F1912" s="177" t="s">
        <v>383</v>
      </c>
      <c r="H1912" s="178">
        <v>3.83</v>
      </c>
      <c r="I1912" s="179"/>
      <c r="L1912" s="175"/>
      <c r="M1912" s="180"/>
      <c r="T1912" s="181"/>
      <c r="AT1912" s="176" t="s">
        <v>379</v>
      </c>
      <c r="AU1912" s="176" t="s">
        <v>384</v>
      </c>
      <c r="AV1912" s="14" t="s">
        <v>384</v>
      </c>
      <c r="AW1912" s="14" t="s">
        <v>31</v>
      </c>
      <c r="AX1912" s="14" t="s">
        <v>75</v>
      </c>
      <c r="AY1912" s="176" t="s">
        <v>371</v>
      </c>
    </row>
    <row r="1913" spans="2:65" s="15" customFormat="1" ht="11.25" x14ac:dyDescent="0.2">
      <c r="B1913" s="182"/>
      <c r="D1913" s="162" t="s">
        <v>379</v>
      </c>
      <c r="E1913" s="183" t="s">
        <v>1</v>
      </c>
      <c r="F1913" s="184" t="s">
        <v>385</v>
      </c>
      <c r="H1913" s="185">
        <v>3.83</v>
      </c>
      <c r="I1913" s="186"/>
      <c r="L1913" s="182"/>
      <c r="M1913" s="187"/>
      <c r="T1913" s="188"/>
      <c r="AT1913" s="183" t="s">
        <v>379</v>
      </c>
      <c r="AU1913" s="183" t="s">
        <v>384</v>
      </c>
      <c r="AV1913" s="15" t="s">
        <v>377</v>
      </c>
      <c r="AW1913" s="15" t="s">
        <v>31</v>
      </c>
      <c r="AX1913" s="15" t="s">
        <v>82</v>
      </c>
      <c r="AY1913" s="183" t="s">
        <v>371</v>
      </c>
    </row>
    <row r="1914" spans="2:65" s="1" customFormat="1" ht="37.9" customHeight="1" x14ac:dyDescent="0.2">
      <c r="B1914" s="147"/>
      <c r="C1914" s="148" t="s">
        <v>2221</v>
      </c>
      <c r="D1914" s="148" t="s">
        <v>373</v>
      </c>
      <c r="E1914" s="149" t="s">
        <v>1993</v>
      </c>
      <c r="F1914" s="150" t="s">
        <v>1994</v>
      </c>
      <c r="G1914" s="151" t="s">
        <v>489</v>
      </c>
      <c r="H1914" s="152">
        <v>25.24</v>
      </c>
      <c r="I1914" s="153"/>
      <c r="J1914" s="154">
        <f>ROUND(I1914*H1914,2)</f>
        <v>0</v>
      </c>
      <c r="K1914" s="150"/>
      <c r="L1914" s="32"/>
      <c r="M1914" s="155" t="s">
        <v>1</v>
      </c>
      <c r="N1914" s="156" t="s">
        <v>41</v>
      </c>
      <c r="P1914" s="157">
        <f>O1914*H1914</f>
        <v>0</v>
      </c>
      <c r="Q1914" s="157">
        <v>9.1797000000000005E-4</v>
      </c>
      <c r="R1914" s="157">
        <f>Q1914*H1914</f>
        <v>2.3169562800000001E-2</v>
      </c>
      <c r="S1914" s="157">
        <v>0</v>
      </c>
      <c r="T1914" s="158">
        <f>S1914*H1914</f>
        <v>0</v>
      </c>
      <c r="AR1914" s="159" t="s">
        <v>461</v>
      </c>
      <c r="AT1914" s="159" t="s">
        <v>373</v>
      </c>
      <c r="AU1914" s="159" t="s">
        <v>384</v>
      </c>
      <c r="AY1914" s="17" t="s">
        <v>371</v>
      </c>
      <c r="BE1914" s="160">
        <f>IF(N1914="základná",J1914,0)</f>
        <v>0</v>
      </c>
      <c r="BF1914" s="160">
        <f>IF(N1914="znížená",J1914,0)</f>
        <v>0</v>
      </c>
      <c r="BG1914" s="160">
        <f>IF(N1914="zákl. prenesená",J1914,0)</f>
        <v>0</v>
      </c>
      <c r="BH1914" s="160">
        <f>IF(N1914="zníž. prenesená",J1914,0)</f>
        <v>0</v>
      </c>
      <c r="BI1914" s="160">
        <f>IF(N1914="nulová",J1914,0)</f>
        <v>0</v>
      </c>
      <c r="BJ1914" s="17" t="s">
        <v>88</v>
      </c>
      <c r="BK1914" s="160">
        <f>ROUND(I1914*H1914,2)</f>
        <v>0</v>
      </c>
      <c r="BL1914" s="17" t="s">
        <v>461</v>
      </c>
      <c r="BM1914" s="159" t="s">
        <v>2222</v>
      </c>
    </row>
    <row r="1915" spans="2:65" s="13" customFormat="1" ht="11.25" x14ac:dyDescent="0.2">
      <c r="B1915" s="168"/>
      <c r="D1915" s="162" t="s">
        <v>379</v>
      </c>
      <c r="E1915" s="169" t="s">
        <v>1</v>
      </c>
      <c r="F1915" s="170" t="s">
        <v>2223</v>
      </c>
      <c r="H1915" s="171">
        <v>25.24</v>
      </c>
      <c r="I1915" s="172"/>
      <c r="L1915" s="168"/>
      <c r="M1915" s="173"/>
      <c r="T1915" s="174"/>
      <c r="AT1915" s="169" t="s">
        <v>379</v>
      </c>
      <c r="AU1915" s="169" t="s">
        <v>384</v>
      </c>
      <c r="AV1915" s="13" t="s">
        <v>88</v>
      </c>
      <c r="AW1915" s="13" t="s">
        <v>31</v>
      </c>
      <c r="AX1915" s="13" t="s">
        <v>75</v>
      </c>
      <c r="AY1915" s="169" t="s">
        <v>371</v>
      </c>
    </row>
    <row r="1916" spans="2:65" s="14" customFormat="1" ht="11.25" x14ac:dyDescent="0.2">
      <c r="B1916" s="175"/>
      <c r="D1916" s="162" t="s">
        <v>379</v>
      </c>
      <c r="E1916" s="176" t="s">
        <v>1</v>
      </c>
      <c r="F1916" s="177" t="s">
        <v>383</v>
      </c>
      <c r="H1916" s="178">
        <v>25.24</v>
      </c>
      <c r="I1916" s="179"/>
      <c r="L1916" s="175"/>
      <c r="M1916" s="180"/>
      <c r="T1916" s="181"/>
      <c r="AT1916" s="176" t="s">
        <v>379</v>
      </c>
      <c r="AU1916" s="176" t="s">
        <v>384</v>
      </c>
      <c r="AV1916" s="14" t="s">
        <v>384</v>
      </c>
      <c r="AW1916" s="14" t="s">
        <v>31</v>
      </c>
      <c r="AX1916" s="14" t="s">
        <v>75</v>
      </c>
      <c r="AY1916" s="176" t="s">
        <v>371</v>
      </c>
    </row>
    <row r="1917" spans="2:65" s="15" customFormat="1" ht="11.25" x14ac:dyDescent="0.2">
      <c r="B1917" s="182"/>
      <c r="D1917" s="162" t="s">
        <v>379</v>
      </c>
      <c r="E1917" s="183" t="s">
        <v>1</v>
      </c>
      <c r="F1917" s="184" t="s">
        <v>385</v>
      </c>
      <c r="H1917" s="185">
        <v>25.24</v>
      </c>
      <c r="I1917" s="186"/>
      <c r="L1917" s="182"/>
      <c r="M1917" s="187"/>
      <c r="T1917" s="188"/>
      <c r="AT1917" s="183" t="s">
        <v>379</v>
      </c>
      <c r="AU1917" s="183" t="s">
        <v>384</v>
      </c>
      <c r="AV1917" s="15" t="s">
        <v>377</v>
      </c>
      <c r="AW1917" s="15" t="s">
        <v>31</v>
      </c>
      <c r="AX1917" s="15" t="s">
        <v>82</v>
      </c>
      <c r="AY1917" s="183" t="s">
        <v>371</v>
      </c>
    </row>
    <row r="1918" spans="2:65" s="1" customFormat="1" ht="24.2" customHeight="1" x14ac:dyDescent="0.2">
      <c r="B1918" s="147"/>
      <c r="C1918" s="189" t="s">
        <v>2224</v>
      </c>
      <c r="D1918" s="189" t="s">
        <v>891</v>
      </c>
      <c r="E1918" s="190" t="s">
        <v>2001</v>
      </c>
      <c r="F1918" s="191" t="s">
        <v>1532</v>
      </c>
      <c r="G1918" s="192" t="s">
        <v>376</v>
      </c>
      <c r="H1918" s="193">
        <v>7.6360000000000001</v>
      </c>
      <c r="I1918" s="194"/>
      <c r="J1918" s="195">
        <f>ROUND(I1918*H1918,2)</f>
        <v>0</v>
      </c>
      <c r="K1918" s="191"/>
      <c r="L1918" s="196"/>
      <c r="M1918" s="197" t="s">
        <v>1</v>
      </c>
      <c r="N1918" s="198" t="s">
        <v>41</v>
      </c>
      <c r="P1918" s="157">
        <f>O1918*H1918</f>
        <v>0</v>
      </c>
      <c r="Q1918" s="157">
        <v>5.0000000000000001E-3</v>
      </c>
      <c r="R1918" s="157">
        <f>Q1918*H1918</f>
        <v>3.8179999999999999E-2</v>
      </c>
      <c r="S1918" s="157">
        <v>0</v>
      </c>
      <c r="T1918" s="158">
        <f>S1918*H1918</f>
        <v>0</v>
      </c>
      <c r="AR1918" s="159" t="s">
        <v>566</v>
      </c>
      <c r="AT1918" s="159" t="s">
        <v>891</v>
      </c>
      <c r="AU1918" s="159" t="s">
        <v>384</v>
      </c>
      <c r="AY1918" s="17" t="s">
        <v>371</v>
      </c>
      <c r="BE1918" s="160">
        <f>IF(N1918="základná",J1918,0)</f>
        <v>0</v>
      </c>
      <c r="BF1918" s="160">
        <f>IF(N1918="znížená",J1918,0)</f>
        <v>0</v>
      </c>
      <c r="BG1918" s="160">
        <f>IF(N1918="zákl. prenesená",J1918,0)</f>
        <v>0</v>
      </c>
      <c r="BH1918" s="160">
        <f>IF(N1918="zníž. prenesená",J1918,0)</f>
        <v>0</v>
      </c>
      <c r="BI1918" s="160">
        <f>IF(N1918="nulová",J1918,0)</f>
        <v>0</v>
      </c>
      <c r="BJ1918" s="17" t="s">
        <v>88</v>
      </c>
      <c r="BK1918" s="160">
        <f>ROUND(I1918*H1918,2)</f>
        <v>0</v>
      </c>
      <c r="BL1918" s="17" t="s">
        <v>461</v>
      </c>
      <c r="BM1918" s="159" t="s">
        <v>2225</v>
      </c>
    </row>
    <row r="1919" spans="2:65" s="13" customFormat="1" ht="11.25" x14ac:dyDescent="0.2">
      <c r="B1919" s="168"/>
      <c r="D1919" s="162" t="s">
        <v>379</v>
      </c>
      <c r="E1919" s="169" t="s">
        <v>1</v>
      </c>
      <c r="F1919" s="170" t="s">
        <v>2226</v>
      </c>
      <c r="H1919" s="171">
        <v>0.69499999999999995</v>
      </c>
      <c r="I1919" s="172"/>
      <c r="L1919" s="168"/>
      <c r="M1919" s="173"/>
      <c r="T1919" s="174"/>
      <c r="AT1919" s="169" t="s">
        <v>379</v>
      </c>
      <c r="AU1919" s="169" t="s">
        <v>384</v>
      </c>
      <c r="AV1919" s="13" t="s">
        <v>88</v>
      </c>
      <c r="AW1919" s="13" t="s">
        <v>31</v>
      </c>
      <c r="AX1919" s="13" t="s">
        <v>75</v>
      </c>
      <c r="AY1919" s="169" t="s">
        <v>371</v>
      </c>
    </row>
    <row r="1920" spans="2:65" s="13" customFormat="1" ht="11.25" x14ac:dyDescent="0.2">
      <c r="B1920" s="168"/>
      <c r="D1920" s="162" t="s">
        <v>379</v>
      </c>
      <c r="E1920" s="169" t="s">
        <v>1</v>
      </c>
      <c r="F1920" s="170" t="s">
        <v>2227</v>
      </c>
      <c r="H1920" s="171">
        <v>6.9409999999999998</v>
      </c>
      <c r="I1920" s="172"/>
      <c r="L1920" s="168"/>
      <c r="M1920" s="173"/>
      <c r="T1920" s="174"/>
      <c r="AT1920" s="169" t="s">
        <v>379</v>
      </c>
      <c r="AU1920" s="169" t="s">
        <v>384</v>
      </c>
      <c r="AV1920" s="13" t="s">
        <v>88</v>
      </c>
      <c r="AW1920" s="13" t="s">
        <v>31</v>
      </c>
      <c r="AX1920" s="13" t="s">
        <v>75</v>
      </c>
      <c r="AY1920" s="169" t="s">
        <v>371</v>
      </c>
    </row>
    <row r="1921" spans="2:65" s="15" customFormat="1" ht="11.25" x14ac:dyDescent="0.2">
      <c r="B1921" s="182"/>
      <c r="D1921" s="162" t="s">
        <v>379</v>
      </c>
      <c r="E1921" s="183" t="s">
        <v>1</v>
      </c>
      <c r="F1921" s="184" t="s">
        <v>385</v>
      </c>
      <c r="H1921" s="185">
        <v>7.6360000000000001</v>
      </c>
      <c r="I1921" s="186"/>
      <c r="L1921" s="182"/>
      <c r="M1921" s="187"/>
      <c r="T1921" s="188"/>
      <c r="AT1921" s="183" t="s">
        <v>379</v>
      </c>
      <c r="AU1921" s="183" t="s">
        <v>384</v>
      </c>
      <c r="AV1921" s="15" t="s">
        <v>377</v>
      </c>
      <c r="AW1921" s="15" t="s">
        <v>31</v>
      </c>
      <c r="AX1921" s="15" t="s">
        <v>82</v>
      </c>
      <c r="AY1921" s="183" t="s">
        <v>371</v>
      </c>
    </row>
    <row r="1922" spans="2:65" s="1" customFormat="1" ht="24.2" customHeight="1" x14ac:dyDescent="0.2">
      <c r="B1922" s="147"/>
      <c r="C1922" s="148" t="s">
        <v>2228</v>
      </c>
      <c r="D1922" s="148" t="s">
        <v>373</v>
      </c>
      <c r="E1922" s="149" t="s">
        <v>1500</v>
      </c>
      <c r="F1922" s="150" t="s">
        <v>1501</v>
      </c>
      <c r="G1922" s="151" t="s">
        <v>376</v>
      </c>
      <c r="H1922" s="152">
        <v>73.903000000000006</v>
      </c>
      <c r="I1922" s="153"/>
      <c r="J1922" s="154">
        <f>ROUND(I1922*H1922,2)</f>
        <v>0</v>
      </c>
      <c r="K1922" s="150"/>
      <c r="L1922" s="32"/>
      <c r="M1922" s="155" t="s">
        <v>1</v>
      </c>
      <c r="N1922" s="156" t="s">
        <v>41</v>
      </c>
      <c r="P1922" s="157">
        <f>O1922*H1922</f>
        <v>0</v>
      </c>
      <c r="Q1922" s="157">
        <v>0</v>
      </c>
      <c r="R1922" s="157">
        <f>Q1922*H1922</f>
        <v>0</v>
      </c>
      <c r="S1922" s="157">
        <v>0</v>
      </c>
      <c r="T1922" s="158">
        <f>S1922*H1922</f>
        <v>0</v>
      </c>
      <c r="AR1922" s="159" t="s">
        <v>461</v>
      </c>
      <c r="AT1922" s="159" t="s">
        <v>373</v>
      </c>
      <c r="AU1922" s="159" t="s">
        <v>384</v>
      </c>
      <c r="AY1922" s="17" t="s">
        <v>371</v>
      </c>
      <c r="BE1922" s="160">
        <f>IF(N1922="základná",J1922,0)</f>
        <v>0</v>
      </c>
      <c r="BF1922" s="160">
        <f>IF(N1922="znížená",J1922,0)</f>
        <v>0</v>
      </c>
      <c r="BG1922" s="160">
        <f>IF(N1922="zákl. prenesená",J1922,0)</f>
        <v>0</v>
      </c>
      <c r="BH1922" s="160">
        <f>IF(N1922="zníž. prenesená",J1922,0)</f>
        <v>0</v>
      </c>
      <c r="BI1922" s="160">
        <f>IF(N1922="nulová",J1922,0)</f>
        <v>0</v>
      </c>
      <c r="BJ1922" s="17" t="s">
        <v>88</v>
      </c>
      <c r="BK1922" s="160">
        <f>ROUND(I1922*H1922,2)</f>
        <v>0</v>
      </c>
      <c r="BL1922" s="17" t="s">
        <v>461</v>
      </c>
      <c r="BM1922" s="159" t="s">
        <v>2229</v>
      </c>
    </row>
    <row r="1923" spans="2:65" s="13" customFormat="1" ht="11.25" x14ac:dyDescent="0.2">
      <c r="B1923" s="168"/>
      <c r="D1923" s="162" t="s">
        <v>379</v>
      </c>
      <c r="E1923" s="169" t="s">
        <v>1</v>
      </c>
      <c r="F1923" s="170" t="s">
        <v>2230</v>
      </c>
      <c r="H1923" s="171">
        <v>73.903000000000006</v>
      </c>
      <c r="I1923" s="172"/>
      <c r="L1923" s="168"/>
      <c r="M1923" s="173"/>
      <c r="T1923" s="174"/>
      <c r="AT1923" s="169" t="s">
        <v>379</v>
      </c>
      <c r="AU1923" s="169" t="s">
        <v>384</v>
      </c>
      <c r="AV1923" s="13" t="s">
        <v>88</v>
      </c>
      <c r="AW1923" s="13" t="s">
        <v>31</v>
      </c>
      <c r="AX1923" s="13" t="s">
        <v>75</v>
      </c>
      <c r="AY1923" s="169" t="s">
        <v>371</v>
      </c>
    </row>
    <row r="1924" spans="2:65" s="15" customFormat="1" ht="11.25" x14ac:dyDescent="0.2">
      <c r="B1924" s="182"/>
      <c r="D1924" s="162" t="s">
        <v>379</v>
      </c>
      <c r="E1924" s="183" t="s">
        <v>1</v>
      </c>
      <c r="F1924" s="184" t="s">
        <v>385</v>
      </c>
      <c r="H1924" s="185">
        <v>73.903000000000006</v>
      </c>
      <c r="I1924" s="186"/>
      <c r="L1924" s="182"/>
      <c r="M1924" s="187"/>
      <c r="T1924" s="188"/>
      <c r="AT1924" s="183" t="s">
        <v>379</v>
      </c>
      <c r="AU1924" s="183" t="s">
        <v>384</v>
      </c>
      <c r="AV1924" s="15" t="s">
        <v>377</v>
      </c>
      <c r="AW1924" s="15" t="s">
        <v>31</v>
      </c>
      <c r="AX1924" s="15" t="s">
        <v>82</v>
      </c>
      <c r="AY1924" s="183" t="s">
        <v>371</v>
      </c>
    </row>
    <row r="1925" spans="2:65" s="1" customFormat="1" ht="24.2" customHeight="1" x14ac:dyDescent="0.2">
      <c r="B1925" s="147"/>
      <c r="C1925" s="189" t="s">
        <v>2231</v>
      </c>
      <c r="D1925" s="189" t="s">
        <v>891</v>
      </c>
      <c r="E1925" s="190" t="s">
        <v>1504</v>
      </c>
      <c r="F1925" s="191" t="s">
        <v>1505</v>
      </c>
      <c r="G1925" s="192" t="s">
        <v>376</v>
      </c>
      <c r="H1925" s="193">
        <v>88.683999999999997</v>
      </c>
      <c r="I1925" s="194"/>
      <c r="J1925" s="195">
        <f>ROUND(I1925*H1925,2)</f>
        <v>0</v>
      </c>
      <c r="K1925" s="191"/>
      <c r="L1925" s="196"/>
      <c r="M1925" s="197" t="s">
        <v>1</v>
      </c>
      <c r="N1925" s="198" t="s">
        <v>41</v>
      </c>
      <c r="P1925" s="157">
        <f>O1925*H1925</f>
        <v>0</v>
      </c>
      <c r="Q1925" s="157">
        <v>2.9999999999999997E-4</v>
      </c>
      <c r="R1925" s="157">
        <f>Q1925*H1925</f>
        <v>2.6605199999999996E-2</v>
      </c>
      <c r="S1925" s="157">
        <v>0</v>
      </c>
      <c r="T1925" s="158">
        <f>S1925*H1925</f>
        <v>0</v>
      </c>
      <c r="AR1925" s="159" t="s">
        <v>566</v>
      </c>
      <c r="AT1925" s="159" t="s">
        <v>891</v>
      </c>
      <c r="AU1925" s="159" t="s">
        <v>384</v>
      </c>
      <c r="AY1925" s="17" t="s">
        <v>371</v>
      </c>
      <c r="BE1925" s="160">
        <f>IF(N1925="základná",J1925,0)</f>
        <v>0</v>
      </c>
      <c r="BF1925" s="160">
        <f>IF(N1925="znížená",J1925,0)</f>
        <v>0</v>
      </c>
      <c r="BG1925" s="160">
        <f>IF(N1925="zákl. prenesená",J1925,0)</f>
        <v>0</v>
      </c>
      <c r="BH1925" s="160">
        <f>IF(N1925="zníž. prenesená",J1925,0)</f>
        <v>0</v>
      </c>
      <c r="BI1925" s="160">
        <f>IF(N1925="nulová",J1925,0)</f>
        <v>0</v>
      </c>
      <c r="BJ1925" s="17" t="s">
        <v>88</v>
      </c>
      <c r="BK1925" s="160">
        <f>ROUND(I1925*H1925,2)</f>
        <v>0</v>
      </c>
      <c r="BL1925" s="17" t="s">
        <v>461</v>
      </c>
      <c r="BM1925" s="159" t="s">
        <v>2232</v>
      </c>
    </row>
    <row r="1926" spans="2:65" s="13" customFormat="1" ht="11.25" x14ac:dyDescent="0.2">
      <c r="B1926" s="168"/>
      <c r="D1926" s="162" t="s">
        <v>379</v>
      </c>
      <c r="E1926" s="169" t="s">
        <v>1</v>
      </c>
      <c r="F1926" s="170" t="s">
        <v>2233</v>
      </c>
      <c r="H1926" s="171">
        <v>88.683999999999997</v>
      </c>
      <c r="I1926" s="172"/>
      <c r="L1926" s="168"/>
      <c r="M1926" s="173"/>
      <c r="T1926" s="174"/>
      <c r="AT1926" s="169" t="s">
        <v>379</v>
      </c>
      <c r="AU1926" s="169" t="s">
        <v>384</v>
      </c>
      <c r="AV1926" s="13" t="s">
        <v>88</v>
      </c>
      <c r="AW1926" s="13" t="s">
        <v>31</v>
      </c>
      <c r="AX1926" s="13" t="s">
        <v>75</v>
      </c>
      <c r="AY1926" s="169" t="s">
        <v>371</v>
      </c>
    </row>
    <row r="1927" spans="2:65" s="15" customFormat="1" ht="11.25" x14ac:dyDescent="0.2">
      <c r="B1927" s="182"/>
      <c r="D1927" s="162" t="s">
        <v>379</v>
      </c>
      <c r="E1927" s="183" t="s">
        <v>1</v>
      </c>
      <c r="F1927" s="184" t="s">
        <v>385</v>
      </c>
      <c r="H1927" s="185">
        <v>88.683999999999997</v>
      </c>
      <c r="I1927" s="186"/>
      <c r="L1927" s="182"/>
      <c r="M1927" s="187"/>
      <c r="T1927" s="188"/>
      <c r="AT1927" s="183" t="s">
        <v>379</v>
      </c>
      <c r="AU1927" s="183" t="s">
        <v>384</v>
      </c>
      <c r="AV1927" s="15" t="s">
        <v>377</v>
      </c>
      <c r="AW1927" s="15" t="s">
        <v>31</v>
      </c>
      <c r="AX1927" s="15" t="s">
        <v>82</v>
      </c>
      <c r="AY1927" s="183" t="s">
        <v>371</v>
      </c>
    </row>
    <row r="1928" spans="2:65" s="1" customFormat="1" ht="33" customHeight="1" x14ac:dyDescent="0.2">
      <c r="B1928" s="147"/>
      <c r="C1928" s="148" t="s">
        <v>2234</v>
      </c>
      <c r="D1928" s="148" t="s">
        <v>373</v>
      </c>
      <c r="E1928" s="149" t="s">
        <v>1682</v>
      </c>
      <c r="F1928" s="150" t="s">
        <v>1683</v>
      </c>
      <c r="G1928" s="151" t="s">
        <v>376</v>
      </c>
      <c r="H1928" s="152">
        <v>66.783000000000001</v>
      </c>
      <c r="I1928" s="153"/>
      <c r="J1928" s="154">
        <f>ROUND(I1928*H1928,2)</f>
        <v>0</v>
      </c>
      <c r="K1928" s="150"/>
      <c r="L1928" s="32"/>
      <c r="M1928" s="155" t="s">
        <v>1</v>
      </c>
      <c r="N1928" s="156" t="s">
        <v>41</v>
      </c>
      <c r="P1928" s="157">
        <f>O1928*H1928</f>
        <v>0</v>
      </c>
      <c r="Q1928" s="157">
        <v>0</v>
      </c>
      <c r="R1928" s="157">
        <f>Q1928*H1928</f>
        <v>0</v>
      </c>
      <c r="S1928" s="157">
        <v>0</v>
      </c>
      <c r="T1928" s="158">
        <f>S1928*H1928</f>
        <v>0</v>
      </c>
      <c r="AR1928" s="159" t="s">
        <v>461</v>
      </c>
      <c r="AT1928" s="159" t="s">
        <v>373</v>
      </c>
      <c r="AU1928" s="159" t="s">
        <v>384</v>
      </c>
      <c r="AY1928" s="17" t="s">
        <v>371</v>
      </c>
      <c r="BE1928" s="160">
        <f>IF(N1928="základná",J1928,0)</f>
        <v>0</v>
      </c>
      <c r="BF1928" s="160">
        <f>IF(N1928="znížená",J1928,0)</f>
        <v>0</v>
      </c>
      <c r="BG1928" s="160">
        <f>IF(N1928="zákl. prenesená",J1928,0)</f>
        <v>0</v>
      </c>
      <c r="BH1928" s="160">
        <f>IF(N1928="zníž. prenesená",J1928,0)</f>
        <v>0</v>
      </c>
      <c r="BI1928" s="160">
        <f>IF(N1928="nulová",J1928,0)</f>
        <v>0</v>
      </c>
      <c r="BJ1928" s="17" t="s">
        <v>88</v>
      </c>
      <c r="BK1928" s="160">
        <f>ROUND(I1928*H1928,2)</f>
        <v>0</v>
      </c>
      <c r="BL1928" s="17" t="s">
        <v>461</v>
      </c>
      <c r="BM1928" s="159" t="s">
        <v>2235</v>
      </c>
    </row>
    <row r="1929" spans="2:65" s="13" customFormat="1" ht="11.25" x14ac:dyDescent="0.2">
      <c r="B1929" s="168"/>
      <c r="D1929" s="162" t="s">
        <v>379</v>
      </c>
      <c r="E1929" s="169" t="s">
        <v>1</v>
      </c>
      <c r="F1929" s="170" t="s">
        <v>263</v>
      </c>
      <c r="H1929" s="171">
        <v>66.783000000000001</v>
      </c>
      <c r="I1929" s="172"/>
      <c r="L1929" s="168"/>
      <c r="M1929" s="173"/>
      <c r="T1929" s="174"/>
      <c r="AT1929" s="169" t="s">
        <v>379</v>
      </c>
      <c r="AU1929" s="169" t="s">
        <v>384</v>
      </c>
      <c r="AV1929" s="13" t="s">
        <v>88</v>
      </c>
      <c r="AW1929" s="13" t="s">
        <v>31</v>
      </c>
      <c r="AX1929" s="13" t="s">
        <v>75</v>
      </c>
      <c r="AY1929" s="169" t="s">
        <v>371</v>
      </c>
    </row>
    <row r="1930" spans="2:65" s="15" customFormat="1" ht="11.25" x14ac:dyDescent="0.2">
      <c r="B1930" s="182"/>
      <c r="D1930" s="162" t="s">
        <v>379</v>
      </c>
      <c r="E1930" s="183" t="s">
        <v>1</v>
      </c>
      <c r="F1930" s="184" t="s">
        <v>385</v>
      </c>
      <c r="H1930" s="185">
        <v>66.783000000000001</v>
      </c>
      <c r="I1930" s="186"/>
      <c r="L1930" s="182"/>
      <c r="M1930" s="187"/>
      <c r="T1930" s="188"/>
      <c r="AT1930" s="183" t="s">
        <v>379</v>
      </c>
      <c r="AU1930" s="183" t="s">
        <v>384</v>
      </c>
      <c r="AV1930" s="15" t="s">
        <v>377</v>
      </c>
      <c r="AW1930" s="15" t="s">
        <v>31</v>
      </c>
      <c r="AX1930" s="15" t="s">
        <v>82</v>
      </c>
      <c r="AY1930" s="183" t="s">
        <v>371</v>
      </c>
    </row>
    <row r="1931" spans="2:65" s="1" customFormat="1" ht="33" customHeight="1" x14ac:dyDescent="0.2">
      <c r="B1931" s="147"/>
      <c r="C1931" s="189" t="s">
        <v>2236</v>
      </c>
      <c r="D1931" s="189" t="s">
        <v>891</v>
      </c>
      <c r="E1931" s="190" t="s">
        <v>1686</v>
      </c>
      <c r="F1931" s="191" t="s">
        <v>1687</v>
      </c>
      <c r="G1931" s="192" t="s">
        <v>376</v>
      </c>
      <c r="H1931" s="193">
        <v>22.706</v>
      </c>
      <c r="I1931" s="194"/>
      <c r="J1931" s="195">
        <f>ROUND(I1931*H1931,2)</f>
        <v>0</v>
      </c>
      <c r="K1931" s="191"/>
      <c r="L1931" s="196"/>
      <c r="M1931" s="197" t="s">
        <v>1</v>
      </c>
      <c r="N1931" s="198" t="s">
        <v>41</v>
      </c>
      <c r="P1931" s="157">
        <f>O1931*H1931</f>
        <v>0</v>
      </c>
      <c r="Q1931" s="157">
        <v>4.7999999999999996E-3</v>
      </c>
      <c r="R1931" s="157">
        <f>Q1931*H1931</f>
        <v>0.10898879999999998</v>
      </c>
      <c r="S1931" s="157">
        <v>0</v>
      </c>
      <c r="T1931" s="158">
        <f>S1931*H1931</f>
        <v>0</v>
      </c>
      <c r="AR1931" s="159" t="s">
        <v>566</v>
      </c>
      <c r="AT1931" s="159" t="s">
        <v>891</v>
      </c>
      <c r="AU1931" s="159" t="s">
        <v>384</v>
      </c>
      <c r="AY1931" s="17" t="s">
        <v>371</v>
      </c>
      <c r="BE1931" s="160">
        <f>IF(N1931="základná",J1931,0)</f>
        <v>0</v>
      </c>
      <c r="BF1931" s="160">
        <f>IF(N1931="znížená",J1931,0)</f>
        <v>0</v>
      </c>
      <c r="BG1931" s="160">
        <f>IF(N1931="zákl. prenesená",J1931,0)</f>
        <v>0</v>
      </c>
      <c r="BH1931" s="160">
        <f>IF(N1931="zníž. prenesená",J1931,0)</f>
        <v>0</v>
      </c>
      <c r="BI1931" s="160">
        <f>IF(N1931="nulová",J1931,0)</f>
        <v>0</v>
      </c>
      <c r="BJ1931" s="17" t="s">
        <v>88</v>
      </c>
      <c r="BK1931" s="160">
        <f>ROUND(I1931*H1931,2)</f>
        <v>0</v>
      </c>
      <c r="BL1931" s="17" t="s">
        <v>461</v>
      </c>
      <c r="BM1931" s="159" t="s">
        <v>2237</v>
      </c>
    </row>
    <row r="1932" spans="2:65" s="13" customFormat="1" ht="11.25" x14ac:dyDescent="0.2">
      <c r="B1932" s="168"/>
      <c r="D1932" s="162" t="s">
        <v>379</v>
      </c>
      <c r="E1932" s="169" t="s">
        <v>1</v>
      </c>
      <c r="F1932" s="170" t="s">
        <v>2238</v>
      </c>
      <c r="H1932" s="171">
        <v>22.706</v>
      </c>
      <c r="I1932" s="172"/>
      <c r="L1932" s="168"/>
      <c r="M1932" s="173"/>
      <c r="T1932" s="174"/>
      <c r="AT1932" s="169" t="s">
        <v>379</v>
      </c>
      <c r="AU1932" s="169" t="s">
        <v>384</v>
      </c>
      <c r="AV1932" s="13" t="s">
        <v>88</v>
      </c>
      <c r="AW1932" s="13" t="s">
        <v>31</v>
      </c>
      <c r="AX1932" s="13" t="s">
        <v>75</v>
      </c>
      <c r="AY1932" s="169" t="s">
        <v>371</v>
      </c>
    </row>
    <row r="1933" spans="2:65" s="15" customFormat="1" ht="11.25" x14ac:dyDescent="0.2">
      <c r="B1933" s="182"/>
      <c r="D1933" s="162" t="s">
        <v>379</v>
      </c>
      <c r="E1933" s="183" t="s">
        <v>1</v>
      </c>
      <c r="F1933" s="184" t="s">
        <v>385</v>
      </c>
      <c r="H1933" s="185">
        <v>22.706</v>
      </c>
      <c r="I1933" s="186"/>
      <c r="L1933" s="182"/>
      <c r="M1933" s="187"/>
      <c r="T1933" s="188"/>
      <c r="AT1933" s="183" t="s">
        <v>379</v>
      </c>
      <c r="AU1933" s="183" t="s">
        <v>384</v>
      </c>
      <c r="AV1933" s="15" t="s">
        <v>377</v>
      </c>
      <c r="AW1933" s="15" t="s">
        <v>31</v>
      </c>
      <c r="AX1933" s="15" t="s">
        <v>82</v>
      </c>
      <c r="AY1933" s="183" t="s">
        <v>371</v>
      </c>
    </row>
    <row r="1934" spans="2:65" s="1" customFormat="1" ht="33" customHeight="1" x14ac:dyDescent="0.2">
      <c r="B1934" s="147"/>
      <c r="C1934" s="189" t="s">
        <v>2239</v>
      </c>
      <c r="D1934" s="189" t="s">
        <v>891</v>
      </c>
      <c r="E1934" s="190" t="s">
        <v>1691</v>
      </c>
      <c r="F1934" s="191" t="s">
        <v>1692</v>
      </c>
      <c r="G1934" s="192" t="s">
        <v>376</v>
      </c>
      <c r="H1934" s="193">
        <v>22.706</v>
      </c>
      <c r="I1934" s="194"/>
      <c r="J1934" s="195">
        <f>ROUND(I1934*H1934,2)</f>
        <v>0</v>
      </c>
      <c r="K1934" s="191"/>
      <c r="L1934" s="196"/>
      <c r="M1934" s="197" t="s">
        <v>1</v>
      </c>
      <c r="N1934" s="198" t="s">
        <v>41</v>
      </c>
      <c r="P1934" s="157">
        <f>O1934*H1934</f>
        <v>0</v>
      </c>
      <c r="Q1934" s="157">
        <v>5.1000000000000004E-3</v>
      </c>
      <c r="R1934" s="157">
        <f>Q1934*H1934</f>
        <v>0.1158006</v>
      </c>
      <c r="S1934" s="157">
        <v>0</v>
      </c>
      <c r="T1934" s="158">
        <f>S1934*H1934</f>
        <v>0</v>
      </c>
      <c r="AR1934" s="159" t="s">
        <v>566</v>
      </c>
      <c r="AT1934" s="159" t="s">
        <v>891</v>
      </c>
      <c r="AU1934" s="159" t="s">
        <v>384</v>
      </c>
      <c r="AY1934" s="17" t="s">
        <v>371</v>
      </c>
      <c r="BE1934" s="160">
        <f>IF(N1934="základná",J1934,0)</f>
        <v>0</v>
      </c>
      <c r="BF1934" s="160">
        <f>IF(N1934="znížená",J1934,0)</f>
        <v>0</v>
      </c>
      <c r="BG1934" s="160">
        <f>IF(N1934="zákl. prenesená",J1934,0)</f>
        <v>0</v>
      </c>
      <c r="BH1934" s="160">
        <f>IF(N1934="zníž. prenesená",J1934,0)</f>
        <v>0</v>
      </c>
      <c r="BI1934" s="160">
        <f>IF(N1934="nulová",J1934,0)</f>
        <v>0</v>
      </c>
      <c r="BJ1934" s="17" t="s">
        <v>88</v>
      </c>
      <c r="BK1934" s="160">
        <f>ROUND(I1934*H1934,2)</f>
        <v>0</v>
      </c>
      <c r="BL1934" s="17" t="s">
        <v>461</v>
      </c>
      <c r="BM1934" s="159" t="s">
        <v>2240</v>
      </c>
    </row>
    <row r="1935" spans="2:65" s="13" customFormat="1" ht="11.25" x14ac:dyDescent="0.2">
      <c r="B1935" s="168"/>
      <c r="D1935" s="162" t="s">
        <v>379</v>
      </c>
      <c r="E1935" s="169" t="s">
        <v>1</v>
      </c>
      <c r="F1935" s="170" t="s">
        <v>2238</v>
      </c>
      <c r="H1935" s="171">
        <v>22.706</v>
      </c>
      <c r="I1935" s="172"/>
      <c r="L1935" s="168"/>
      <c r="M1935" s="173"/>
      <c r="T1935" s="174"/>
      <c r="AT1935" s="169" t="s">
        <v>379</v>
      </c>
      <c r="AU1935" s="169" t="s">
        <v>384</v>
      </c>
      <c r="AV1935" s="13" t="s">
        <v>88</v>
      </c>
      <c r="AW1935" s="13" t="s">
        <v>31</v>
      </c>
      <c r="AX1935" s="13" t="s">
        <v>75</v>
      </c>
      <c r="AY1935" s="169" t="s">
        <v>371</v>
      </c>
    </row>
    <row r="1936" spans="2:65" s="15" customFormat="1" ht="11.25" x14ac:dyDescent="0.2">
      <c r="B1936" s="182"/>
      <c r="D1936" s="162" t="s">
        <v>379</v>
      </c>
      <c r="E1936" s="183" t="s">
        <v>1</v>
      </c>
      <c r="F1936" s="184" t="s">
        <v>385</v>
      </c>
      <c r="H1936" s="185">
        <v>22.706</v>
      </c>
      <c r="I1936" s="186"/>
      <c r="L1936" s="182"/>
      <c r="M1936" s="187"/>
      <c r="T1936" s="188"/>
      <c r="AT1936" s="183" t="s">
        <v>379</v>
      </c>
      <c r="AU1936" s="183" t="s">
        <v>384</v>
      </c>
      <c r="AV1936" s="15" t="s">
        <v>377</v>
      </c>
      <c r="AW1936" s="15" t="s">
        <v>31</v>
      </c>
      <c r="AX1936" s="15" t="s">
        <v>82</v>
      </c>
      <c r="AY1936" s="183" t="s">
        <v>371</v>
      </c>
    </row>
    <row r="1937" spans="2:65" s="1" customFormat="1" ht="33" customHeight="1" x14ac:dyDescent="0.2">
      <c r="B1937" s="147"/>
      <c r="C1937" s="189" t="s">
        <v>2241</v>
      </c>
      <c r="D1937" s="189" t="s">
        <v>891</v>
      </c>
      <c r="E1937" s="190" t="s">
        <v>1695</v>
      </c>
      <c r="F1937" s="191" t="s">
        <v>1696</v>
      </c>
      <c r="G1937" s="192" t="s">
        <v>376</v>
      </c>
      <c r="H1937" s="193">
        <v>22.706</v>
      </c>
      <c r="I1937" s="194"/>
      <c r="J1937" s="195">
        <f>ROUND(I1937*H1937,2)</f>
        <v>0</v>
      </c>
      <c r="K1937" s="191"/>
      <c r="L1937" s="196"/>
      <c r="M1937" s="197" t="s">
        <v>1</v>
      </c>
      <c r="N1937" s="198" t="s">
        <v>41</v>
      </c>
      <c r="P1937" s="157">
        <f>O1937*H1937</f>
        <v>0</v>
      </c>
      <c r="Q1937" s="157">
        <v>6.1999999999999998E-3</v>
      </c>
      <c r="R1937" s="157">
        <f>Q1937*H1937</f>
        <v>0.14077719999999999</v>
      </c>
      <c r="S1937" s="157">
        <v>0</v>
      </c>
      <c r="T1937" s="158">
        <f>S1937*H1937</f>
        <v>0</v>
      </c>
      <c r="AR1937" s="159" t="s">
        <v>566</v>
      </c>
      <c r="AT1937" s="159" t="s">
        <v>891</v>
      </c>
      <c r="AU1937" s="159" t="s">
        <v>384</v>
      </c>
      <c r="AY1937" s="17" t="s">
        <v>371</v>
      </c>
      <c r="BE1937" s="160">
        <f>IF(N1937="základná",J1937,0)</f>
        <v>0</v>
      </c>
      <c r="BF1937" s="160">
        <f>IF(N1937="znížená",J1937,0)</f>
        <v>0</v>
      </c>
      <c r="BG1937" s="160">
        <f>IF(N1937="zákl. prenesená",J1937,0)</f>
        <v>0</v>
      </c>
      <c r="BH1937" s="160">
        <f>IF(N1937="zníž. prenesená",J1937,0)</f>
        <v>0</v>
      </c>
      <c r="BI1937" s="160">
        <f>IF(N1937="nulová",J1937,0)</f>
        <v>0</v>
      </c>
      <c r="BJ1937" s="17" t="s">
        <v>88</v>
      </c>
      <c r="BK1937" s="160">
        <f>ROUND(I1937*H1937,2)</f>
        <v>0</v>
      </c>
      <c r="BL1937" s="17" t="s">
        <v>461</v>
      </c>
      <c r="BM1937" s="159" t="s">
        <v>2242</v>
      </c>
    </row>
    <row r="1938" spans="2:65" s="13" customFormat="1" ht="11.25" x14ac:dyDescent="0.2">
      <c r="B1938" s="168"/>
      <c r="D1938" s="162" t="s">
        <v>379</v>
      </c>
      <c r="E1938" s="169" t="s">
        <v>1</v>
      </c>
      <c r="F1938" s="170" t="s">
        <v>2238</v>
      </c>
      <c r="H1938" s="171">
        <v>22.706</v>
      </c>
      <c r="I1938" s="172"/>
      <c r="L1938" s="168"/>
      <c r="M1938" s="173"/>
      <c r="T1938" s="174"/>
      <c r="AT1938" s="169" t="s">
        <v>379</v>
      </c>
      <c r="AU1938" s="169" t="s">
        <v>384</v>
      </c>
      <c r="AV1938" s="13" t="s">
        <v>88</v>
      </c>
      <c r="AW1938" s="13" t="s">
        <v>31</v>
      </c>
      <c r="AX1938" s="13" t="s">
        <v>75</v>
      </c>
      <c r="AY1938" s="169" t="s">
        <v>371</v>
      </c>
    </row>
    <row r="1939" spans="2:65" s="15" customFormat="1" ht="11.25" x14ac:dyDescent="0.2">
      <c r="B1939" s="182"/>
      <c r="D1939" s="162" t="s">
        <v>379</v>
      </c>
      <c r="E1939" s="183" t="s">
        <v>1</v>
      </c>
      <c r="F1939" s="184" t="s">
        <v>385</v>
      </c>
      <c r="H1939" s="185">
        <v>22.706</v>
      </c>
      <c r="I1939" s="186"/>
      <c r="L1939" s="182"/>
      <c r="M1939" s="187"/>
      <c r="T1939" s="188"/>
      <c r="AT1939" s="183" t="s">
        <v>379</v>
      </c>
      <c r="AU1939" s="183" t="s">
        <v>384</v>
      </c>
      <c r="AV1939" s="15" t="s">
        <v>377</v>
      </c>
      <c r="AW1939" s="15" t="s">
        <v>31</v>
      </c>
      <c r="AX1939" s="15" t="s">
        <v>82</v>
      </c>
      <c r="AY1939" s="183" t="s">
        <v>371</v>
      </c>
    </row>
    <row r="1940" spans="2:65" s="11" customFormat="1" ht="22.9" customHeight="1" x14ac:dyDescent="0.2">
      <c r="B1940" s="136"/>
      <c r="D1940" s="137" t="s">
        <v>74</v>
      </c>
      <c r="E1940" s="145" t="s">
        <v>2243</v>
      </c>
      <c r="F1940" s="145" t="s">
        <v>2244</v>
      </c>
      <c r="I1940" s="139"/>
      <c r="J1940" s="146">
        <f>BK1940</f>
        <v>0</v>
      </c>
      <c r="L1940" s="136"/>
      <c r="M1940" s="140"/>
      <c r="P1940" s="141">
        <f>SUM(P1941:P1987)</f>
        <v>0</v>
      </c>
      <c r="R1940" s="141">
        <f>SUM(R1941:R1987)</f>
        <v>7.6225826199999993</v>
      </c>
      <c r="T1940" s="142">
        <f>SUM(T1941:T1987)</f>
        <v>30.296547</v>
      </c>
      <c r="AR1940" s="137" t="s">
        <v>88</v>
      </c>
      <c r="AT1940" s="143" t="s">
        <v>74</v>
      </c>
      <c r="AU1940" s="143" t="s">
        <v>82</v>
      </c>
      <c r="AY1940" s="137" t="s">
        <v>371</v>
      </c>
      <c r="BK1940" s="144">
        <f>SUM(BK1941:BK1987)</f>
        <v>0</v>
      </c>
    </row>
    <row r="1941" spans="2:65" s="1" customFormat="1" ht="37.9" customHeight="1" x14ac:dyDescent="0.2">
      <c r="B1941" s="147"/>
      <c r="C1941" s="148" t="s">
        <v>2245</v>
      </c>
      <c r="D1941" s="148" t="s">
        <v>373</v>
      </c>
      <c r="E1941" s="149" t="s">
        <v>2246</v>
      </c>
      <c r="F1941" s="150" t="s">
        <v>2247</v>
      </c>
      <c r="G1941" s="151" t="s">
        <v>376</v>
      </c>
      <c r="H1941" s="152">
        <v>3325.4270000000001</v>
      </c>
      <c r="I1941" s="153"/>
      <c r="J1941" s="154">
        <f>ROUND(I1941*H1941,2)</f>
        <v>0</v>
      </c>
      <c r="K1941" s="150"/>
      <c r="L1941" s="32"/>
      <c r="M1941" s="155" t="s">
        <v>1</v>
      </c>
      <c r="N1941" s="156" t="s">
        <v>41</v>
      </c>
      <c r="P1941" s="157">
        <f>O1941*H1941</f>
        <v>0</v>
      </c>
      <c r="Q1941" s="157">
        <v>0</v>
      </c>
      <c r="R1941" s="157">
        <f>Q1941*H1941</f>
        <v>0</v>
      </c>
      <c r="S1941" s="157">
        <v>8.9999999999999993E-3</v>
      </c>
      <c r="T1941" s="158">
        <f>S1941*H1941</f>
        <v>29.928843000000001</v>
      </c>
      <c r="AR1941" s="159" t="s">
        <v>461</v>
      </c>
      <c r="AT1941" s="159" t="s">
        <v>373</v>
      </c>
      <c r="AU1941" s="159" t="s">
        <v>88</v>
      </c>
      <c r="AY1941" s="17" t="s">
        <v>371</v>
      </c>
      <c r="BE1941" s="160">
        <f>IF(N1941="základná",J1941,0)</f>
        <v>0</v>
      </c>
      <c r="BF1941" s="160">
        <f>IF(N1941="znížená",J1941,0)</f>
        <v>0</v>
      </c>
      <c r="BG1941" s="160">
        <f>IF(N1941="zákl. prenesená",J1941,0)</f>
        <v>0</v>
      </c>
      <c r="BH1941" s="160">
        <f>IF(N1941="zníž. prenesená",J1941,0)</f>
        <v>0</v>
      </c>
      <c r="BI1941" s="160">
        <f>IF(N1941="nulová",J1941,0)</f>
        <v>0</v>
      </c>
      <c r="BJ1941" s="17" t="s">
        <v>88</v>
      </c>
      <c r="BK1941" s="160">
        <f>ROUND(I1941*H1941,2)</f>
        <v>0</v>
      </c>
      <c r="BL1941" s="17" t="s">
        <v>461</v>
      </c>
      <c r="BM1941" s="159" t="s">
        <v>2248</v>
      </c>
    </row>
    <row r="1942" spans="2:65" s="12" customFormat="1" ht="11.25" x14ac:dyDescent="0.2">
      <c r="B1942" s="161"/>
      <c r="D1942" s="162" t="s">
        <v>379</v>
      </c>
      <c r="E1942" s="163" t="s">
        <v>1</v>
      </c>
      <c r="F1942" s="164" t="s">
        <v>2249</v>
      </c>
      <c r="H1942" s="163" t="s">
        <v>1</v>
      </c>
      <c r="I1942" s="165"/>
      <c r="L1942" s="161"/>
      <c r="M1942" s="166"/>
      <c r="T1942" s="167"/>
      <c r="AT1942" s="163" t="s">
        <v>379</v>
      </c>
      <c r="AU1942" s="163" t="s">
        <v>88</v>
      </c>
      <c r="AV1942" s="12" t="s">
        <v>82</v>
      </c>
      <c r="AW1942" s="12" t="s">
        <v>31</v>
      </c>
      <c r="AX1942" s="12" t="s">
        <v>75</v>
      </c>
      <c r="AY1942" s="163" t="s">
        <v>371</v>
      </c>
    </row>
    <row r="1943" spans="2:65" s="13" customFormat="1" ht="11.25" x14ac:dyDescent="0.2">
      <c r="B1943" s="168"/>
      <c r="D1943" s="162" t="s">
        <v>379</v>
      </c>
      <c r="E1943" s="169" t="s">
        <v>1</v>
      </c>
      <c r="F1943" s="170" t="s">
        <v>2250</v>
      </c>
      <c r="H1943" s="171">
        <v>756.452</v>
      </c>
      <c r="I1943" s="172"/>
      <c r="L1943" s="168"/>
      <c r="M1943" s="173"/>
      <c r="T1943" s="174"/>
      <c r="AT1943" s="169" t="s">
        <v>379</v>
      </c>
      <c r="AU1943" s="169" t="s">
        <v>88</v>
      </c>
      <c r="AV1943" s="13" t="s">
        <v>88</v>
      </c>
      <c r="AW1943" s="13" t="s">
        <v>31</v>
      </c>
      <c r="AX1943" s="13" t="s">
        <v>75</v>
      </c>
      <c r="AY1943" s="169" t="s">
        <v>371</v>
      </c>
    </row>
    <row r="1944" spans="2:65" s="12" customFormat="1" ht="11.25" x14ac:dyDescent="0.2">
      <c r="B1944" s="161"/>
      <c r="D1944" s="162" t="s">
        <v>379</v>
      </c>
      <c r="E1944" s="163" t="s">
        <v>1</v>
      </c>
      <c r="F1944" s="164" t="s">
        <v>2251</v>
      </c>
      <c r="H1944" s="163" t="s">
        <v>1</v>
      </c>
      <c r="I1944" s="165"/>
      <c r="L1944" s="161"/>
      <c r="M1944" s="166"/>
      <c r="T1944" s="167"/>
      <c r="AT1944" s="163" t="s">
        <v>379</v>
      </c>
      <c r="AU1944" s="163" t="s">
        <v>88</v>
      </c>
      <c r="AV1944" s="12" t="s">
        <v>82</v>
      </c>
      <c r="AW1944" s="12" t="s">
        <v>31</v>
      </c>
      <c r="AX1944" s="12" t="s">
        <v>75</v>
      </c>
      <c r="AY1944" s="163" t="s">
        <v>371</v>
      </c>
    </row>
    <row r="1945" spans="2:65" s="13" customFormat="1" ht="11.25" x14ac:dyDescent="0.2">
      <c r="B1945" s="168"/>
      <c r="D1945" s="162" t="s">
        <v>379</v>
      </c>
      <c r="E1945" s="169" t="s">
        <v>1</v>
      </c>
      <c r="F1945" s="170" t="s">
        <v>270</v>
      </c>
      <c r="H1945" s="171">
        <v>737.58399999999995</v>
      </c>
      <c r="I1945" s="172"/>
      <c r="L1945" s="168"/>
      <c r="M1945" s="173"/>
      <c r="T1945" s="174"/>
      <c r="AT1945" s="169" t="s">
        <v>379</v>
      </c>
      <c r="AU1945" s="169" t="s">
        <v>88</v>
      </c>
      <c r="AV1945" s="13" t="s">
        <v>88</v>
      </c>
      <c r="AW1945" s="13" t="s">
        <v>31</v>
      </c>
      <c r="AX1945" s="13" t="s">
        <v>75</v>
      </c>
      <c r="AY1945" s="169" t="s">
        <v>371</v>
      </c>
    </row>
    <row r="1946" spans="2:65" s="12" customFormat="1" ht="11.25" x14ac:dyDescent="0.2">
      <c r="B1946" s="161"/>
      <c r="D1946" s="162" t="s">
        <v>379</v>
      </c>
      <c r="E1946" s="163" t="s">
        <v>1</v>
      </c>
      <c r="F1946" s="164" t="s">
        <v>2252</v>
      </c>
      <c r="H1946" s="163" t="s">
        <v>1</v>
      </c>
      <c r="I1946" s="165"/>
      <c r="L1946" s="161"/>
      <c r="M1946" s="166"/>
      <c r="T1946" s="167"/>
      <c r="AT1946" s="163" t="s">
        <v>379</v>
      </c>
      <c r="AU1946" s="163" t="s">
        <v>88</v>
      </c>
      <c r="AV1946" s="12" t="s">
        <v>82</v>
      </c>
      <c r="AW1946" s="12" t="s">
        <v>31</v>
      </c>
      <c r="AX1946" s="12" t="s">
        <v>75</v>
      </c>
      <c r="AY1946" s="163" t="s">
        <v>371</v>
      </c>
    </row>
    <row r="1947" spans="2:65" s="13" customFormat="1" ht="11.25" x14ac:dyDescent="0.2">
      <c r="B1947" s="168"/>
      <c r="D1947" s="162" t="s">
        <v>379</v>
      </c>
      <c r="E1947" s="169" t="s">
        <v>1</v>
      </c>
      <c r="F1947" s="170" t="s">
        <v>273</v>
      </c>
      <c r="H1947" s="171">
        <v>479.16800000000001</v>
      </c>
      <c r="I1947" s="172"/>
      <c r="L1947" s="168"/>
      <c r="M1947" s="173"/>
      <c r="T1947" s="174"/>
      <c r="AT1947" s="169" t="s">
        <v>379</v>
      </c>
      <c r="AU1947" s="169" t="s">
        <v>88</v>
      </c>
      <c r="AV1947" s="13" t="s">
        <v>88</v>
      </c>
      <c r="AW1947" s="13" t="s">
        <v>31</v>
      </c>
      <c r="AX1947" s="13" t="s">
        <v>75</v>
      </c>
      <c r="AY1947" s="169" t="s">
        <v>371</v>
      </c>
    </row>
    <row r="1948" spans="2:65" s="12" customFormat="1" ht="11.25" x14ac:dyDescent="0.2">
      <c r="B1948" s="161"/>
      <c r="D1948" s="162" t="s">
        <v>379</v>
      </c>
      <c r="E1948" s="163" t="s">
        <v>1</v>
      </c>
      <c r="F1948" s="164" t="s">
        <v>2253</v>
      </c>
      <c r="H1948" s="163" t="s">
        <v>1</v>
      </c>
      <c r="I1948" s="165"/>
      <c r="L1948" s="161"/>
      <c r="M1948" s="166"/>
      <c r="T1948" s="167"/>
      <c r="AT1948" s="163" t="s">
        <v>379</v>
      </c>
      <c r="AU1948" s="163" t="s">
        <v>88</v>
      </c>
      <c r="AV1948" s="12" t="s">
        <v>82</v>
      </c>
      <c r="AW1948" s="12" t="s">
        <v>31</v>
      </c>
      <c r="AX1948" s="12" t="s">
        <v>75</v>
      </c>
      <c r="AY1948" s="163" t="s">
        <v>371</v>
      </c>
    </row>
    <row r="1949" spans="2:65" s="13" customFormat="1" ht="11.25" x14ac:dyDescent="0.2">
      <c r="B1949" s="168"/>
      <c r="D1949" s="162" t="s">
        <v>379</v>
      </c>
      <c r="E1949" s="169" t="s">
        <v>1</v>
      </c>
      <c r="F1949" s="170" t="s">
        <v>2254</v>
      </c>
      <c r="H1949" s="171">
        <v>193.17500000000001</v>
      </c>
      <c r="I1949" s="172"/>
      <c r="L1949" s="168"/>
      <c r="M1949" s="173"/>
      <c r="T1949" s="174"/>
      <c r="AT1949" s="169" t="s">
        <v>379</v>
      </c>
      <c r="AU1949" s="169" t="s">
        <v>88</v>
      </c>
      <c r="AV1949" s="13" t="s">
        <v>88</v>
      </c>
      <c r="AW1949" s="13" t="s">
        <v>31</v>
      </c>
      <c r="AX1949" s="13" t="s">
        <v>75</v>
      </c>
      <c r="AY1949" s="169" t="s">
        <v>371</v>
      </c>
    </row>
    <row r="1950" spans="2:65" s="12" customFormat="1" ht="11.25" x14ac:dyDescent="0.2">
      <c r="B1950" s="161"/>
      <c r="D1950" s="162" t="s">
        <v>379</v>
      </c>
      <c r="E1950" s="163" t="s">
        <v>1</v>
      </c>
      <c r="F1950" s="164" t="s">
        <v>2255</v>
      </c>
      <c r="H1950" s="163" t="s">
        <v>1</v>
      </c>
      <c r="I1950" s="165"/>
      <c r="L1950" s="161"/>
      <c r="M1950" s="166"/>
      <c r="T1950" s="167"/>
      <c r="AT1950" s="163" t="s">
        <v>379</v>
      </c>
      <c r="AU1950" s="163" t="s">
        <v>88</v>
      </c>
      <c r="AV1950" s="12" t="s">
        <v>82</v>
      </c>
      <c r="AW1950" s="12" t="s">
        <v>31</v>
      </c>
      <c r="AX1950" s="12" t="s">
        <v>75</v>
      </c>
      <c r="AY1950" s="163" t="s">
        <v>371</v>
      </c>
    </row>
    <row r="1951" spans="2:65" s="13" customFormat="1" ht="11.25" x14ac:dyDescent="0.2">
      <c r="B1951" s="168"/>
      <c r="D1951" s="162" t="s">
        <v>379</v>
      </c>
      <c r="E1951" s="169" t="s">
        <v>1</v>
      </c>
      <c r="F1951" s="170" t="s">
        <v>2256</v>
      </c>
      <c r="H1951" s="171">
        <v>1159.048</v>
      </c>
      <c r="I1951" s="172"/>
      <c r="L1951" s="168"/>
      <c r="M1951" s="173"/>
      <c r="T1951" s="174"/>
      <c r="AT1951" s="169" t="s">
        <v>379</v>
      </c>
      <c r="AU1951" s="169" t="s">
        <v>88</v>
      </c>
      <c r="AV1951" s="13" t="s">
        <v>88</v>
      </c>
      <c r="AW1951" s="13" t="s">
        <v>31</v>
      </c>
      <c r="AX1951" s="13" t="s">
        <v>75</v>
      </c>
      <c r="AY1951" s="169" t="s">
        <v>371</v>
      </c>
    </row>
    <row r="1952" spans="2:65" s="15" customFormat="1" ht="11.25" x14ac:dyDescent="0.2">
      <c r="B1952" s="182"/>
      <c r="D1952" s="162" t="s">
        <v>379</v>
      </c>
      <c r="E1952" s="183" t="s">
        <v>1</v>
      </c>
      <c r="F1952" s="184" t="s">
        <v>385</v>
      </c>
      <c r="H1952" s="185">
        <v>3325.4270000000001</v>
      </c>
      <c r="I1952" s="186"/>
      <c r="L1952" s="182"/>
      <c r="M1952" s="187"/>
      <c r="T1952" s="188"/>
      <c r="AT1952" s="183" t="s">
        <v>379</v>
      </c>
      <c r="AU1952" s="183" t="s">
        <v>88</v>
      </c>
      <c r="AV1952" s="15" t="s">
        <v>377</v>
      </c>
      <c r="AW1952" s="15" t="s">
        <v>31</v>
      </c>
      <c r="AX1952" s="15" t="s">
        <v>82</v>
      </c>
      <c r="AY1952" s="183" t="s">
        <v>371</v>
      </c>
    </row>
    <row r="1953" spans="2:65" s="1" customFormat="1" ht="37.9" customHeight="1" x14ac:dyDescent="0.2">
      <c r="B1953" s="147"/>
      <c r="C1953" s="148" t="s">
        <v>2257</v>
      </c>
      <c r="D1953" s="148" t="s">
        <v>373</v>
      </c>
      <c r="E1953" s="149" t="s">
        <v>2258</v>
      </c>
      <c r="F1953" s="150" t="s">
        <v>2259</v>
      </c>
      <c r="G1953" s="151" t="s">
        <v>376</v>
      </c>
      <c r="H1953" s="152">
        <v>20.428000000000001</v>
      </c>
      <c r="I1953" s="153"/>
      <c r="J1953" s="154">
        <f>ROUND(I1953*H1953,2)</f>
        <v>0</v>
      </c>
      <c r="K1953" s="150"/>
      <c r="L1953" s="32"/>
      <c r="M1953" s="155" t="s">
        <v>1</v>
      </c>
      <c r="N1953" s="156" t="s">
        <v>41</v>
      </c>
      <c r="P1953" s="157">
        <f>O1953*H1953</f>
        <v>0</v>
      </c>
      <c r="Q1953" s="157">
        <v>0</v>
      </c>
      <c r="R1953" s="157">
        <f>Q1953*H1953</f>
        <v>0</v>
      </c>
      <c r="S1953" s="157">
        <v>1.7999999999999999E-2</v>
      </c>
      <c r="T1953" s="158">
        <f>S1953*H1953</f>
        <v>0.36770399999999998</v>
      </c>
      <c r="AR1953" s="159" t="s">
        <v>461</v>
      </c>
      <c r="AT1953" s="159" t="s">
        <v>373</v>
      </c>
      <c r="AU1953" s="159" t="s">
        <v>88</v>
      </c>
      <c r="AY1953" s="17" t="s">
        <v>371</v>
      </c>
      <c r="BE1953" s="160">
        <f>IF(N1953="základná",J1953,0)</f>
        <v>0</v>
      </c>
      <c r="BF1953" s="160">
        <f>IF(N1953="znížená",J1953,0)</f>
        <v>0</v>
      </c>
      <c r="BG1953" s="160">
        <f>IF(N1953="zákl. prenesená",J1953,0)</f>
        <v>0</v>
      </c>
      <c r="BH1953" s="160">
        <f>IF(N1953="zníž. prenesená",J1953,0)</f>
        <v>0</v>
      </c>
      <c r="BI1953" s="160">
        <f>IF(N1953="nulová",J1953,0)</f>
        <v>0</v>
      </c>
      <c r="BJ1953" s="17" t="s">
        <v>88</v>
      </c>
      <c r="BK1953" s="160">
        <f>ROUND(I1953*H1953,2)</f>
        <v>0</v>
      </c>
      <c r="BL1953" s="17" t="s">
        <v>461</v>
      </c>
      <c r="BM1953" s="159" t="s">
        <v>2260</v>
      </c>
    </row>
    <row r="1954" spans="2:65" s="13" customFormat="1" ht="11.25" x14ac:dyDescent="0.2">
      <c r="B1954" s="168"/>
      <c r="D1954" s="162" t="s">
        <v>379</v>
      </c>
      <c r="E1954" s="169" t="s">
        <v>1</v>
      </c>
      <c r="F1954" s="170" t="s">
        <v>283</v>
      </c>
      <c r="H1954" s="171">
        <v>20.428000000000001</v>
      </c>
      <c r="I1954" s="172"/>
      <c r="L1954" s="168"/>
      <c r="M1954" s="173"/>
      <c r="T1954" s="174"/>
      <c r="AT1954" s="169" t="s">
        <v>379</v>
      </c>
      <c r="AU1954" s="169" t="s">
        <v>88</v>
      </c>
      <c r="AV1954" s="13" t="s">
        <v>88</v>
      </c>
      <c r="AW1954" s="13" t="s">
        <v>31</v>
      </c>
      <c r="AX1954" s="13" t="s">
        <v>75</v>
      </c>
      <c r="AY1954" s="169" t="s">
        <v>371</v>
      </c>
    </row>
    <row r="1955" spans="2:65" s="15" customFormat="1" ht="11.25" x14ac:dyDescent="0.2">
      <c r="B1955" s="182"/>
      <c r="D1955" s="162" t="s">
        <v>379</v>
      </c>
      <c r="E1955" s="183" t="s">
        <v>1</v>
      </c>
      <c r="F1955" s="184" t="s">
        <v>385</v>
      </c>
      <c r="H1955" s="185">
        <v>20.428000000000001</v>
      </c>
      <c r="I1955" s="186"/>
      <c r="L1955" s="182"/>
      <c r="M1955" s="187"/>
      <c r="T1955" s="188"/>
      <c r="AT1955" s="183" t="s">
        <v>379</v>
      </c>
      <c r="AU1955" s="183" t="s">
        <v>88</v>
      </c>
      <c r="AV1955" s="15" t="s">
        <v>377</v>
      </c>
      <c r="AW1955" s="15" t="s">
        <v>31</v>
      </c>
      <c r="AX1955" s="15" t="s">
        <v>82</v>
      </c>
      <c r="AY1955" s="183" t="s">
        <v>371</v>
      </c>
    </row>
    <row r="1956" spans="2:65" s="1" customFormat="1" ht="24.2" customHeight="1" x14ac:dyDescent="0.2">
      <c r="B1956" s="147"/>
      <c r="C1956" s="148" t="s">
        <v>2261</v>
      </c>
      <c r="D1956" s="148" t="s">
        <v>373</v>
      </c>
      <c r="E1956" s="149" t="s">
        <v>2262</v>
      </c>
      <c r="F1956" s="150" t="s">
        <v>2263</v>
      </c>
      <c r="G1956" s="151" t="s">
        <v>376</v>
      </c>
      <c r="H1956" s="152">
        <v>6.5</v>
      </c>
      <c r="I1956" s="153"/>
      <c r="J1956" s="154">
        <f>ROUND(I1956*H1956,2)</f>
        <v>0</v>
      </c>
      <c r="K1956" s="150"/>
      <c r="L1956" s="32"/>
      <c r="M1956" s="155" t="s">
        <v>1</v>
      </c>
      <c r="N1956" s="156" t="s">
        <v>41</v>
      </c>
      <c r="P1956" s="157">
        <f>O1956*H1956</f>
        <v>0</v>
      </c>
      <c r="Q1956" s="157">
        <v>1.9999999999999999E-6</v>
      </c>
      <c r="R1956" s="157">
        <f>Q1956*H1956</f>
        <v>1.2999999999999999E-5</v>
      </c>
      <c r="S1956" s="157">
        <v>0</v>
      </c>
      <c r="T1956" s="158">
        <f>S1956*H1956</f>
        <v>0</v>
      </c>
      <c r="AR1956" s="159" t="s">
        <v>461</v>
      </c>
      <c r="AT1956" s="159" t="s">
        <v>373</v>
      </c>
      <c r="AU1956" s="159" t="s">
        <v>88</v>
      </c>
      <c r="AY1956" s="17" t="s">
        <v>371</v>
      </c>
      <c r="BE1956" s="160">
        <f>IF(N1956="základná",J1956,0)</f>
        <v>0</v>
      </c>
      <c r="BF1956" s="160">
        <f>IF(N1956="znížená",J1956,0)</f>
        <v>0</v>
      </c>
      <c r="BG1956" s="160">
        <f>IF(N1956="zákl. prenesená",J1956,0)</f>
        <v>0</v>
      </c>
      <c r="BH1956" s="160">
        <f>IF(N1956="zníž. prenesená",J1956,0)</f>
        <v>0</v>
      </c>
      <c r="BI1956" s="160">
        <f>IF(N1956="nulová",J1956,0)</f>
        <v>0</v>
      </c>
      <c r="BJ1956" s="17" t="s">
        <v>88</v>
      </c>
      <c r="BK1956" s="160">
        <f>ROUND(I1956*H1956,2)</f>
        <v>0</v>
      </c>
      <c r="BL1956" s="17" t="s">
        <v>461</v>
      </c>
      <c r="BM1956" s="159" t="s">
        <v>2264</v>
      </c>
    </row>
    <row r="1957" spans="2:65" s="13" customFormat="1" ht="11.25" x14ac:dyDescent="0.2">
      <c r="B1957" s="168"/>
      <c r="D1957" s="162" t="s">
        <v>379</v>
      </c>
      <c r="E1957" s="169" t="s">
        <v>1</v>
      </c>
      <c r="F1957" s="170" t="s">
        <v>314</v>
      </c>
      <c r="H1957" s="171">
        <v>6.5</v>
      </c>
      <c r="I1957" s="172"/>
      <c r="L1957" s="168"/>
      <c r="M1957" s="173"/>
      <c r="T1957" s="174"/>
      <c r="AT1957" s="169" t="s">
        <v>379</v>
      </c>
      <c r="AU1957" s="169" t="s">
        <v>88</v>
      </c>
      <c r="AV1957" s="13" t="s">
        <v>88</v>
      </c>
      <c r="AW1957" s="13" t="s">
        <v>31</v>
      </c>
      <c r="AX1957" s="13" t="s">
        <v>75</v>
      </c>
      <c r="AY1957" s="169" t="s">
        <v>371</v>
      </c>
    </row>
    <row r="1958" spans="2:65" s="15" customFormat="1" ht="11.25" x14ac:dyDescent="0.2">
      <c r="B1958" s="182"/>
      <c r="D1958" s="162" t="s">
        <v>379</v>
      </c>
      <c r="E1958" s="183" t="s">
        <v>1</v>
      </c>
      <c r="F1958" s="184" t="s">
        <v>385</v>
      </c>
      <c r="H1958" s="185">
        <v>6.5</v>
      </c>
      <c r="I1958" s="186"/>
      <c r="L1958" s="182"/>
      <c r="M1958" s="187"/>
      <c r="T1958" s="188"/>
      <c r="AT1958" s="183" t="s">
        <v>379</v>
      </c>
      <c r="AU1958" s="183" t="s">
        <v>88</v>
      </c>
      <c r="AV1958" s="15" t="s">
        <v>377</v>
      </c>
      <c r="AW1958" s="15" t="s">
        <v>31</v>
      </c>
      <c r="AX1958" s="15" t="s">
        <v>82</v>
      </c>
      <c r="AY1958" s="183" t="s">
        <v>371</v>
      </c>
    </row>
    <row r="1959" spans="2:65" s="1" customFormat="1" ht="24" x14ac:dyDescent="0.2">
      <c r="B1959" s="147"/>
      <c r="C1959" s="189" t="s">
        <v>2265</v>
      </c>
      <c r="D1959" s="189" t="s">
        <v>891</v>
      </c>
      <c r="E1959" s="190" t="s">
        <v>2266</v>
      </c>
      <c r="F1959" s="191" t="s">
        <v>2267</v>
      </c>
      <c r="G1959" s="192" t="s">
        <v>376</v>
      </c>
      <c r="H1959" s="193">
        <v>7.4749999999999996</v>
      </c>
      <c r="I1959" s="194"/>
      <c r="J1959" s="195">
        <f>ROUND(I1959*H1959,2)</f>
        <v>0</v>
      </c>
      <c r="K1959" s="191"/>
      <c r="L1959" s="196"/>
      <c r="M1959" s="197" t="s">
        <v>1</v>
      </c>
      <c r="N1959" s="198" t="s">
        <v>41</v>
      </c>
      <c r="P1959" s="157">
        <f>O1959*H1959</f>
        <v>0</v>
      </c>
      <c r="Q1959" s="157">
        <v>1E-4</v>
      </c>
      <c r="R1959" s="157">
        <f>Q1959*H1959</f>
        <v>7.4750000000000001E-4</v>
      </c>
      <c r="S1959" s="157">
        <v>0</v>
      </c>
      <c r="T1959" s="158">
        <f>S1959*H1959</f>
        <v>0</v>
      </c>
      <c r="AR1959" s="159" t="s">
        <v>566</v>
      </c>
      <c r="AT1959" s="159" t="s">
        <v>891</v>
      </c>
      <c r="AU1959" s="159" t="s">
        <v>88</v>
      </c>
      <c r="AY1959" s="17" t="s">
        <v>371</v>
      </c>
      <c r="BE1959" s="160">
        <f>IF(N1959="základná",J1959,0)</f>
        <v>0</v>
      </c>
      <c r="BF1959" s="160">
        <f>IF(N1959="znížená",J1959,0)</f>
        <v>0</v>
      </c>
      <c r="BG1959" s="160">
        <f>IF(N1959="zákl. prenesená",J1959,0)</f>
        <v>0</v>
      </c>
      <c r="BH1959" s="160">
        <f>IF(N1959="zníž. prenesená",J1959,0)</f>
        <v>0</v>
      </c>
      <c r="BI1959" s="160">
        <f>IF(N1959="nulová",J1959,0)</f>
        <v>0</v>
      </c>
      <c r="BJ1959" s="17" t="s">
        <v>88</v>
      </c>
      <c r="BK1959" s="160">
        <f>ROUND(I1959*H1959,2)</f>
        <v>0</v>
      </c>
      <c r="BL1959" s="17" t="s">
        <v>461</v>
      </c>
      <c r="BM1959" s="159" t="s">
        <v>2268</v>
      </c>
    </row>
    <row r="1960" spans="2:65" s="13" customFormat="1" ht="11.25" x14ac:dyDescent="0.2">
      <c r="B1960" s="168"/>
      <c r="D1960" s="162" t="s">
        <v>379</v>
      </c>
      <c r="E1960" s="169" t="s">
        <v>1</v>
      </c>
      <c r="F1960" s="170" t="s">
        <v>2269</v>
      </c>
      <c r="H1960" s="171">
        <v>7.4749999999999996</v>
      </c>
      <c r="I1960" s="172"/>
      <c r="L1960" s="168"/>
      <c r="M1960" s="173"/>
      <c r="T1960" s="174"/>
      <c r="AT1960" s="169" t="s">
        <v>379</v>
      </c>
      <c r="AU1960" s="169" t="s">
        <v>88</v>
      </c>
      <c r="AV1960" s="13" t="s">
        <v>88</v>
      </c>
      <c r="AW1960" s="13" t="s">
        <v>31</v>
      </c>
      <c r="AX1960" s="13" t="s">
        <v>75</v>
      </c>
      <c r="AY1960" s="169" t="s">
        <v>371</v>
      </c>
    </row>
    <row r="1961" spans="2:65" s="15" customFormat="1" ht="11.25" x14ac:dyDescent="0.2">
      <c r="B1961" s="182"/>
      <c r="D1961" s="162" t="s">
        <v>379</v>
      </c>
      <c r="E1961" s="183" t="s">
        <v>1</v>
      </c>
      <c r="F1961" s="184" t="s">
        <v>385</v>
      </c>
      <c r="H1961" s="185">
        <v>7.4749999999999996</v>
      </c>
      <c r="I1961" s="186"/>
      <c r="L1961" s="182"/>
      <c r="M1961" s="187"/>
      <c r="T1961" s="188"/>
      <c r="AT1961" s="183" t="s">
        <v>379</v>
      </c>
      <c r="AU1961" s="183" t="s">
        <v>88</v>
      </c>
      <c r="AV1961" s="15" t="s">
        <v>377</v>
      </c>
      <c r="AW1961" s="15" t="s">
        <v>31</v>
      </c>
      <c r="AX1961" s="15" t="s">
        <v>82</v>
      </c>
      <c r="AY1961" s="183" t="s">
        <v>371</v>
      </c>
    </row>
    <row r="1962" spans="2:65" s="1" customFormat="1" ht="24.2" customHeight="1" x14ac:dyDescent="0.2">
      <c r="B1962" s="147"/>
      <c r="C1962" s="148" t="s">
        <v>2270</v>
      </c>
      <c r="D1962" s="148" t="s">
        <v>373</v>
      </c>
      <c r="E1962" s="149" t="s">
        <v>2271</v>
      </c>
      <c r="F1962" s="150" t="s">
        <v>2272</v>
      </c>
      <c r="G1962" s="151" t="s">
        <v>376</v>
      </c>
      <c r="H1962" s="152">
        <v>6.5</v>
      </c>
      <c r="I1962" s="153"/>
      <c r="J1962" s="154">
        <f>ROUND(I1962*H1962,2)</f>
        <v>0</v>
      </c>
      <c r="K1962" s="150"/>
      <c r="L1962" s="32"/>
      <c r="M1962" s="155" t="s">
        <v>1</v>
      </c>
      <c r="N1962" s="156" t="s">
        <v>41</v>
      </c>
      <c r="P1962" s="157">
        <f>O1962*H1962</f>
        <v>0</v>
      </c>
      <c r="Q1962" s="157">
        <v>0</v>
      </c>
      <c r="R1962" s="157">
        <f>Q1962*H1962</f>
        <v>0</v>
      </c>
      <c r="S1962" s="157">
        <v>0</v>
      </c>
      <c r="T1962" s="158">
        <f>S1962*H1962</f>
        <v>0</v>
      </c>
      <c r="AR1962" s="159" t="s">
        <v>461</v>
      </c>
      <c r="AT1962" s="159" t="s">
        <v>373</v>
      </c>
      <c r="AU1962" s="159" t="s">
        <v>88</v>
      </c>
      <c r="AY1962" s="17" t="s">
        <v>371</v>
      </c>
      <c r="BE1962" s="160">
        <f>IF(N1962="základná",J1962,0)</f>
        <v>0</v>
      </c>
      <c r="BF1962" s="160">
        <f>IF(N1962="znížená",J1962,0)</f>
        <v>0</v>
      </c>
      <c r="BG1962" s="160">
        <f>IF(N1962="zákl. prenesená",J1962,0)</f>
        <v>0</v>
      </c>
      <c r="BH1962" s="160">
        <f>IF(N1962="zníž. prenesená",J1962,0)</f>
        <v>0</v>
      </c>
      <c r="BI1962" s="160">
        <f>IF(N1962="nulová",J1962,0)</f>
        <v>0</v>
      </c>
      <c r="BJ1962" s="17" t="s">
        <v>88</v>
      </c>
      <c r="BK1962" s="160">
        <f>ROUND(I1962*H1962,2)</f>
        <v>0</v>
      </c>
      <c r="BL1962" s="17" t="s">
        <v>461</v>
      </c>
      <c r="BM1962" s="159" t="s">
        <v>2273</v>
      </c>
    </row>
    <row r="1963" spans="2:65" s="12" customFormat="1" ht="11.25" x14ac:dyDescent="0.2">
      <c r="B1963" s="161"/>
      <c r="D1963" s="162" t="s">
        <v>379</v>
      </c>
      <c r="E1963" s="163" t="s">
        <v>1</v>
      </c>
      <c r="F1963" s="164" t="s">
        <v>849</v>
      </c>
      <c r="H1963" s="163" t="s">
        <v>1</v>
      </c>
      <c r="I1963" s="165"/>
      <c r="L1963" s="161"/>
      <c r="M1963" s="166"/>
      <c r="T1963" s="167"/>
      <c r="AT1963" s="163" t="s">
        <v>379</v>
      </c>
      <c r="AU1963" s="163" t="s">
        <v>88</v>
      </c>
      <c r="AV1963" s="12" t="s">
        <v>82</v>
      </c>
      <c r="AW1963" s="12" t="s">
        <v>31</v>
      </c>
      <c r="AX1963" s="12" t="s">
        <v>75</v>
      </c>
      <c r="AY1963" s="163" t="s">
        <v>371</v>
      </c>
    </row>
    <row r="1964" spans="2:65" s="13" customFormat="1" ht="11.25" x14ac:dyDescent="0.2">
      <c r="B1964" s="168"/>
      <c r="D1964" s="162" t="s">
        <v>379</v>
      </c>
      <c r="E1964" s="169" t="s">
        <v>1</v>
      </c>
      <c r="F1964" s="170" t="s">
        <v>315</v>
      </c>
      <c r="H1964" s="171">
        <v>6.5</v>
      </c>
      <c r="I1964" s="172"/>
      <c r="L1964" s="168"/>
      <c r="M1964" s="173"/>
      <c r="T1964" s="174"/>
      <c r="AT1964" s="169" t="s">
        <v>379</v>
      </c>
      <c r="AU1964" s="169" t="s">
        <v>88</v>
      </c>
      <c r="AV1964" s="13" t="s">
        <v>88</v>
      </c>
      <c r="AW1964" s="13" t="s">
        <v>31</v>
      </c>
      <c r="AX1964" s="13" t="s">
        <v>75</v>
      </c>
      <c r="AY1964" s="169" t="s">
        <v>371</v>
      </c>
    </row>
    <row r="1965" spans="2:65" s="14" customFormat="1" ht="11.25" x14ac:dyDescent="0.2">
      <c r="B1965" s="175"/>
      <c r="D1965" s="162" t="s">
        <v>379</v>
      </c>
      <c r="E1965" s="176" t="s">
        <v>314</v>
      </c>
      <c r="F1965" s="177" t="s">
        <v>383</v>
      </c>
      <c r="H1965" s="178">
        <v>6.5</v>
      </c>
      <c r="I1965" s="179"/>
      <c r="L1965" s="175"/>
      <c r="M1965" s="180"/>
      <c r="T1965" s="181"/>
      <c r="AT1965" s="176" t="s">
        <v>379</v>
      </c>
      <c r="AU1965" s="176" t="s">
        <v>88</v>
      </c>
      <c r="AV1965" s="14" t="s">
        <v>384</v>
      </c>
      <c r="AW1965" s="14" t="s">
        <v>31</v>
      </c>
      <c r="AX1965" s="14" t="s">
        <v>75</v>
      </c>
      <c r="AY1965" s="176" t="s">
        <v>371</v>
      </c>
    </row>
    <row r="1966" spans="2:65" s="15" customFormat="1" ht="11.25" x14ac:dyDescent="0.2">
      <c r="B1966" s="182"/>
      <c r="D1966" s="162" t="s">
        <v>379</v>
      </c>
      <c r="E1966" s="183" t="s">
        <v>1</v>
      </c>
      <c r="F1966" s="184" t="s">
        <v>385</v>
      </c>
      <c r="H1966" s="185">
        <v>6.5</v>
      </c>
      <c r="I1966" s="186"/>
      <c r="L1966" s="182"/>
      <c r="M1966" s="187"/>
      <c r="T1966" s="188"/>
      <c r="AT1966" s="183" t="s">
        <v>379</v>
      </c>
      <c r="AU1966" s="183" t="s">
        <v>88</v>
      </c>
      <c r="AV1966" s="15" t="s">
        <v>377</v>
      </c>
      <c r="AW1966" s="15" t="s">
        <v>31</v>
      </c>
      <c r="AX1966" s="15" t="s">
        <v>82</v>
      </c>
      <c r="AY1966" s="183" t="s">
        <v>371</v>
      </c>
    </row>
    <row r="1967" spans="2:65" s="1" customFormat="1" ht="24.2" customHeight="1" x14ac:dyDescent="0.2">
      <c r="B1967" s="147"/>
      <c r="C1967" s="189" t="s">
        <v>2274</v>
      </c>
      <c r="D1967" s="189" t="s">
        <v>891</v>
      </c>
      <c r="E1967" s="190" t="s">
        <v>2275</v>
      </c>
      <c r="F1967" s="191" t="s">
        <v>2276</v>
      </c>
      <c r="G1967" s="192" t="s">
        <v>376</v>
      </c>
      <c r="H1967" s="193">
        <v>6.63</v>
      </c>
      <c r="I1967" s="194"/>
      <c r="J1967" s="195">
        <f>ROUND(I1967*H1967,2)</f>
        <v>0</v>
      </c>
      <c r="K1967" s="191"/>
      <c r="L1967" s="196"/>
      <c r="M1967" s="197" t="s">
        <v>1</v>
      </c>
      <c r="N1967" s="198" t="s">
        <v>41</v>
      </c>
      <c r="P1967" s="157">
        <f>O1967*H1967</f>
        <v>0</v>
      </c>
      <c r="Q1967" s="157">
        <v>2.64E-3</v>
      </c>
      <c r="R1967" s="157">
        <f>Q1967*H1967</f>
        <v>1.75032E-2</v>
      </c>
      <c r="S1967" s="157">
        <v>0</v>
      </c>
      <c r="T1967" s="158">
        <f>S1967*H1967</f>
        <v>0</v>
      </c>
      <c r="AR1967" s="159" t="s">
        <v>566</v>
      </c>
      <c r="AT1967" s="159" t="s">
        <v>891</v>
      </c>
      <c r="AU1967" s="159" t="s">
        <v>88</v>
      </c>
      <c r="AY1967" s="17" t="s">
        <v>371</v>
      </c>
      <c r="BE1967" s="160">
        <f>IF(N1967="základná",J1967,0)</f>
        <v>0</v>
      </c>
      <c r="BF1967" s="160">
        <f>IF(N1967="znížená",J1967,0)</f>
        <v>0</v>
      </c>
      <c r="BG1967" s="160">
        <f>IF(N1967="zákl. prenesená",J1967,0)</f>
        <v>0</v>
      </c>
      <c r="BH1967" s="160">
        <f>IF(N1967="zníž. prenesená",J1967,0)</f>
        <v>0</v>
      </c>
      <c r="BI1967" s="160">
        <f>IF(N1967="nulová",J1967,0)</f>
        <v>0</v>
      </c>
      <c r="BJ1967" s="17" t="s">
        <v>88</v>
      </c>
      <c r="BK1967" s="160">
        <f>ROUND(I1967*H1967,2)</f>
        <v>0</v>
      </c>
      <c r="BL1967" s="17" t="s">
        <v>461</v>
      </c>
      <c r="BM1967" s="159" t="s">
        <v>2277</v>
      </c>
    </row>
    <row r="1968" spans="2:65" s="13" customFormat="1" ht="11.25" x14ac:dyDescent="0.2">
      <c r="B1968" s="168"/>
      <c r="D1968" s="162" t="s">
        <v>379</v>
      </c>
      <c r="E1968" s="169" t="s">
        <v>1</v>
      </c>
      <c r="F1968" s="170" t="s">
        <v>2278</v>
      </c>
      <c r="H1968" s="171">
        <v>6.63</v>
      </c>
      <c r="I1968" s="172"/>
      <c r="L1968" s="168"/>
      <c r="M1968" s="173"/>
      <c r="T1968" s="174"/>
      <c r="AT1968" s="169" t="s">
        <v>379</v>
      </c>
      <c r="AU1968" s="169" t="s">
        <v>88</v>
      </c>
      <c r="AV1968" s="13" t="s">
        <v>88</v>
      </c>
      <c r="AW1968" s="13" t="s">
        <v>31</v>
      </c>
      <c r="AX1968" s="13" t="s">
        <v>75</v>
      </c>
      <c r="AY1968" s="169" t="s">
        <v>371</v>
      </c>
    </row>
    <row r="1969" spans="2:65" s="15" customFormat="1" ht="11.25" x14ac:dyDescent="0.2">
      <c r="B1969" s="182"/>
      <c r="D1969" s="162" t="s">
        <v>379</v>
      </c>
      <c r="E1969" s="183" t="s">
        <v>1</v>
      </c>
      <c r="F1969" s="184" t="s">
        <v>385</v>
      </c>
      <c r="H1969" s="185">
        <v>6.63</v>
      </c>
      <c r="I1969" s="186"/>
      <c r="L1969" s="182"/>
      <c r="M1969" s="187"/>
      <c r="T1969" s="188"/>
      <c r="AT1969" s="183" t="s">
        <v>379</v>
      </c>
      <c r="AU1969" s="183" t="s">
        <v>88</v>
      </c>
      <c r="AV1969" s="15" t="s">
        <v>377</v>
      </c>
      <c r="AW1969" s="15" t="s">
        <v>31</v>
      </c>
      <c r="AX1969" s="15" t="s">
        <v>82</v>
      </c>
      <c r="AY1969" s="183" t="s">
        <v>371</v>
      </c>
    </row>
    <row r="1970" spans="2:65" s="1" customFormat="1" ht="24.2" customHeight="1" x14ac:dyDescent="0.2">
      <c r="B1970" s="147"/>
      <c r="C1970" s="148" t="s">
        <v>2279</v>
      </c>
      <c r="D1970" s="148" t="s">
        <v>373</v>
      </c>
      <c r="E1970" s="149" t="s">
        <v>2280</v>
      </c>
      <c r="F1970" s="150" t="s">
        <v>2281</v>
      </c>
      <c r="G1970" s="151" t="s">
        <v>376</v>
      </c>
      <c r="H1970" s="152">
        <v>351.096</v>
      </c>
      <c r="I1970" s="153"/>
      <c r="J1970" s="154">
        <f>ROUND(I1970*H1970,2)</f>
        <v>0</v>
      </c>
      <c r="K1970" s="150"/>
      <c r="L1970" s="32"/>
      <c r="M1970" s="155" t="s">
        <v>1</v>
      </c>
      <c r="N1970" s="156" t="s">
        <v>41</v>
      </c>
      <c r="P1970" s="157">
        <f>O1970*H1970</f>
        <v>0</v>
      </c>
      <c r="Q1970" s="157">
        <v>3.5000000000000001E-3</v>
      </c>
      <c r="R1970" s="157">
        <f>Q1970*H1970</f>
        <v>1.228836</v>
      </c>
      <c r="S1970" s="157">
        <v>0</v>
      </c>
      <c r="T1970" s="158">
        <f>S1970*H1970</f>
        <v>0</v>
      </c>
      <c r="AR1970" s="159" t="s">
        <v>461</v>
      </c>
      <c r="AT1970" s="159" t="s">
        <v>373</v>
      </c>
      <c r="AU1970" s="159" t="s">
        <v>88</v>
      </c>
      <c r="AY1970" s="17" t="s">
        <v>371</v>
      </c>
      <c r="BE1970" s="160">
        <f>IF(N1970="základná",J1970,0)</f>
        <v>0</v>
      </c>
      <c r="BF1970" s="160">
        <f>IF(N1970="znížená",J1970,0)</f>
        <v>0</v>
      </c>
      <c r="BG1970" s="160">
        <f>IF(N1970="zákl. prenesená",J1970,0)</f>
        <v>0</v>
      </c>
      <c r="BH1970" s="160">
        <f>IF(N1970="zníž. prenesená",J1970,0)</f>
        <v>0</v>
      </c>
      <c r="BI1970" s="160">
        <f>IF(N1970="nulová",J1970,0)</f>
        <v>0</v>
      </c>
      <c r="BJ1970" s="17" t="s">
        <v>88</v>
      </c>
      <c r="BK1970" s="160">
        <f>ROUND(I1970*H1970,2)</f>
        <v>0</v>
      </c>
      <c r="BL1970" s="17" t="s">
        <v>461</v>
      </c>
      <c r="BM1970" s="159" t="s">
        <v>2282</v>
      </c>
    </row>
    <row r="1971" spans="2:65" s="12" customFormat="1" ht="11.25" x14ac:dyDescent="0.2">
      <c r="B1971" s="161"/>
      <c r="D1971" s="162" t="s">
        <v>379</v>
      </c>
      <c r="E1971" s="163" t="s">
        <v>1</v>
      </c>
      <c r="F1971" s="164" t="s">
        <v>783</v>
      </c>
      <c r="H1971" s="163" t="s">
        <v>1</v>
      </c>
      <c r="I1971" s="165"/>
      <c r="L1971" s="161"/>
      <c r="M1971" s="166"/>
      <c r="T1971" s="167"/>
      <c r="AT1971" s="163" t="s">
        <v>379</v>
      </c>
      <c r="AU1971" s="163" t="s">
        <v>88</v>
      </c>
      <c r="AV1971" s="12" t="s">
        <v>82</v>
      </c>
      <c r="AW1971" s="12" t="s">
        <v>31</v>
      </c>
      <c r="AX1971" s="12" t="s">
        <v>75</v>
      </c>
      <c r="AY1971" s="163" t="s">
        <v>371</v>
      </c>
    </row>
    <row r="1972" spans="2:65" s="13" customFormat="1" ht="11.25" x14ac:dyDescent="0.2">
      <c r="B1972" s="168"/>
      <c r="D1972" s="162" t="s">
        <v>379</v>
      </c>
      <c r="E1972" s="169" t="s">
        <v>1</v>
      </c>
      <c r="F1972" s="170" t="s">
        <v>2283</v>
      </c>
      <c r="H1972" s="171">
        <v>175.548</v>
      </c>
      <c r="I1972" s="172"/>
      <c r="L1972" s="168"/>
      <c r="M1972" s="173"/>
      <c r="T1972" s="174"/>
      <c r="AT1972" s="169" t="s">
        <v>379</v>
      </c>
      <c r="AU1972" s="169" t="s">
        <v>88</v>
      </c>
      <c r="AV1972" s="13" t="s">
        <v>88</v>
      </c>
      <c r="AW1972" s="13" t="s">
        <v>31</v>
      </c>
      <c r="AX1972" s="13" t="s">
        <v>75</v>
      </c>
      <c r="AY1972" s="169" t="s">
        <v>371</v>
      </c>
    </row>
    <row r="1973" spans="2:65" s="14" customFormat="1" ht="11.25" x14ac:dyDescent="0.2">
      <c r="B1973" s="175"/>
      <c r="D1973" s="162" t="s">
        <v>379</v>
      </c>
      <c r="E1973" s="176" t="s">
        <v>127</v>
      </c>
      <c r="F1973" s="177" t="s">
        <v>383</v>
      </c>
      <c r="H1973" s="178">
        <v>175.548</v>
      </c>
      <c r="I1973" s="179"/>
      <c r="L1973" s="175"/>
      <c r="M1973" s="180"/>
      <c r="T1973" s="181"/>
      <c r="AT1973" s="176" t="s">
        <v>379</v>
      </c>
      <c r="AU1973" s="176" t="s">
        <v>88</v>
      </c>
      <c r="AV1973" s="14" t="s">
        <v>384</v>
      </c>
      <c r="AW1973" s="14" t="s">
        <v>31</v>
      </c>
      <c r="AX1973" s="14" t="s">
        <v>75</v>
      </c>
      <c r="AY1973" s="176" t="s">
        <v>371</v>
      </c>
    </row>
    <row r="1974" spans="2:65" s="12" customFormat="1" ht="11.25" x14ac:dyDescent="0.2">
      <c r="B1974" s="161"/>
      <c r="D1974" s="162" t="s">
        <v>379</v>
      </c>
      <c r="E1974" s="163" t="s">
        <v>1</v>
      </c>
      <c r="F1974" s="164" t="s">
        <v>2284</v>
      </c>
      <c r="H1974" s="163" t="s">
        <v>1</v>
      </c>
      <c r="I1974" s="165"/>
      <c r="L1974" s="161"/>
      <c r="M1974" s="166"/>
      <c r="T1974" s="167"/>
      <c r="AT1974" s="163" t="s">
        <v>379</v>
      </c>
      <c r="AU1974" s="163" t="s">
        <v>88</v>
      </c>
      <c r="AV1974" s="12" t="s">
        <v>82</v>
      </c>
      <c r="AW1974" s="12" t="s">
        <v>31</v>
      </c>
      <c r="AX1974" s="12" t="s">
        <v>75</v>
      </c>
      <c r="AY1974" s="163" t="s">
        <v>371</v>
      </c>
    </row>
    <row r="1975" spans="2:65" s="13" customFormat="1" ht="11.25" x14ac:dyDescent="0.2">
      <c r="B1975" s="168"/>
      <c r="D1975" s="162" t="s">
        <v>379</v>
      </c>
      <c r="E1975" s="169" t="s">
        <v>1</v>
      </c>
      <c r="F1975" s="170" t="s">
        <v>2283</v>
      </c>
      <c r="H1975" s="171">
        <v>175.548</v>
      </c>
      <c r="I1975" s="172"/>
      <c r="L1975" s="168"/>
      <c r="M1975" s="173"/>
      <c r="T1975" s="174"/>
      <c r="AT1975" s="169" t="s">
        <v>379</v>
      </c>
      <c r="AU1975" s="169" t="s">
        <v>88</v>
      </c>
      <c r="AV1975" s="13" t="s">
        <v>88</v>
      </c>
      <c r="AW1975" s="13" t="s">
        <v>31</v>
      </c>
      <c r="AX1975" s="13" t="s">
        <v>75</v>
      </c>
      <c r="AY1975" s="169" t="s">
        <v>371</v>
      </c>
    </row>
    <row r="1976" spans="2:65" s="14" customFormat="1" ht="11.25" x14ac:dyDescent="0.2">
      <c r="B1976" s="175"/>
      <c r="D1976" s="162" t="s">
        <v>379</v>
      </c>
      <c r="E1976" s="176" t="s">
        <v>309</v>
      </c>
      <c r="F1976" s="177" t="s">
        <v>383</v>
      </c>
      <c r="H1976" s="178">
        <v>175.548</v>
      </c>
      <c r="I1976" s="179"/>
      <c r="L1976" s="175"/>
      <c r="M1976" s="180"/>
      <c r="T1976" s="181"/>
      <c r="AT1976" s="176" t="s">
        <v>379</v>
      </c>
      <c r="AU1976" s="176" t="s">
        <v>88</v>
      </c>
      <c r="AV1976" s="14" t="s">
        <v>384</v>
      </c>
      <c r="AW1976" s="14" t="s">
        <v>31</v>
      </c>
      <c r="AX1976" s="14" t="s">
        <v>75</v>
      </c>
      <c r="AY1976" s="176" t="s">
        <v>371</v>
      </c>
    </row>
    <row r="1977" spans="2:65" s="15" customFormat="1" ht="11.25" x14ac:dyDescent="0.2">
      <c r="B1977" s="182"/>
      <c r="D1977" s="162" t="s">
        <v>379</v>
      </c>
      <c r="E1977" s="183" t="s">
        <v>1</v>
      </c>
      <c r="F1977" s="184" t="s">
        <v>385</v>
      </c>
      <c r="H1977" s="185">
        <v>351.096</v>
      </c>
      <c r="I1977" s="186"/>
      <c r="L1977" s="182"/>
      <c r="M1977" s="187"/>
      <c r="T1977" s="188"/>
      <c r="AT1977" s="183" t="s">
        <v>379</v>
      </c>
      <c r="AU1977" s="183" t="s">
        <v>88</v>
      </c>
      <c r="AV1977" s="15" t="s">
        <v>377</v>
      </c>
      <c r="AW1977" s="15" t="s">
        <v>31</v>
      </c>
      <c r="AX1977" s="15" t="s">
        <v>82</v>
      </c>
      <c r="AY1977" s="183" t="s">
        <v>371</v>
      </c>
    </row>
    <row r="1978" spans="2:65" s="1" customFormat="1" ht="24.2" customHeight="1" x14ac:dyDescent="0.2">
      <c r="B1978" s="147"/>
      <c r="C1978" s="189" t="s">
        <v>2285</v>
      </c>
      <c r="D1978" s="189" t="s">
        <v>891</v>
      </c>
      <c r="E1978" s="190" t="s">
        <v>2286</v>
      </c>
      <c r="F1978" s="191" t="s">
        <v>2287</v>
      </c>
      <c r="G1978" s="192" t="s">
        <v>376</v>
      </c>
      <c r="H1978" s="193">
        <v>358.11799999999999</v>
      </c>
      <c r="I1978" s="194"/>
      <c r="J1978" s="195">
        <f>ROUND(I1978*H1978,2)</f>
        <v>0</v>
      </c>
      <c r="K1978" s="191"/>
      <c r="L1978" s="196"/>
      <c r="M1978" s="197" t="s">
        <v>1</v>
      </c>
      <c r="N1978" s="198" t="s">
        <v>41</v>
      </c>
      <c r="P1978" s="157">
        <f>O1978*H1978</f>
        <v>0</v>
      </c>
      <c r="Q1978" s="157">
        <v>5.94E-3</v>
      </c>
      <c r="R1978" s="157">
        <f>Q1978*H1978</f>
        <v>2.1272209200000001</v>
      </c>
      <c r="S1978" s="157">
        <v>0</v>
      </c>
      <c r="T1978" s="158">
        <f>S1978*H1978</f>
        <v>0</v>
      </c>
      <c r="AR1978" s="159" t="s">
        <v>566</v>
      </c>
      <c r="AT1978" s="159" t="s">
        <v>891</v>
      </c>
      <c r="AU1978" s="159" t="s">
        <v>88</v>
      </c>
      <c r="AY1978" s="17" t="s">
        <v>371</v>
      </c>
      <c r="BE1978" s="160">
        <f>IF(N1978="základná",J1978,0)</f>
        <v>0</v>
      </c>
      <c r="BF1978" s="160">
        <f>IF(N1978="znížená",J1978,0)</f>
        <v>0</v>
      </c>
      <c r="BG1978" s="160">
        <f>IF(N1978="zákl. prenesená",J1978,0)</f>
        <v>0</v>
      </c>
      <c r="BH1978" s="160">
        <f>IF(N1978="zníž. prenesená",J1978,0)</f>
        <v>0</v>
      </c>
      <c r="BI1978" s="160">
        <f>IF(N1978="nulová",J1978,0)</f>
        <v>0</v>
      </c>
      <c r="BJ1978" s="17" t="s">
        <v>88</v>
      </c>
      <c r="BK1978" s="160">
        <f>ROUND(I1978*H1978,2)</f>
        <v>0</v>
      </c>
      <c r="BL1978" s="17" t="s">
        <v>461</v>
      </c>
      <c r="BM1978" s="159" t="s">
        <v>2288</v>
      </c>
    </row>
    <row r="1979" spans="2:65" s="13" customFormat="1" ht="11.25" x14ac:dyDescent="0.2">
      <c r="B1979" s="168"/>
      <c r="D1979" s="162" t="s">
        <v>379</v>
      </c>
      <c r="E1979" s="169" t="s">
        <v>1</v>
      </c>
      <c r="F1979" s="170" t="s">
        <v>2289</v>
      </c>
      <c r="H1979" s="171">
        <v>179.059</v>
      </c>
      <c r="I1979" s="172"/>
      <c r="L1979" s="168"/>
      <c r="M1979" s="173"/>
      <c r="T1979" s="174"/>
      <c r="AT1979" s="169" t="s">
        <v>379</v>
      </c>
      <c r="AU1979" s="169" t="s">
        <v>88</v>
      </c>
      <c r="AV1979" s="13" t="s">
        <v>88</v>
      </c>
      <c r="AW1979" s="13" t="s">
        <v>31</v>
      </c>
      <c r="AX1979" s="13" t="s">
        <v>75</v>
      </c>
      <c r="AY1979" s="169" t="s">
        <v>371</v>
      </c>
    </row>
    <row r="1980" spans="2:65" s="13" customFormat="1" ht="11.25" x14ac:dyDescent="0.2">
      <c r="B1980" s="168"/>
      <c r="D1980" s="162" t="s">
        <v>379</v>
      </c>
      <c r="E1980" s="169" t="s">
        <v>1</v>
      </c>
      <c r="F1980" s="170" t="s">
        <v>2290</v>
      </c>
      <c r="H1980" s="171">
        <v>179.059</v>
      </c>
      <c r="I1980" s="172"/>
      <c r="L1980" s="168"/>
      <c r="M1980" s="173"/>
      <c r="T1980" s="174"/>
      <c r="AT1980" s="169" t="s">
        <v>379</v>
      </c>
      <c r="AU1980" s="169" t="s">
        <v>88</v>
      </c>
      <c r="AV1980" s="13" t="s">
        <v>88</v>
      </c>
      <c r="AW1980" s="13" t="s">
        <v>31</v>
      </c>
      <c r="AX1980" s="13" t="s">
        <v>75</v>
      </c>
      <c r="AY1980" s="169" t="s">
        <v>371</v>
      </c>
    </row>
    <row r="1981" spans="2:65" s="15" customFormat="1" ht="11.25" x14ac:dyDescent="0.2">
      <c r="B1981" s="182"/>
      <c r="D1981" s="162" t="s">
        <v>379</v>
      </c>
      <c r="E1981" s="183" t="s">
        <v>1</v>
      </c>
      <c r="F1981" s="184" t="s">
        <v>385</v>
      </c>
      <c r="H1981" s="185">
        <v>358.11799999999999</v>
      </c>
      <c r="I1981" s="186"/>
      <c r="L1981" s="182"/>
      <c r="M1981" s="187"/>
      <c r="T1981" s="188"/>
      <c r="AT1981" s="183" t="s">
        <v>379</v>
      </c>
      <c r="AU1981" s="183" t="s">
        <v>88</v>
      </c>
      <c r="AV1981" s="15" t="s">
        <v>377</v>
      </c>
      <c r="AW1981" s="15" t="s">
        <v>31</v>
      </c>
      <c r="AX1981" s="15" t="s">
        <v>82</v>
      </c>
      <c r="AY1981" s="183" t="s">
        <v>371</v>
      </c>
    </row>
    <row r="1982" spans="2:65" s="1" customFormat="1" ht="24.2" customHeight="1" x14ac:dyDescent="0.2">
      <c r="B1982" s="147"/>
      <c r="C1982" s="189" t="s">
        <v>2291</v>
      </c>
      <c r="D1982" s="189" t="s">
        <v>891</v>
      </c>
      <c r="E1982" s="190" t="s">
        <v>2292</v>
      </c>
      <c r="F1982" s="191" t="s">
        <v>2293</v>
      </c>
      <c r="G1982" s="192" t="s">
        <v>2294</v>
      </c>
      <c r="H1982" s="193">
        <v>4248.2619999999997</v>
      </c>
      <c r="I1982" s="194"/>
      <c r="J1982" s="195">
        <f>ROUND(I1982*H1982,2)</f>
        <v>0</v>
      </c>
      <c r="K1982" s="191"/>
      <c r="L1982" s="196"/>
      <c r="M1982" s="197" t="s">
        <v>1</v>
      </c>
      <c r="N1982" s="198" t="s">
        <v>41</v>
      </c>
      <c r="P1982" s="157">
        <f>O1982*H1982</f>
        <v>0</v>
      </c>
      <c r="Q1982" s="157">
        <v>1E-3</v>
      </c>
      <c r="R1982" s="157">
        <f>Q1982*H1982</f>
        <v>4.2482619999999995</v>
      </c>
      <c r="S1982" s="157">
        <v>0</v>
      </c>
      <c r="T1982" s="158">
        <f>S1982*H1982</f>
        <v>0</v>
      </c>
      <c r="AR1982" s="159" t="s">
        <v>566</v>
      </c>
      <c r="AT1982" s="159" t="s">
        <v>891</v>
      </c>
      <c r="AU1982" s="159" t="s">
        <v>88</v>
      </c>
      <c r="AY1982" s="17" t="s">
        <v>371</v>
      </c>
      <c r="BE1982" s="160">
        <f>IF(N1982="základná",J1982,0)</f>
        <v>0</v>
      </c>
      <c r="BF1982" s="160">
        <f>IF(N1982="znížená",J1982,0)</f>
        <v>0</v>
      </c>
      <c r="BG1982" s="160">
        <f>IF(N1982="zákl. prenesená",J1982,0)</f>
        <v>0</v>
      </c>
      <c r="BH1982" s="160">
        <f>IF(N1982="zníž. prenesená",J1982,0)</f>
        <v>0</v>
      </c>
      <c r="BI1982" s="160">
        <f>IF(N1982="nulová",J1982,0)</f>
        <v>0</v>
      </c>
      <c r="BJ1982" s="17" t="s">
        <v>88</v>
      </c>
      <c r="BK1982" s="160">
        <f>ROUND(I1982*H1982,2)</f>
        <v>0</v>
      </c>
      <c r="BL1982" s="17" t="s">
        <v>461</v>
      </c>
      <c r="BM1982" s="159" t="s">
        <v>2295</v>
      </c>
    </row>
    <row r="1983" spans="2:65" s="12" customFormat="1" ht="11.25" x14ac:dyDescent="0.2">
      <c r="B1983" s="161"/>
      <c r="D1983" s="162" t="s">
        <v>379</v>
      </c>
      <c r="E1983" s="163" t="s">
        <v>1</v>
      </c>
      <c r="F1983" s="164" t="s">
        <v>2296</v>
      </c>
      <c r="H1983" s="163" t="s">
        <v>1</v>
      </c>
      <c r="I1983" s="165"/>
      <c r="L1983" s="161"/>
      <c r="M1983" s="166"/>
      <c r="T1983" s="167"/>
      <c r="AT1983" s="163" t="s">
        <v>379</v>
      </c>
      <c r="AU1983" s="163" t="s">
        <v>88</v>
      </c>
      <c r="AV1983" s="12" t="s">
        <v>82</v>
      </c>
      <c r="AW1983" s="12" t="s">
        <v>31</v>
      </c>
      <c r="AX1983" s="12" t="s">
        <v>75</v>
      </c>
      <c r="AY1983" s="163" t="s">
        <v>371</v>
      </c>
    </row>
    <row r="1984" spans="2:65" s="13" customFormat="1" ht="11.25" x14ac:dyDescent="0.2">
      <c r="B1984" s="168"/>
      <c r="D1984" s="162" t="s">
        <v>379</v>
      </c>
      <c r="E1984" s="169" t="s">
        <v>1</v>
      </c>
      <c r="F1984" s="170" t="s">
        <v>2297</v>
      </c>
      <c r="H1984" s="171">
        <v>2124.1309999999999</v>
      </c>
      <c r="I1984" s="172"/>
      <c r="L1984" s="168"/>
      <c r="M1984" s="173"/>
      <c r="T1984" s="174"/>
      <c r="AT1984" s="169" t="s">
        <v>379</v>
      </c>
      <c r="AU1984" s="169" t="s">
        <v>88</v>
      </c>
      <c r="AV1984" s="13" t="s">
        <v>88</v>
      </c>
      <c r="AW1984" s="13" t="s">
        <v>31</v>
      </c>
      <c r="AX1984" s="13" t="s">
        <v>75</v>
      </c>
      <c r="AY1984" s="169" t="s">
        <v>371</v>
      </c>
    </row>
    <row r="1985" spans="2:65" s="13" customFormat="1" ht="11.25" x14ac:dyDescent="0.2">
      <c r="B1985" s="168"/>
      <c r="D1985" s="162" t="s">
        <v>379</v>
      </c>
      <c r="E1985" s="169" t="s">
        <v>1</v>
      </c>
      <c r="F1985" s="170" t="s">
        <v>2298</v>
      </c>
      <c r="H1985" s="171">
        <v>2124.1309999999999</v>
      </c>
      <c r="I1985" s="172"/>
      <c r="L1985" s="168"/>
      <c r="M1985" s="173"/>
      <c r="T1985" s="174"/>
      <c r="AT1985" s="169" t="s">
        <v>379</v>
      </c>
      <c r="AU1985" s="169" t="s">
        <v>88</v>
      </c>
      <c r="AV1985" s="13" t="s">
        <v>88</v>
      </c>
      <c r="AW1985" s="13" t="s">
        <v>31</v>
      </c>
      <c r="AX1985" s="13" t="s">
        <v>75</v>
      </c>
      <c r="AY1985" s="169" t="s">
        <v>371</v>
      </c>
    </row>
    <row r="1986" spans="2:65" s="15" customFormat="1" ht="11.25" x14ac:dyDescent="0.2">
      <c r="B1986" s="182"/>
      <c r="D1986" s="162" t="s">
        <v>379</v>
      </c>
      <c r="E1986" s="183" t="s">
        <v>1</v>
      </c>
      <c r="F1986" s="184" t="s">
        <v>385</v>
      </c>
      <c r="H1986" s="185">
        <v>4248.2619999999997</v>
      </c>
      <c r="I1986" s="186"/>
      <c r="L1986" s="182"/>
      <c r="M1986" s="187"/>
      <c r="T1986" s="188"/>
      <c r="AT1986" s="183" t="s">
        <v>379</v>
      </c>
      <c r="AU1986" s="183" t="s">
        <v>88</v>
      </c>
      <c r="AV1986" s="15" t="s">
        <v>377</v>
      </c>
      <c r="AW1986" s="15" t="s">
        <v>31</v>
      </c>
      <c r="AX1986" s="15" t="s">
        <v>82</v>
      </c>
      <c r="AY1986" s="183" t="s">
        <v>371</v>
      </c>
    </row>
    <row r="1987" spans="2:65" s="1" customFormat="1" ht="24.2" customHeight="1" x14ac:dyDescent="0.2">
      <c r="B1987" s="147"/>
      <c r="C1987" s="148" t="s">
        <v>2299</v>
      </c>
      <c r="D1987" s="148" t="s">
        <v>373</v>
      </c>
      <c r="E1987" s="149" t="s">
        <v>2300</v>
      </c>
      <c r="F1987" s="150" t="s">
        <v>2301</v>
      </c>
      <c r="G1987" s="151" t="s">
        <v>1408</v>
      </c>
      <c r="H1987" s="199"/>
      <c r="I1987" s="153"/>
      <c r="J1987" s="154">
        <f>ROUND(I1987*H1987,2)</f>
        <v>0</v>
      </c>
      <c r="K1987" s="150"/>
      <c r="L1987" s="32"/>
      <c r="M1987" s="155" t="s">
        <v>1</v>
      </c>
      <c r="N1987" s="156" t="s">
        <v>41</v>
      </c>
      <c r="P1987" s="157">
        <f>O1987*H1987</f>
        <v>0</v>
      </c>
      <c r="Q1987" s="157">
        <v>0</v>
      </c>
      <c r="R1987" s="157">
        <f>Q1987*H1987</f>
        <v>0</v>
      </c>
      <c r="S1987" s="157">
        <v>0</v>
      </c>
      <c r="T1987" s="158">
        <f>S1987*H1987</f>
        <v>0</v>
      </c>
      <c r="AR1987" s="159" t="s">
        <v>461</v>
      </c>
      <c r="AT1987" s="159" t="s">
        <v>373</v>
      </c>
      <c r="AU1987" s="159" t="s">
        <v>88</v>
      </c>
      <c r="AY1987" s="17" t="s">
        <v>371</v>
      </c>
      <c r="BE1987" s="160">
        <f>IF(N1987="základná",J1987,0)</f>
        <v>0</v>
      </c>
      <c r="BF1987" s="160">
        <f>IF(N1987="znížená",J1987,0)</f>
        <v>0</v>
      </c>
      <c r="BG1987" s="160">
        <f>IF(N1987="zákl. prenesená",J1987,0)</f>
        <v>0</v>
      </c>
      <c r="BH1987" s="160">
        <f>IF(N1987="zníž. prenesená",J1987,0)</f>
        <v>0</v>
      </c>
      <c r="BI1987" s="160">
        <f>IF(N1987="nulová",J1987,0)</f>
        <v>0</v>
      </c>
      <c r="BJ1987" s="17" t="s">
        <v>88</v>
      </c>
      <c r="BK1987" s="160">
        <f>ROUND(I1987*H1987,2)</f>
        <v>0</v>
      </c>
      <c r="BL1987" s="17" t="s">
        <v>461</v>
      </c>
      <c r="BM1987" s="159" t="s">
        <v>2302</v>
      </c>
    </row>
    <row r="1988" spans="2:65" s="11" customFormat="1" ht="22.9" customHeight="1" x14ac:dyDescent="0.2">
      <c r="B1988" s="136"/>
      <c r="D1988" s="137" t="s">
        <v>74</v>
      </c>
      <c r="E1988" s="145" t="s">
        <v>2303</v>
      </c>
      <c r="F1988" s="145" t="s">
        <v>2304</v>
      </c>
      <c r="I1988" s="139"/>
      <c r="J1988" s="146">
        <f>BK1988</f>
        <v>0</v>
      </c>
      <c r="L1988" s="136"/>
      <c r="M1988" s="140"/>
      <c r="P1988" s="141">
        <f>SUM(P1989:P1997)</f>
        <v>0</v>
      </c>
      <c r="R1988" s="141">
        <f>SUM(R1989:R1997)</f>
        <v>0</v>
      </c>
      <c r="T1988" s="142">
        <f>SUM(T1989:T1997)</f>
        <v>2.7907480000000002</v>
      </c>
      <c r="AR1988" s="137" t="s">
        <v>88</v>
      </c>
      <c r="AT1988" s="143" t="s">
        <v>74</v>
      </c>
      <c r="AU1988" s="143" t="s">
        <v>82</v>
      </c>
      <c r="AY1988" s="137" t="s">
        <v>371</v>
      </c>
      <c r="BK1988" s="144">
        <f>SUM(BK1989:BK1997)</f>
        <v>0</v>
      </c>
    </row>
    <row r="1989" spans="2:65" s="1" customFormat="1" ht="24.2" customHeight="1" x14ac:dyDescent="0.2">
      <c r="B1989" s="147"/>
      <c r="C1989" s="148" t="s">
        <v>2305</v>
      </c>
      <c r="D1989" s="148" t="s">
        <v>373</v>
      </c>
      <c r="E1989" s="149" t="s">
        <v>2306</v>
      </c>
      <c r="F1989" s="150" t="s">
        <v>2307</v>
      </c>
      <c r="G1989" s="151" t="s">
        <v>376</v>
      </c>
      <c r="H1989" s="152">
        <v>95.882000000000005</v>
      </c>
      <c r="I1989" s="153"/>
      <c r="J1989" s="154">
        <f>ROUND(I1989*H1989,2)</f>
        <v>0</v>
      </c>
      <c r="K1989" s="150"/>
      <c r="L1989" s="32"/>
      <c r="M1989" s="155" t="s">
        <v>1</v>
      </c>
      <c r="N1989" s="156" t="s">
        <v>41</v>
      </c>
      <c r="P1989" s="157">
        <f>O1989*H1989</f>
        <v>0</v>
      </c>
      <c r="Q1989" s="157">
        <v>0</v>
      </c>
      <c r="R1989" s="157">
        <f>Q1989*H1989</f>
        <v>0</v>
      </c>
      <c r="S1989" s="157">
        <v>1.4E-2</v>
      </c>
      <c r="T1989" s="158">
        <f>S1989*H1989</f>
        <v>1.3423480000000001</v>
      </c>
      <c r="AR1989" s="159" t="s">
        <v>461</v>
      </c>
      <c r="AT1989" s="159" t="s">
        <v>373</v>
      </c>
      <c r="AU1989" s="159" t="s">
        <v>88</v>
      </c>
      <c r="AY1989" s="17" t="s">
        <v>371</v>
      </c>
      <c r="BE1989" s="160">
        <f>IF(N1989="základná",J1989,0)</f>
        <v>0</v>
      </c>
      <c r="BF1989" s="160">
        <f>IF(N1989="znížená",J1989,0)</f>
        <v>0</v>
      </c>
      <c r="BG1989" s="160">
        <f>IF(N1989="zákl. prenesená",J1989,0)</f>
        <v>0</v>
      </c>
      <c r="BH1989" s="160">
        <f>IF(N1989="zníž. prenesená",J1989,0)</f>
        <v>0</v>
      </c>
      <c r="BI1989" s="160">
        <f>IF(N1989="nulová",J1989,0)</f>
        <v>0</v>
      </c>
      <c r="BJ1989" s="17" t="s">
        <v>88</v>
      </c>
      <c r="BK1989" s="160">
        <f>ROUND(I1989*H1989,2)</f>
        <v>0</v>
      </c>
      <c r="BL1989" s="17" t="s">
        <v>461</v>
      </c>
      <c r="BM1989" s="159" t="s">
        <v>2308</v>
      </c>
    </row>
    <row r="1990" spans="2:65" s="13" customFormat="1" ht="11.25" x14ac:dyDescent="0.2">
      <c r="B1990" s="168"/>
      <c r="D1990" s="162" t="s">
        <v>379</v>
      </c>
      <c r="E1990" s="169" t="s">
        <v>1</v>
      </c>
      <c r="F1990" s="170" t="s">
        <v>280</v>
      </c>
      <c r="H1990" s="171">
        <v>55.026000000000003</v>
      </c>
      <c r="I1990" s="172"/>
      <c r="L1990" s="168"/>
      <c r="M1990" s="173"/>
      <c r="T1990" s="174"/>
      <c r="AT1990" s="169" t="s">
        <v>379</v>
      </c>
      <c r="AU1990" s="169" t="s">
        <v>88</v>
      </c>
      <c r="AV1990" s="13" t="s">
        <v>88</v>
      </c>
      <c r="AW1990" s="13" t="s">
        <v>31</v>
      </c>
      <c r="AX1990" s="13" t="s">
        <v>75</v>
      </c>
      <c r="AY1990" s="169" t="s">
        <v>371</v>
      </c>
    </row>
    <row r="1991" spans="2:65" s="13" customFormat="1" ht="11.25" x14ac:dyDescent="0.2">
      <c r="B1991" s="168"/>
      <c r="D1991" s="162" t="s">
        <v>379</v>
      </c>
      <c r="E1991" s="169" t="s">
        <v>1</v>
      </c>
      <c r="F1991" s="170" t="s">
        <v>2309</v>
      </c>
      <c r="H1991" s="171">
        <v>40.856000000000002</v>
      </c>
      <c r="I1991" s="172"/>
      <c r="L1991" s="168"/>
      <c r="M1991" s="173"/>
      <c r="T1991" s="174"/>
      <c r="AT1991" s="169" t="s">
        <v>379</v>
      </c>
      <c r="AU1991" s="169" t="s">
        <v>88</v>
      </c>
      <c r="AV1991" s="13" t="s">
        <v>88</v>
      </c>
      <c r="AW1991" s="13" t="s">
        <v>31</v>
      </c>
      <c r="AX1991" s="13" t="s">
        <v>75</v>
      </c>
      <c r="AY1991" s="169" t="s">
        <v>371</v>
      </c>
    </row>
    <row r="1992" spans="2:65" s="15" customFormat="1" ht="11.25" x14ac:dyDescent="0.2">
      <c r="B1992" s="182"/>
      <c r="D1992" s="162" t="s">
        <v>379</v>
      </c>
      <c r="E1992" s="183" t="s">
        <v>1</v>
      </c>
      <c r="F1992" s="184" t="s">
        <v>385</v>
      </c>
      <c r="H1992" s="185">
        <v>95.882000000000005</v>
      </c>
      <c r="I1992" s="186"/>
      <c r="L1992" s="182"/>
      <c r="M1992" s="187"/>
      <c r="T1992" s="188"/>
      <c r="AT1992" s="183" t="s">
        <v>379</v>
      </c>
      <c r="AU1992" s="183" t="s">
        <v>88</v>
      </c>
      <c r="AV1992" s="15" t="s">
        <v>377</v>
      </c>
      <c r="AW1992" s="15" t="s">
        <v>31</v>
      </c>
      <c r="AX1992" s="15" t="s">
        <v>82</v>
      </c>
      <c r="AY1992" s="183" t="s">
        <v>371</v>
      </c>
    </row>
    <row r="1993" spans="2:65" s="1" customFormat="1" ht="24.2" customHeight="1" x14ac:dyDescent="0.2">
      <c r="B1993" s="147"/>
      <c r="C1993" s="148" t="s">
        <v>2310</v>
      </c>
      <c r="D1993" s="148" t="s">
        <v>373</v>
      </c>
      <c r="E1993" s="149" t="s">
        <v>2311</v>
      </c>
      <c r="F1993" s="150" t="s">
        <v>2312</v>
      </c>
      <c r="G1993" s="151" t="s">
        <v>489</v>
      </c>
      <c r="H1993" s="152">
        <v>85.2</v>
      </c>
      <c r="I1993" s="153"/>
      <c r="J1993" s="154">
        <f>ROUND(I1993*H1993,2)</f>
        <v>0</v>
      </c>
      <c r="K1993" s="150"/>
      <c r="L1993" s="32"/>
      <c r="M1993" s="155" t="s">
        <v>1</v>
      </c>
      <c r="N1993" s="156" t="s">
        <v>41</v>
      </c>
      <c r="P1993" s="157">
        <f>O1993*H1993</f>
        <v>0</v>
      </c>
      <c r="Q1993" s="157">
        <v>0</v>
      </c>
      <c r="R1993" s="157">
        <f>Q1993*H1993</f>
        <v>0</v>
      </c>
      <c r="S1993" s="157">
        <v>1.7000000000000001E-2</v>
      </c>
      <c r="T1993" s="158">
        <f>S1993*H1993</f>
        <v>1.4484000000000001</v>
      </c>
      <c r="AR1993" s="159" t="s">
        <v>461</v>
      </c>
      <c r="AT1993" s="159" t="s">
        <v>373</v>
      </c>
      <c r="AU1993" s="159" t="s">
        <v>88</v>
      </c>
      <c r="AY1993" s="17" t="s">
        <v>371</v>
      </c>
      <c r="BE1993" s="160">
        <f>IF(N1993="základná",J1993,0)</f>
        <v>0</v>
      </c>
      <c r="BF1993" s="160">
        <f>IF(N1993="znížená",J1993,0)</f>
        <v>0</v>
      </c>
      <c r="BG1993" s="160">
        <f>IF(N1993="zákl. prenesená",J1993,0)</f>
        <v>0</v>
      </c>
      <c r="BH1993" s="160">
        <f>IF(N1993="zníž. prenesená",J1993,0)</f>
        <v>0</v>
      </c>
      <c r="BI1993" s="160">
        <f>IF(N1993="nulová",J1993,0)</f>
        <v>0</v>
      </c>
      <c r="BJ1993" s="17" t="s">
        <v>88</v>
      </c>
      <c r="BK1993" s="160">
        <f>ROUND(I1993*H1993,2)</f>
        <v>0</v>
      </c>
      <c r="BL1993" s="17" t="s">
        <v>461</v>
      </c>
      <c r="BM1993" s="159" t="s">
        <v>2313</v>
      </c>
    </row>
    <row r="1994" spans="2:65" s="12" customFormat="1" ht="11.25" x14ac:dyDescent="0.2">
      <c r="B1994" s="161"/>
      <c r="D1994" s="162" t="s">
        <v>379</v>
      </c>
      <c r="E1994" s="163" t="s">
        <v>1</v>
      </c>
      <c r="F1994" s="164" t="s">
        <v>1446</v>
      </c>
      <c r="H1994" s="163" t="s">
        <v>1</v>
      </c>
      <c r="I1994" s="165"/>
      <c r="L1994" s="161"/>
      <c r="M1994" s="166"/>
      <c r="T1994" s="167"/>
      <c r="AT1994" s="163" t="s">
        <v>379</v>
      </c>
      <c r="AU1994" s="163" t="s">
        <v>88</v>
      </c>
      <c r="AV1994" s="12" t="s">
        <v>82</v>
      </c>
      <c r="AW1994" s="12" t="s">
        <v>31</v>
      </c>
      <c r="AX1994" s="12" t="s">
        <v>75</v>
      </c>
      <c r="AY1994" s="163" t="s">
        <v>371</v>
      </c>
    </row>
    <row r="1995" spans="2:65" s="13" customFormat="1" ht="11.25" x14ac:dyDescent="0.2">
      <c r="B1995" s="168"/>
      <c r="D1995" s="162" t="s">
        <v>379</v>
      </c>
      <c r="E1995" s="169" t="s">
        <v>1</v>
      </c>
      <c r="F1995" s="170" t="s">
        <v>2314</v>
      </c>
      <c r="H1995" s="171">
        <v>46.2</v>
      </c>
      <c r="I1995" s="172"/>
      <c r="L1995" s="168"/>
      <c r="M1995" s="173"/>
      <c r="T1995" s="174"/>
      <c r="AT1995" s="169" t="s">
        <v>379</v>
      </c>
      <c r="AU1995" s="169" t="s">
        <v>88</v>
      </c>
      <c r="AV1995" s="13" t="s">
        <v>88</v>
      </c>
      <c r="AW1995" s="13" t="s">
        <v>31</v>
      </c>
      <c r="AX1995" s="13" t="s">
        <v>75</v>
      </c>
      <c r="AY1995" s="169" t="s">
        <v>371</v>
      </c>
    </row>
    <row r="1996" spans="2:65" s="13" customFormat="1" ht="11.25" x14ac:dyDescent="0.2">
      <c r="B1996" s="168"/>
      <c r="D1996" s="162" t="s">
        <v>379</v>
      </c>
      <c r="E1996" s="169" t="s">
        <v>1</v>
      </c>
      <c r="F1996" s="170" t="s">
        <v>2315</v>
      </c>
      <c r="H1996" s="171">
        <v>39</v>
      </c>
      <c r="I1996" s="172"/>
      <c r="L1996" s="168"/>
      <c r="M1996" s="173"/>
      <c r="T1996" s="174"/>
      <c r="AT1996" s="169" t="s">
        <v>379</v>
      </c>
      <c r="AU1996" s="169" t="s">
        <v>88</v>
      </c>
      <c r="AV1996" s="13" t="s">
        <v>88</v>
      </c>
      <c r="AW1996" s="13" t="s">
        <v>31</v>
      </c>
      <c r="AX1996" s="13" t="s">
        <v>75</v>
      </c>
      <c r="AY1996" s="169" t="s">
        <v>371</v>
      </c>
    </row>
    <row r="1997" spans="2:65" s="15" customFormat="1" ht="11.25" x14ac:dyDescent="0.2">
      <c r="B1997" s="182"/>
      <c r="D1997" s="162" t="s">
        <v>379</v>
      </c>
      <c r="E1997" s="183" t="s">
        <v>1</v>
      </c>
      <c r="F1997" s="184" t="s">
        <v>385</v>
      </c>
      <c r="H1997" s="185">
        <v>85.2</v>
      </c>
      <c r="I1997" s="186"/>
      <c r="L1997" s="182"/>
      <c r="M1997" s="187"/>
      <c r="T1997" s="188"/>
      <c r="AT1997" s="183" t="s">
        <v>379</v>
      </c>
      <c r="AU1997" s="183" t="s">
        <v>88</v>
      </c>
      <c r="AV1997" s="15" t="s">
        <v>377</v>
      </c>
      <c r="AW1997" s="15" t="s">
        <v>31</v>
      </c>
      <c r="AX1997" s="15" t="s">
        <v>82</v>
      </c>
      <c r="AY1997" s="183" t="s">
        <v>371</v>
      </c>
    </row>
    <row r="1998" spans="2:65" s="11" customFormat="1" ht="22.9" customHeight="1" x14ac:dyDescent="0.2">
      <c r="B1998" s="136"/>
      <c r="D1998" s="137" t="s">
        <v>74</v>
      </c>
      <c r="E1998" s="145" t="s">
        <v>2316</v>
      </c>
      <c r="F1998" s="145" t="s">
        <v>2317</v>
      </c>
      <c r="I1998" s="139"/>
      <c r="J1998" s="146">
        <f>BK1998</f>
        <v>0</v>
      </c>
      <c r="L1998" s="136"/>
      <c r="M1998" s="140"/>
      <c r="P1998" s="141">
        <f>SUM(P1999:P2180)</f>
        <v>0</v>
      </c>
      <c r="R1998" s="141">
        <f>SUM(R1999:R2180)</f>
        <v>2.7351802199999997</v>
      </c>
      <c r="T1998" s="142">
        <f>SUM(T1999:T2180)</f>
        <v>11.189586250000003</v>
      </c>
      <c r="AR1998" s="137" t="s">
        <v>88</v>
      </c>
      <c r="AT1998" s="143" t="s">
        <v>74</v>
      </c>
      <c r="AU1998" s="143" t="s">
        <v>82</v>
      </c>
      <c r="AY1998" s="137" t="s">
        <v>371</v>
      </c>
      <c r="BK1998" s="144">
        <f>SUM(BK1999:BK2180)</f>
        <v>0</v>
      </c>
    </row>
    <row r="1999" spans="2:65" s="1" customFormat="1" ht="24.2" customHeight="1" x14ac:dyDescent="0.2">
      <c r="B1999" s="147"/>
      <c r="C1999" s="148" t="s">
        <v>2318</v>
      </c>
      <c r="D1999" s="148" t="s">
        <v>373</v>
      </c>
      <c r="E1999" s="149" t="s">
        <v>2319</v>
      </c>
      <c r="F1999" s="150" t="s">
        <v>2320</v>
      </c>
      <c r="G1999" s="151" t="s">
        <v>376</v>
      </c>
      <c r="H1999" s="152">
        <v>28.687000000000001</v>
      </c>
      <c r="I1999" s="153"/>
      <c r="J1999" s="154">
        <f>ROUND(I1999*H1999,2)</f>
        <v>0</v>
      </c>
      <c r="K1999" s="150"/>
      <c r="L1999" s="32"/>
      <c r="M1999" s="155" t="s">
        <v>1</v>
      </c>
      <c r="N1999" s="156" t="s">
        <v>41</v>
      </c>
      <c r="P1999" s="157">
        <f>O1999*H1999</f>
        <v>0</v>
      </c>
      <c r="Q1999" s="157">
        <v>0</v>
      </c>
      <c r="R1999" s="157">
        <f>Q1999*H1999</f>
        <v>0</v>
      </c>
      <c r="S1999" s="157">
        <v>7.3200000000000001E-3</v>
      </c>
      <c r="T1999" s="158">
        <f>S1999*H1999</f>
        <v>0.20998884000000001</v>
      </c>
      <c r="AR1999" s="159" t="s">
        <v>461</v>
      </c>
      <c r="AT1999" s="159" t="s">
        <v>373</v>
      </c>
      <c r="AU1999" s="159" t="s">
        <v>88</v>
      </c>
      <c r="AY1999" s="17" t="s">
        <v>371</v>
      </c>
      <c r="BE1999" s="160">
        <f>IF(N1999="základná",J1999,0)</f>
        <v>0</v>
      </c>
      <c r="BF1999" s="160">
        <f>IF(N1999="znížená",J1999,0)</f>
        <v>0</v>
      </c>
      <c r="BG1999" s="160">
        <f>IF(N1999="zákl. prenesená",J1999,0)</f>
        <v>0</v>
      </c>
      <c r="BH1999" s="160">
        <f>IF(N1999="zníž. prenesená",J1999,0)</f>
        <v>0</v>
      </c>
      <c r="BI1999" s="160">
        <f>IF(N1999="nulová",J1999,0)</f>
        <v>0</v>
      </c>
      <c r="BJ1999" s="17" t="s">
        <v>88</v>
      </c>
      <c r="BK1999" s="160">
        <f>ROUND(I1999*H1999,2)</f>
        <v>0</v>
      </c>
      <c r="BL1999" s="17" t="s">
        <v>461</v>
      </c>
      <c r="BM1999" s="159" t="s">
        <v>2321</v>
      </c>
    </row>
    <row r="2000" spans="2:65" s="12" customFormat="1" ht="11.25" x14ac:dyDescent="0.2">
      <c r="B2000" s="161"/>
      <c r="D2000" s="162" t="s">
        <v>379</v>
      </c>
      <c r="E2000" s="163" t="s">
        <v>1</v>
      </c>
      <c r="F2000" s="164" t="s">
        <v>2322</v>
      </c>
      <c r="H2000" s="163" t="s">
        <v>1</v>
      </c>
      <c r="I2000" s="165"/>
      <c r="L2000" s="161"/>
      <c r="M2000" s="166"/>
      <c r="T2000" s="167"/>
      <c r="AT2000" s="163" t="s">
        <v>379</v>
      </c>
      <c r="AU2000" s="163" t="s">
        <v>88</v>
      </c>
      <c r="AV2000" s="12" t="s">
        <v>82</v>
      </c>
      <c r="AW2000" s="12" t="s">
        <v>31</v>
      </c>
      <c r="AX2000" s="12" t="s">
        <v>75</v>
      </c>
      <c r="AY2000" s="163" t="s">
        <v>371</v>
      </c>
    </row>
    <row r="2001" spans="2:65" s="13" customFormat="1" ht="11.25" x14ac:dyDescent="0.2">
      <c r="B2001" s="168"/>
      <c r="D2001" s="162" t="s">
        <v>379</v>
      </c>
      <c r="E2001" s="169" t="s">
        <v>1</v>
      </c>
      <c r="F2001" s="170" t="s">
        <v>2323</v>
      </c>
      <c r="H2001" s="171">
        <v>20.428000000000001</v>
      </c>
      <c r="I2001" s="172"/>
      <c r="L2001" s="168"/>
      <c r="M2001" s="173"/>
      <c r="T2001" s="174"/>
      <c r="AT2001" s="169" t="s">
        <v>379</v>
      </c>
      <c r="AU2001" s="169" t="s">
        <v>88</v>
      </c>
      <c r="AV2001" s="13" t="s">
        <v>88</v>
      </c>
      <c r="AW2001" s="13" t="s">
        <v>31</v>
      </c>
      <c r="AX2001" s="13" t="s">
        <v>75</v>
      </c>
      <c r="AY2001" s="169" t="s">
        <v>371</v>
      </c>
    </row>
    <row r="2002" spans="2:65" s="14" customFormat="1" ht="11.25" x14ac:dyDescent="0.2">
      <c r="B2002" s="175"/>
      <c r="D2002" s="162" t="s">
        <v>379</v>
      </c>
      <c r="E2002" s="176" t="s">
        <v>283</v>
      </c>
      <c r="F2002" s="177" t="s">
        <v>383</v>
      </c>
      <c r="H2002" s="178">
        <v>20.428000000000001</v>
      </c>
      <c r="I2002" s="179"/>
      <c r="L2002" s="175"/>
      <c r="M2002" s="180"/>
      <c r="T2002" s="181"/>
      <c r="AT2002" s="176" t="s">
        <v>379</v>
      </c>
      <c r="AU2002" s="176" t="s">
        <v>88</v>
      </c>
      <c r="AV2002" s="14" t="s">
        <v>384</v>
      </c>
      <c r="AW2002" s="14" t="s">
        <v>31</v>
      </c>
      <c r="AX2002" s="14" t="s">
        <v>75</v>
      </c>
      <c r="AY2002" s="176" t="s">
        <v>371</v>
      </c>
    </row>
    <row r="2003" spans="2:65" s="12" customFormat="1" ht="11.25" x14ac:dyDescent="0.2">
      <c r="B2003" s="161"/>
      <c r="D2003" s="162" t="s">
        <v>379</v>
      </c>
      <c r="E2003" s="163" t="s">
        <v>1</v>
      </c>
      <c r="F2003" s="164" t="s">
        <v>2324</v>
      </c>
      <c r="H2003" s="163" t="s">
        <v>1</v>
      </c>
      <c r="I2003" s="165"/>
      <c r="L2003" s="161"/>
      <c r="M2003" s="166"/>
      <c r="T2003" s="167"/>
      <c r="AT2003" s="163" t="s">
        <v>379</v>
      </c>
      <c r="AU2003" s="163" t="s">
        <v>88</v>
      </c>
      <c r="AV2003" s="12" t="s">
        <v>82</v>
      </c>
      <c r="AW2003" s="12" t="s">
        <v>31</v>
      </c>
      <c r="AX2003" s="12" t="s">
        <v>75</v>
      </c>
      <c r="AY2003" s="163" t="s">
        <v>371</v>
      </c>
    </row>
    <row r="2004" spans="2:65" s="13" customFormat="1" ht="11.25" x14ac:dyDescent="0.2">
      <c r="B2004" s="168"/>
      <c r="D2004" s="162" t="s">
        <v>379</v>
      </c>
      <c r="E2004" s="169" t="s">
        <v>1</v>
      </c>
      <c r="F2004" s="170" t="s">
        <v>2325</v>
      </c>
      <c r="H2004" s="171">
        <v>5.4210000000000003</v>
      </c>
      <c r="I2004" s="172"/>
      <c r="L2004" s="168"/>
      <c r="M2004" s="173"/>
      <c r="T2004" s="174"/>
      <c r="AT2004" s="169" t="s">
        <v>379</v>
      </c>
      <c r="AU2004" s="169" t="s">
        <v>88</v>
      </c>
      <c r="AV2004" s="13" t="s">
        <v>88</v>
      </c>
      <c r="AW2004" s="13" t="s">
        <v>31</v>
      </c>
      <c r="AX2004" s="13" t="s">
        <v>75</v>
      </c>
      <c r="AY2004" s="169" t="s">
        <v>371</v>
      </c>
    </row>
    <row r="2005" spans="2:65" s="14" customFormat="1" ht="11.25" x14ac:dyDescent="0.2">
      <c r="B2005" s="175"/>
      <c r="D2005" s="162" t="s">
        <v>379</v>
      </c>
      <c r="E2005" s="176" t="s">
        <v>284</v>
      </c>
      <c r="F2005" s="177" t="s">
        <v>383</v>
      </c>
      <c r="H2005" s="178">
        <v>5.4210000000000003</v>
      </c>
      <c r="I2005" s="179"/>
      <c r="L2005" s="175"/>
      <c r="M2005" s="180"/>
      <c r="T2005" s="181"/>
      <c r="AT2005" s="176" t="s">
        <v>379</v>
      </c>
      <c r="AU2005" s="176" t="s">
        <v>88</v>
      </c>
      <c r="AV2005" s="14" t="s">
        <v>384</v>
      </c>
      <c r="AW2005" s="14" t="s">
        <v>31</v>
      </c>
      <c r="AX2005" s="14" t="s">
        <v>75</v>
      </c>
      <c r="AY2005" s="176" t="s">
        <v>371</v>
      </c>
    </row>
    <row r="2006" spans="2:65" s="13" customFormat="1" ht="11.25" x14ac:dyDescent="0.2">
      <c r="B2006" s="168"/>
      <c r="D2006" s="162" t="s">
        <v>379</v>
      </c>
      <c r="E2006" s="169" t="s">
        <v>1</v>
      </c>
      <c r="F2006" s="170" t="s">
        <v>2326</v>
      </c>
      <c r="H2006" s="171">
        <v>1.6279999999999999</v>
      </c>
      <c r="I2006" s="172"/>
      <c r="L2006" s="168"/>
      <c r="M2006" s="173"/>
      <c r="T2006" s="174"/>
      <c r="AT2006" s="169" t="s">
        <v>379</v>
      </c>
      <c r="AU2006" s="169" t="s">
        <v>88</v>
      </c>
      <c r="AV2006" s="13" t="s">
        <v>88</v>
      </c>
      <c r="AW2006" s="13" t="s">
        <v>31</v>
      </c>
      <c r="AX2006" s="13" t="s">
        <v>75</v>
      </c>
      <c r="AY2006" s="169" t="s">
        <v>371</v>
      </c>
    </row>
    <row r="2007" spans="2:65" s="13" customFormat="1" ht="11.25" x14ac:dyDescent="0.2">
      <c r="B2007" s="168"/>
      <c r="D2007" s="162" t="s">
        <v>379</v>
      </c>
      <c r="E2007" s="169" t="s">
        <v>1</v>
      </c>
      <c r="F2007" s="170" t="s">
        <v>2152</v>
      </c>
      <c r="H2007" s="171">
        <v>1.21</v>
      </c>
      <c r="I2007" s="172"/>
      <c r="L2007" s="168"/>
      <c r="M2007" s="173"/>
      <c r="T2007" s="174"/>
      <c r="AT2007" s="169" t="s">
        <v>379</v>
      </c>
      <c r="AU2007" s="169" t="s">
        <v>88</v>
      </c>
      <c r="AV2007" s="13" t="s">
        <v>88</v>
      </c>
      <c r="AW2007" s="13" t="s">
        <v>31</v>
      </c>
      <c r="AX2007" s="13" t="s">
        <v>75</v>
      </c>
      <c r="AY2007" s="169" t="s">
        <v>371</v>
      </c>
    </row>
    <row r="2008" spans="2:65" s="14" customFormat="1" ht="11.25" x14ac:dyDescent="0.2">
      <c r="B2008" s="175"/>
      <c r="D2008" s="162" t="s">
        <v>379</v>
      </c>
      <c r="E2008" s="176" t="s">
        <v>2327</v>
      </c>
      <c r="F2008" s="177" t="s">
        <v>383</v>
      </c>
      <c r="H2008" s="178">
        <v>2.8380000000000001</v>
      </c>
      <c r="I2008" s="179"/>
      <c r="L2008" s="175"/>
      <c r="M2008" s="180"/>
      <c r="T2008" s="181"/>
      <c r="AT2008" s="176" t="s">
        <v>379</v>
      </c>
      <c r="AU2008" s="176" t="s">
        <v>88</v>
      </c>
      <c r="AV2008" s="14" t="s">
        <v>384</v>
      </c>
      <c r="AW2008" s="14" t="s">
        <v>31</v>
      </c>
      <c r="AX2008" s="14" t="s">
        <v>75</v>
      </c>
      <c r="AY2008" s="176" t="s">
        <v>371</v>
      </c>
    </row>
    <row r="2009" spans="2:65" s="15" customFormat="1" ht="11.25" x14ac:dyDescent="0.2">
      <c r="B2009" s="182"/>
      <c r="D2009" s="162" t="s">
        <v>379</v>
      </c>
      <c r="E2009" s="183" t="s">
        <v>1</v>
      </c>
      <c r="F2009" s="184" t="s">
        <v>385</v>
      </c>
      <c r="H2009" s="185">
        <v>28.687000000000001</v>
      </c>
      <c r="I2009" s="186"/>
      <c r="L2009" s="182"/>
      <c r="M2009" s="187"/>
      <c r="T2009" s="188"/>
      <c r="AT2009" s="183" t="s">
        <v>379</v>
      </c>
      <c r="AU2009" s="183" t="s">
        <v>88</v>
      </c>
      <c r="AV2009" s="15" t="s">
        <v>377</v>
      </c>
      <c r="AW2009" s="15" t="s">
        <v>31</v>
      </c>
      <c r="AX2009" s="15" t="s">
        <v>82</v>
      </c>
      <c r="AY2009" s="183" t="s">
        <v>371</v>
      </c>
    </row>
    <row r="2010" spans="2:65" s="1" customFormat="1" ht="33" customHeight="1" x14ac:dyDescent="0.2">
      <c r="B2010" s="147"/>
      <c r="C2010" s="148" t="s">
        <v>2328</v>
      </c>
      <c r="D2010" s="148" t="s">
        <v>373</v>
      </c>
      <c r="E2010" s="149" t="s">
        <v>2329</v>
      </c>
      <c r="F2010" s="150" t="s">
        <v>2330</v>
      </c>
      <c r="G2010" s="151" t="s">
        <v>376</v>
      </c>
      <c r="H2010" s="152">
        <v>198</v>
      </c>
      <c r="I2010" s="153"/>
      <c r="J2010" s="154">
        <f>ROUND(I2010*H2010,2)</f>
        <v>0</v>
      </c>
      <c r="K2010" s="150"/>
      <c r="L2010" s="32"/>
      <c r="M2010" s="155" t="s">
        <v>1</v>
      </c>
      <c r="N2010" s="156" t="s">
        <v>41</v>
      </c>
      <c r="P2010" s="157">
        <f>O2010*H2010</f>
        <v>0</v>
      </c>
      <c r="Q2010" s="157">
        <v>1.137E-2</v>
      </c>
      <c r="R2010" s="157">
        <f>Q2010*H2010</f>
        <v>2.2512599999999998</v>
      </c>
      <c r="S2010" s="157">
        <v>0</v>
      </c>
      <c r="T2010" s="158">
        <f>S2010*H2010</f>
        <v>0</v>
      </c>
      <c r="AR2010" s="159" t="s">
        <v>461</v>
      </c>
      <c r="AT2010" s="159" t="s">
        <v>373</v>
      </c>
      <c r="AU2010" s="159" t="s">
        <v>88</v>
      </c>
      <c r="AY2010" s="17" t="s">
        <v>371</v>
      </c>
      <c r="BE2010" s="160">
        <f>IF(N2010="základná",J2010,0)</f>
        <v>0</v>
      </c>
      <c r="BF2010" s="160">
        <f>IF(N2010="znížená",J2010,0)</f>
        <v>0</v>
      </c>
      <c r="BG2010" s="160">
        <f>IF(N2010="zákl. prenesená",J2010,0)</f>
        <v>0</v>
      </c>
      <c r="BH2010" s="160">
        <f>IF(N2010="zníž. prenesená",J2010,0)</f>
        <v>0</v>
      </c>
      <c r="BI2010" s="160">
        <f>IF(N2010="nulová",J2010,0)</f>
        <v>0</v>
      </c>
      <c r="BJ2010" s="17" t="s">
        <v>88</v>
      </c>
      <c r="BK2010" s="160">
        <f>ROUND(I2010*H2010,2)</f>
        <v>0</v>
      </c>
      <c r="BL2010" s="17" t="s">
        <v>461</v>
      </c>
      <c r="BM2010" s="159" t="s">
        <v>2331</v>
      </c>
    </row>
    <row r="2011" spans="2:65" s="12" customFormat="1" ht="11.25" x14ac:dyDescent="0.2">
      <c r="B2011" s="161"/>
      <c r="D2011" s="162" t="s">
        <v>379</v>
      </c>
      <c r="E2011" s="163" t="s">
        <v>1</v>
      </c>
      <c r="F2011" s="164" t="s">
        <v>2332</v>
      </c>
      <c r="H2011" s="163" t="s">
        <v>1</v>
      </c>
      <c r="I2011" s="165"/>
      <c r="L2011" s="161"/>
      <c r="M2011" s="166"/>
      <c r="T2011" s="167"/>
      <c r="AT2011" s="163" t="s">
        <v>379</v>
      </c>
      <c r="AU2011" s="163" t="s">
        <v>88</v>
      </c>
      <c r="AV2011" s="12" t="s">
        <v>82</v>
      </c>
      <c r="AW2011" s="12" t="s">
        <v>31</v>
      </c>
      <c r="AX2011" s="12" t="s">
        <v>75</v>
      </c>
      <c r="AY2011" s="163" t="s">
        <v>371</v>
      </c>
    </row>
    <row r="2012" spans="2:65" s="13" customFormat="1" ht="11.25" x14ac:dyDescent="0.2">
      <c r="B2012" s="168"/>
      <c r="D2012" s="162" t="s">
        <v>379</v>
      </c>
      <c r="E2012" s="169" t="s">
        <v>1</v>
      </c>
      <c r="F2012" s="170" t="s">
        <v>2333</v>
      </c>
      <c r="H2012" s="171">
        <v>198</v>
      </c>
      <c r="I2012" s="172"/>
      <c r="L2012" s="168"/>
      <c r="M2012" s="173"/>
      <c r="T2012" s="174"/>
      <c r="AT2012" s="169" t="s">
        <v>379</v>
      </c>
      <c r="AU2012" s="169" t="s">
        <v>88</v>
      </c>
      <c r="AV2012" s="13" t="s">
        <v>88</v>
      </c>
      <c r="AW2012" s="13" t="s">
        <v>31</v>
      </c>
      <c r="AX2012" s="13" t="s">
        <v>75</v>
      </c>
      <c r="AY2012" s="169" t="s">
        <v>371</v>
      </c>
    </row>
    <row r="2013" spans="2:65" s="15" customFormat="1" ht="11.25" x14ac:dyDescent="0.2">
      <c r="B2013" s="182"/>
      <c r="D2013" s="162" t="s">
        <v>379</v>
      </c>
      <c r="E2013" s="183" t="s">
        <v>1</v>
      </c>
      <c r="F2013" s="184" t="s">
        <v>385</v>
      </c>
      <c r="H2013" s="185">
        <v>198</v>
      </c>
      <c r="I2013" s="186"/>
      <c r="L2013" s="182"/>
      <c r="M2013" s="187"/>
      <c r="T2013" s="188"/>
      <c r="AT2013" s="183" t="s">
        <v>379</v>
      </c>
      <c r="AU2013" s="183" t="s">
        <v>88</v>
      </c>
      <c r="AV2013" s="15" t="s">
        <v>377</v>
      </c>
      <c r="AW2013" s="15" t="s">
        <v>31</v>
      </c>
      <c r="AX2013" s="15" t="s">
        <v>82</v>
      </c>
      <c r="AY2013" s="183" t="s">
        <v>371</v>
      </c>
    </row>
    <row r="2014" spans="2:65" s="1" customFormat="1" ht="24.2" customHeight="1" x14ac:dyDescent="0.2">
      <c r="B2014" s="147"/>
      <c r="C2014" s="148" t="s">
        <v>2334</v>
      </c>
      <c r="D2014" s="148" t="s">
        <v>373</v>
      </c>
      <c r="E2014" s="149" t="s">
        <v>2335</v>
      </c>
      <c r="F2014" s="150" t="s">
        <v>2336</v>
      </c>
      <c r="G2014" s="151" t="s">
        <v>376</v>
      </c>
      <c r="H2014" s="152">
        <v>4.8019999999999996</v>
      </c>
      <c r="I2014" s="153"/>
      <c r="J2014" s="154">
        <f>ROUND(I2014*H2014,2)</f>
        <v>0</v>
      </c>
      <c r="K2014" s="150"/>
      <c r="L2014" s="32"/>
      <c r="M2014" s="155" t="s">
        <v>1</v>
      </c>
      <c r="N2014" s="156" t="s">
        <v>41</v>
      </c>
      <c r="P2014" s="157">
        <f>O2014*H2014</f>
        <v>0</v>
      </c>
      <c r="Q2014" s="157">
        <v>9.11E-3</v>
      </c>
      <c r="R2014" s="157">
        <f>Q2014*H2014</f>
        <v>4.3746219999999995E-2</v>
      </c>
      <c r="S2014" s="157">
        <v>0</v>
      </c>
      <c r="T2014" s="158">
        <f>S2014*H2014</f>
        <v>0</v>
      </c>
      <c r="AR2014" s="159" t="s">
        <v>461</v>
      </c>
      <c r="AT2014" s="159" t="s">
        <v>373</v>
      </c>
      <c r="AU2014" s="159" t="s">
        <v>88</v>
      </c>
      <c r="AY2014" s="17" t="s">
        <v>371</v>
      </c>
      <c r="BE2014" s="160">
        <f>IF(N2014="základná",J2014,0)</f>
        <v>0</v>
      </c>
      <c r="BF2014" s="160">
        <f>IF(N2014="znížená",J2014,0)</f>
        <v>0</v>
      </c>
      <c r="BG2014" s="160">
        <f>IF(N2014="zákl. prenesená",J2014,0)</f>
        <v>0</v>
      </c>
      <c r="BH2014" s="160">
        <f>IF(N2014="zníž. prenesená",J2014,0)</f>
        <v>0</v>
      </c>
      <c r="BI2014" s="160">
        <f>IF(N2014="nulová",J2014,0)</f>
        <v>0</v>
      </c>
      <c r="BJ2014" s="17" t="s">
        <v>88</v>
      </c>
      <c r="BK2014" s="160">
        <f>ROUND(I2014*H2014,2)</f>
        <v>0</v>
      </c>
      <c r="BL2014" s="17" t="s">
        <v>461</v>
      </c>
      <c r="BM2014" s="159" t="s">
        <v>2337</v>
      </c>
    </row>
    <row r="2015" spans="2:65" s="12" customFormat="1" ht="11.25" x14ac:dyDescent="0.2">
      <c r="B2015" s="161"/>
      <c r="D2015" s="162" t="s">
        <v>379</v>
      </c>
      <c r="E2015" s="163" t="s">
        <v>1</v>
      </c>
      <c r="F2015" s="164" t="s">
        <v>2338</v>
      </c>
      <c r="H2015" s="163" t="s">
        <v>1</v>
      </c>
      <c r="I2015" s="165"/>
      <c r="L2015" s="161"/>
      <c r="M2015" s="166"/>
      <c r="T2015" s="167"/>
      <c r="AT2015" s="163" t="s">
        <v>379</v>
      </c>
      <c r="AU2015" s="163" t="s">
        <v>88</v>
      </c>
      <c r="AV2015" s="12" t="s">
        <v>82</v>
      </c>
      <c r="AW2015" s="12" t="s">
        <v>31</v>
      </c>
      <c r="AX2015" s="12" t="s">
        <v>75</v>
      </c>
      <c r="AY2015" s="163" t="s">
        <v>371</v>
      </c>
    </row>
    <row r="2016" spans="2:65" s="13" customFormat="1" ht="11.25" x14ac:dyDescent="0.2">
      <c r="B2016" s="168"/>
      <c r="D2016" s="162" t="s">
        <v>379</v>
      </c>
      <c r="E2016" s="169" t="s">
        <v>1</v>
      </c>
      <c r="F2016" s="170" t="s">
        <v>2339</v>
      </c>
      <c r="H2016" s="171">
        <v>4.8019999999999996</v>
      </c>
      <c r="I2016" s="172"/>
      <c r="L2016" s="168"/>
      <c r="M2016" s="173"/>
      <c r="T2016" s="174"/>
      <c r="AT2016" s="169" t="s">
        <v>379</v>
      </c>
      <c r="AU2016" s="169" t="s">
        <v>88</v>
      </c>
      <c r="AV2016" s="13" t="s">
        <v>88</v>
      </c>
      <c r="AW2016" s="13" t="s">
        <v>31</v>
      </c>
      <c r="AX2016" s="13" t="s">
        <v>75</v>
      </c>
      <c r="AY2016" s="169" t="s">
        <v>371</v>
      </c>
    </row>
    <row r="2017" spans="2:65" s="15" customFormat="1" ht="11.25" x14ac:dyDescent="0.2">
      <c r="B2017" s="182"/>
      <c r="D2017" s="162" t="s">
        <v>379</v>
      </c>
      <c r="E2017" s="183" t="s">
        <v>1</v>
      </c>
      <c r="F2017" s="184" t="s">
        <v>385</v>
      </c>
      <c r="H2017" s="185">
        <v>4.8019999999999996</v>
      </c>
      <c r="I2017" s="186"/>
      <c r="L2017" s="182"/>
      <c r="M2017" s="187"/>
      <c r="T2017" s="188"/>
      <c r="AT2017" s="183" t="s">
        <v>379</v>
      </c>
      <c r="AU2017" s="183" t="s">
        <v>88</v>
      </c>
      <c r="AV2017" s="15" t="s">
        <v>377</v>
      </c>
      <c r="AW2017" s="15" t="s">
        <v>31</v>
      </c>
      <c r="AX2017" s="15" t="s">
        <v>82</v>
      </c>
      <c r="AY2017" s="183" t="s">
        <v>371</v>
      </c>
    </row>
    <row r="2018" spans="2:65" s="1" customFormat="1" ht="24.2" customHeight="1" x14ac:dyDescent="0.2">
      <c r="B2018" s="147"/>
      <c r="C2018" s="148" t="s">
        <v>2340</v>
      </c>
      <c r="D2018" s="148" t="s">
        <v>373</v>
      </c>
      <c r="E2018" s="149" t="s">
        <v>2341</v>
      </c>
      <c r="F2018" s="150" t="s">
        <v>2342</v>
      </c>
      <c r="G2018" s="151" t="s">
        <v>489</v>
      </c>
      <c r="H2018" s="152">
        <v>54.76</v>
      </c>
      <c r="I2018" s="153"/>
      <c r="J2018" s="154">
        <f>ROUND(I2018*H2018,2)</f>
        <v>0</v>
      </c>
      <c r="K2018" s="150"/>
      <c r="L2018" s="32"/>
      <c r="M2018" s="155" t="s">
        <v>1</v>
      </c>
      <c r="N2018" s="156" t="s">
        <v>41</v>
      </c>
      <c r="P2018" s="157">
        <f>O2018*H2018</f>
        <v>0</v>
      </c>
      <c r="Q2018" s="157">
        <v>0</v>
      </c>
      <c r="R2018" s="157">
        <f>Q2018*H2018</f>
        <v>0</v>
      </c>
      <c r="S2018" s="157">
        <v>3.2000000000000002E-3</v>
      </c>
      <c r="T2018" s="158">
        <f>S2018*H2018</f>
        <v>0.175232</v>
      </c>
      <c r="AR2018" s="159" t="s">
        <v>461</v>
      </c>
      <c r="AT2018" s="159" t="s">
        <v>373</v>
      </c>
      <c r="AU2018" s="159" t="s">
        <v>88</v>
      </c>
      <c r="AY2018" s="17" t="s">
        <v>371</v>
      </c>
      <c r="BE2018" s="160">
        <f>IF(N2018="základná",J2018,0)</f>
        <v>0</v>
      </c>
      <c r="BF2018" s="160">
        <f>IF(N2018="znížená",J2018,0)</f>
        <v>0</v>
      </c>
      <c r="BG2018" s="160">
        <f>IF(N2018="zákl. prenesená",J2018,0)</f>
        <v>0</v>
      </c>
      <c r="BH2018" s="160">
        <f>IF(N2018="zníž. prenesená",J2018,0)</f>
        <v>0</v>
      </c>
      <c r="BI2018" s="160">
        <f>IF(N2018="nulová",J2018,0)</f>
        <v>0</v>
      </c>
      <c r="BJ2018" s="17" t="s">
        <v>88</v>
      </c>
      <c r="BK2018" s="160">
        <f>ROUND(I2018*H2018,2)</f>
        <v>0</v>
      </c>
      <c r="BL2018" s="17" t="s">
        <v>461</v>
      </c>
      <c r="BM2018" s="159" t="s">
        <v>2343</v>
      </c>
    </row>
    <row r="2019" spans="2:65" s="12" customFormat="1" ht="11.25" x14ac:dyDescent="0.2">
      <c r="B2019" s="161"/>
      <c r="D2019" s="162" t="s">
        <v>379</v>
      </c>
      <c r="E2019" s="163" t="s">
        <v>1</v>
      </c>
      <c r="F2019" s="164" t="s">
        <v>2344</v>
      </c>
      <c r="H2019" s="163" t="s">
        <v>1</v>
      </c>
      <c r="I2019" s="165"/>
      <c r="L2019" s="161"/>
      <c r="M2019" s="166"/>
      <c r="T2019" s="167"/>
      <c r="AT2019" s="163" t="s">
        <v>379</v>
      </c>
      <c r="AU2019" s="163" t="s">
        <v>88</v>
      </c>
      <c r="AV2019" s="12" t="s">
        <v>82</v>
      </c>
      <c r="AW2019" s="12" t="s">
        <v>31</v>
      </c>
      <c r="AX2019" s="12" t="s">
        <v>75</v>
      </c>
      <c r="AY2019" s="163" t="s">
        <v>371</v>
      </c>
    </row>
    <row r="2020" spans="2:65" s="13" customFormat="1" ht="11.25" x14ac:dyDescent="0.2">
      <c r="B2020" s="168"/>
      <c r="D2020" s="162" t="s">
        <v>379</v>
      </c>
      <c r="E2020" s="169" t="s">
        <v>1</v>
      </c>
      <c r="F2020" s="170" t="s">
        <v>2345</v>
      </c>
      <c r="H2020" s="171">
        <v>54.76</v>
      </c>
      <c r="I2020" s="172"/>
      <c r="L2020" s="168"/>
      <c r="M2020" s="173"/>
      <c r="T2020" s="174"/>
      <c r="AT2020" s="169" t="s">
        <v>379</v>
      </c>
      <c r="AU2020" s="169" t="s">
        <v>88</v>
      </c>
      <c r="AV2020" s="13" t="s">
        <v>88</v>
      </c>
      <c r="AW2020" s="13" t="s">
        <v>31</v>
      </c>
      <c r="AX2020" s="13" t="s">
        <v>75</v>
      </c>
      <c r="AY2020" s="169" t="s">
        <v>371</v>
      </c>
    </row>
    <row r="2021" spans="2:65" s="15" customFormat="1" ht="11.25" x14ac:dyDescent="0.2">
      <c r="B2021" s="182"/>
      <c r="D2021" s="162" t="s">
        <v>379</v>
      </c>
      <c r="E2021" s="183" t="s">
        <v>1</v>
      </c>
      <c r="F2021" s="184" t="s">
        <v>385</v>
      </c>
      <c r="H2021" s="185">
        <v>54.76</v>
      </c>
      <c r="I2021" s="186"/>
      <c r="L2021" s="182"/>
      <c r="M2021" s="187"/>
      <c r="T2021" s="188"/>
      <c r="AT2021" s="183" t="s">
        <v>379</v>
      </c>
      <c r="AU2021" s="183" t="s">
        <v>88</v>
      </c>
      <c r="AV2021" s="15" t="s">
        <v>377</v>
      </c>
      <c r="AW2021" s="15" t="s">
        <v>31</v>
      </c>
      <c r="AX2021" s="15" t="s">
        <v>82</v>
      </c>
      <c r="AY2021" s="183" t="s">
        <v>371</v>
      </c>
    </row>
    <row r="2022" spans="2:65" s="1" customFormat="1" ht="24.2" customHeight="1" x14ac:dyDescent="0.2">
      <c r="B2022" s="147"/>
      <c r="C2022" s="148" t="s">
        <v>2346</v>
      </c>
      <c r="D2022" s="148" t="s">
        <v>373</v>
      </c>
      <c r="E2022" s="149" t="s">
        <v>2347</v>
      </c>
      <c r="F2022" s="150" t="s">
        <v>2348</v>
      </c>
      <c r="G2022" s="151" t="s">
        <v>489</v>
      </c>
      <c r="H2022" s="152">
        <v>47.37</v>
      </c>
      <c r="I2022" s="153"/>
      <c r="J2022" s="154">
        <f>ROUND(I2022*H2022,2)</f>
        <v>0</v>
      </c>
      <c r="K2022" s="150"/>
      <c r="L2022" s="32"/>
      <c r="M2022" s="155" t="s">
        <v>1</v>
      </c>
      <c r="N2022" s="156" t="s">
        <v>41</v>
      </c>
      <c r="P2022" s="157">
        <f>O2022*H2022</f>
        <v>0</v>
      </c>
      <c r="Q2022" s="157">
        <v>0</v>
      </c>
      <c r="R2022" s="157">
        <f>Q2022*H2022</f>
        <v>0</v>
      </c>
      <c r="S2022" s="157">
        <v>3.5000000000000001E-3</v>
      </c>
      <c r="T2022" s="158">
        <f>S2022*H2022</f>
        <v>0.165795</v>
      </c>
      <c r="AR2022" s="159" t="s">
        <v>461</v>
      </c>
      <c r="AT2022" s="159" t="s">
        <v>373</v>
      </c>
      <c r="AU2022" s="159" t="s">
        <v>88</v>
      </c>
      <c r="AY2022" s="17" t="s">
        <v>371</v>
      </c>
      <c r="BE2022" s="160">
        <f>IF(N2022="základná",J2022,0)</f>
        <v>0</v>
      </c>
      <c r="BF2022" s="160">
        <f>IF(N2022="znížená",J2022,0)</f>
        <v>0</v>
      </c>
      <c r="BG2022" s="160">
        <f>IF(N2022="zákl. prenesená",J2022,0)</f>
        <v>0</v>
      </c>
      <c r="BH2022" s="160">
        <f>IF(N2022="zníž. prenesená",J2022,0)</f>
        <v>0</v>
      </c>
      <c r="BI2022" s="160">
        <f>IF(N2022="nulová",J2022,0)</f>
        <v>0</v>
      </c>
      <c r="BJ2022" s="17" t="s">
        <v>88</v>
      </c>
      <c r="BK2022" s="160">
        <f>ROUND(I2022*H2022,2)</f>
        <v>0</v>
      </c>
      <c r="BL2022" s="17" t="s">
        <v>461</v>
      </c>
      <c r="BM2022" s="159" t="s">
        <v>2349</v>
      </c>
    </row>
    <row r="2023" spans="2:65" s="12" customFormat="1" ht="11.25" x14ac:dyDescent="0.2">
      <c r="B2023" s="161"/>
      <c r="D2023" s="162" t="s">
        <v>379</v>
      </c>
      <c r="E2023" s="163" t="s">
        <v>1</v>
      </c>
      <c r="F2023" s="164" t="s">
        <v>1426</v>
      </c>
      <c r="H2023" s="163" t="s">
        <v>1</v>
      </c>
      <c r="I2023" s="165"/>
      <c r="L2023" s="161"/>
      <c r="M2023" s="166"/>
      <c r="T2023" s="167"/>
      <c r="AT2023" s="163" t="s">
        <v>379</v>
      </c>
      <c r="AU2023" s="163" t="s">
        <v>88</v>
      </c>
      <c r="AV2023" s="12" t="s">
        <v>82</v>
      </c>
      <c r="AW2023" s="12" t="s">
        <v>31</v>
      </c>
      <c r="AX2023" s="12" t="s">
        <v>75</v>
      </c>
      <c r="AY2023" s="163" t="s">
        <v>371</v>
      </c>
    </row>
    <row r="2024" spans="2:65" s="13" customFormat="1" ht="11.25" x14ac:dyDescent="0.2">
      <c r="B2024" s="168"/>
      <c r="D2024" s="162" t="s">
        <v>379</v>
      </c>
      <c r="E2024" s="169" t="s">
        <v>1</v>
      </c>
      <c r="F2024" s="170" t="s">
        <v>1623</v>
      </c>
      <c r="H2024" s="171">
        <v>19.507999999999999</v>
      </c>
      <c r="I2024" s="172"/>
      <c r="L2024" s="168"/>
      <c r="M2024" s="173"/>
      <c r="T2024" s="174"/>
      <c r="AT2024" s="169" t="s">
        <v>379</v>
      </c>
      <c r="AU2024" s="169" t="s">
        <v>88</v>
      </c>
      <c r="AV2024" s="13" t="s">
        <v>88</v>
      </c>
      <c r="AW2024" s="13" t="s">
        <v>31</v>
      </c>
      <c r="AX2024" s="13" t="s">
        <v>75</v>
      </c>
      <c r="AY2024" s="169" t="s">
        <v>371</v>
      </c>
    </row>
    <row r="2025" spans="2:65" s="13" customFormat="1" ht="11.25" x14ac:dyDescent="0.2">
      <c r="B2025" s="168"/>
      <c r="D2025" s="162" t="s">
        <v>379</v>
      </c>
      <c r="E2025" s="169" t="s">
        <v>1</v>
      </c>
      <c r="F2025" s="170" t="s">
        <v>1624</v>
      </c>
      <c r="H2025" s="171">
        <v>18.731999999999999</v>
      </c>
      <c r="I2025" s="172"/>
      <c r="L2025" s="168"/>
      <c r="M2025" s="173"/>
      <c r="T2025" s="174"/>
      <c r="AT2025" s="169" t="s">
        <v>379</v>
      </c>
      <c r="AU2025" s="169" t="s">
        <v>88</v>
      </c>
      <c r="AV2025" s="13" t="s">
        <v>88</v>
      </c>
      <c r="AW2025" s="13" t="s">
        <v>31</v>
      </c>
      <c r="AX2025" s="13" t="s">
        <v>75</v>
      </c>
      <c r="AY2025" s="169" t="s">
        <v>371</v>
      </c>
    </row>
    <row r="2026" spans="2:65" s="12" customFormat="1" ht="11.25" x14ac:dyDescent="0.2">
      <c r="B2026" s="161"/>
      <c r="D2026" s="162" t="s">
        <v>379</v>
      </c>
      <c r="E2026" s="163" t="s">
        <v>1</v>
      </c>
      <c r="F2026" s="164" t="s">
        <v>1446</v>
      </c>
      <c r="H2026" s="163" t="s">
        <v>1</v>
      </c>
      <c r="I2026" s="165"/>
      <c r="L2026" s="161"/>
      <c r="M2026" s="166"/>
      <c r="T2026" s="167"/>
      <c r="AT2026" s="163" t="s">
        <v>379</v>
      </c>
      <c r="AU2026" s="163" t="s">
        <v>88</v>
      </c>
      <c r="AV2026" s="12" t="s">
        <v>82</v>
      </c>
      <c r="AW2026" s="12" t="s">
        <v>31</v>
      </c>
      <c r="AX2026" s="12" t="s">
        <v>75</v>
      </c>
      <c r="AY2026" s="163" t="s">
        <v>371</v>
      </c>
    </row>
    <row r="2027" spans="2:65" s="13" customFormat="1" ht="11.25" x14ac:dyDescent="0.2">
      <c r="B2027" s="168"/>
      <c r="D2027" s="162" t="s">
        <v>379</v>
      </c>
      <c r="E2027" s="169" t="s">
        <v>1</v>
      </c>
      <c r="F2027" s="170" t="s">
        <v>2350</v>
      </c>
      <c r="H2027" s="171">
        <v>9.1300000000000008</v>
      </c>
      <c r="I2027" s="172"/>
      <c r="L2027" s="168"/>
      <c r="M2027" s="173"/>
      <c r="T2027" s="174"/>
      <c r="AT2027" s="169" t="s">
        <v>379</v>
      </c>
      <c r="AU2027" s="169" t="s">
        <v>88</v>
      </c>
      <c r="AV2027" s="13" t="s">
        <v>88</v>
      </c>
      <c r="AW2027" s="13" t="s">
        <v>31</v>
      </c>
      <c r="AX2027" s="13" t="s">
        <v>75</v>
      </c>
      <c r="AY2027" s="169" t="s">
        <v>371</v>
      </c>
    </row>
    <row r="2028" spans="2:65" s="15" customFormat="1" ht="11.25" x14ac:dyDescent="0.2">
      <c r="B2028" s="182"/>
      <c r="D2028" s="162" t="s">
        <v>379</v>
      </c>
      <c r="E2028" s="183" t="s">
        <v>1</v>
      </c>
      <c r="F2028" s="184" t="s">
        <v>385</v>
      </c>
      <c r="H2028" s="185">
        <v>47.37</v>
      </c>
      <c r="I2028" s="186"/>
      <c r="L2028" s="182"/>
      <c r="M2028" s="187"/>
      <c r="T2028" s="188"/>
      <c r="AT2028" s="183" t="s">
        <v>379</v>
      </c>
      <c r="AU2028" s="183" t="s">
        <v>88</v>
      </c>
      <c r="AV2028" s="15" t="s">
        <v>377</v>
      </c>
      <c r="AW2028" s="15" t="s">
        <v>31</v>
      </c>
      <c r="AX2028" s="15" t="s">
        <v>82</v>
      </c>
      <c r="AY2028" s="183" t="s">
        <v>371</v>
      </c>
    </row>
    <row r="2029" spans="2:65" s="1" customFormat="1" ht="37.9" customHeight="1" x14ac:dyDescent="0.2">
      <c r="B2029" s="147"/>
      <c r="C2029" s="148" t="s">
        <v>2351</v>
      </c>
      <c r="D2029" s="148" t="s">
        <v>373</v>
      </c>
      <c r="E2029" s="149" t="s">
        <v>2352</v>
      </c>
      <c r="F2029" s="150" t="s">
        <v>2353</v>
      </c>
      <c r="G2029" s="151" t="s">
        <v>489</v>
      </c>
      <c r="H2029" s="152">
        <v>32.984000000000002</v>
      </c>
      <c r="I2029" s="153"/>
      <c r="J2029" s="154">
        <f>ROUND(I2029*H2029,2)</f>
        <v>0</v>
      </c>
      <c r="K2029" s="150"/>
      <c r="L2029" s="32"/>
      <c r="M2029" s="155" t="s">
        <v>1</v>
      </c>
      <c r="N2029" s="156" t="s">
        <v>41</v>
      </c>
      <c r="P2029" s="157">
        <f>O2029*H2029</f>
        <v>0</v>
      </c>
      <c r="Q2029" s="157">
        <v>0</v>
      </c>
      <c r="R2029" s="157">
        <f>Q2029*H2029</f>
        <v>0</v>
      </c>
      <c r="S2029" s="157">
        <v>2.0500000000000002E-3</v>
      </c>
      <c r="T2029" s="158">
        <f>S2029*H2029</f>
        <v>6.7617200000000016E-2</v>
      </c>
      <c r="AR2029" s="159" t="s">
        <v>461</v>
      </c>
      <c r="AT2029" s="159" t="s">
        <v>373</v>
      </c>
      <c r="AU2029" s="159" t="s">
        <v>88</v>
      </c>
      <c r="AY2029" s="17" t="s">
        <v>371</v>
      </c>
      <c r="BE2029" s="160">
        <f>IF(N2029="základná",J2029,0)</f>
        <v>0</v>
      </c>
      <c r="BF2029" s="160">
        <f>IF(N2029="znížená",J2029,0)</f>
        <v>0</v>
      </c>
      <c r="BG2029" s="160">
        <f>IF(N2029="zákl. prenesená",J2029,0)</f>
        <v>0</v>
      </c>
      <c r="BH2029" s="160">
        <f>IF(N2029="zníž. prenesená",J2029,0)</f>
        <v>0</v>
      </c>
      <c r="BI2029" s="160">
        <f>IF(N2029="nulová",J2029,0)</f>
        <v>0</v>
      </c>
      <c r="BJ2029" s="17" t="s">
        <v>88</v>
      </c>
      <c r="BK2029" s="160">
        <f>ROUND(I2029*H2029,2)</f>
        <v>0</v>
      </c>
      <c r="BL2029" s="17" t="s">
        <v>461</v>
      </c>
      <c r="BM2029" s="159" t="s">
        <v>2354</v>
      </c>
    </row>
    <row r="2030" spans="2:65" s="12" customFormat="1" ht="11.25" x14ac:dyDescent="0.2">
      <c r="B2030" s="161"/>
      <c r="D2030" s="162" t="s">
        <v>379</v>
      </c>
      <c r="E2030" s="163" t="s">
        <v>1</v>
      </c>
      <c r="F2030" s="164" t="s">
        <v>1446</v>
      </c>
      <c r="H2030" s="163" t="s">
        <v>1</v>
      </c>
      <c r="I2030" s="165"/>
      <c r="L2030" s="161"/>
      <c r="M2030" s="166"/>
      <c r="T2030" s="167"/>
      <c r="AT2030" s="163" t="s">
        <v>379</v>
      </c>
      <c r="AU2030" s="163" t="s">
        <v>88</v>
      </c>
      <c r="AV2030" s="12" t="s">
        <v>82</v>
      </c>
      <c r="AW2030" s="12" t="s">
        <v>31</v>
      </c>
      <c r="AX2030" s="12" t="s">
        <v>75</v>
      </c>
      <c r="AY2030" s="163" t="s">
        <v>371</v>
      </c>
    </row>
    <row r="2031" spans="2:65" s="13" customFormat="1" ht="11.25" x14ac:dyDescent="0.2">
      <c r="B2031" s="168"/>
      <c r="D2031" s="162" t="s">
        <v>379</v>
      </c>
      <c r="E2031" s="169" t="s">
        <v>1</v>
      </c>
      <c r="F2031" s="170" t="s">
        <v>2012</v>
      </c>
      <c r="H2031" s="171">
        <v>23.88</v>
      </c>
      <c r="I2031" s="172"/>
      <c r="L2031" s="168"/>
      <c r="M2031" s="173"/>
      <c r="T2031" s="174"/>
      <c r="AT2031" s="169" t="s">
        <v>379</v>
      </c>
      <c r="AU2031" s="169" t="s">
        <v>88</v>
      </c>
      <c r="AV2031" s="13" t="s">
        <v>88</v>
      </c>
      <c r="AW2031" s="13" t="s">
        <v>31</v>
      </c>
      <c r="AX2031" s="13" t="s">
        <v>75</v>
      </c>
      <c r="AY2031" s="169" t="s">
        <v>371</v>
      </c>
    </row>
    <row r="2032" spans="2:65" s="12" customFormat="1" ht="11.25" x14ac:dyDescent="0.2">
      <c r="B2032" s="161"/>
      <c r="D2032" s="162" t="s">
        <v>379</v>
      </c>
      <c r="E2032" s="163" t="s">
        <v>1</v>
      </c>
      <c r="F2032" s="164" t="s">
        <v>2322</v>
      </c>
      <c r="H2032" s="163" t="s">
        <v>1</v>
      </c>
      <c r="I2032" s="165"/>
      <c r="L2032" s="161"/>
      <c r="M2032" s="166"/>
      <c r="T2032" s="167"/>
      <c r="AT2032" s="163" t="s">
        <v>379</v>
      </c>
      <c r="AU2032" s="163" t="s">
        <v>88</v>
      </c>
      <c r="AV2032" s="12" t="s">
        <v>82</v>
      </c>
      <c r="AW2032" s="12" t="s">
        <v>31</v>
      </c>
      <c r="AX2032" s="12" t="s">
        <v>75</v>
      </c>
      <c r="AY2032" s="163" t="s">
        <v>371</v>
      </c>
    </row>
    <row r="2033" spans="2:65" s="13" customFormat="1" ht="11.25" x14ac:dyDescent="0.2">
      <c r="B2033" s="168"/>
      <c r="D2033" s="162" t="s">
        <v>379</v>
      </c>
      <c r="E2033" s="169" t="s">
        <v>1</v>
      </c>
      <c r="F2033" s="170" t="s">
        <v>2355</v>
      </c>
      <c r="H2033" s="171">
        <v>9.1039999999999992</v>
      </c>
      <c r="I2033" s="172"/>
      <c r="L2033" s="168"/>
      <c r="M2033" s="173"/>
      <c r="T2033" s="174"/>
      <c r="AT2033" s="169" t="s">
        <v>379</v>
      </c>
      <c r="AU2033" s="169" t="s">
        <v>88</v>
      </c>
      <c r="AV2033" s="13" t="s">
        <v>88</v>
      </c>
      <c r="AW2033" s="13" t="s">
        <v>31</v>
      </c>
      <c r="AX2033" s="13" t="s">
        <v>75</v>
      </c>
      <c r="AY2033" s="169" t="s">
        <v>371</v>
      </c>
    </row>
    <row r="2034" spans="2:65" s="15" customFormat="1" ht="11.25" x14ac:dyDescent="0.2">
      <c r="B2034" s="182"/>
      <c r="D2034" s="162" t="s">
        <v>379</v>
      </c>
      <c r="E2034" s="183" t="s">
        <v>1</v>
      </c>
      <c r="F2034" s="184" t="s">
        <v>385</v>
      </c>
      <c r="H2034" s="185">
        <v>32.984000000000002</v>
      </c>
      <c r="I2034" s="186"/>
      <c r="L2034" s="182"/>
      <c r="M2034" s="187"/>
      <c r="T2034" s="188"/>
      <c r="AT2034" s="183" t="s">
        <v>379</v>
      </c>
      <c r="AU2034" s="183" t="s">
        <v>88</v>
      </c>
      <c r="AV2034" s="15" t="s">
        <v>377</v>
      </c>
      <c r="AW2034" s="15" t="s">
        <v>31</v>
      </c>
      <c r="AX2034" s="15" t="s">
        <v>82</v>
      </c>
      <c r="AY2034" s="183" t="s">
        <v>371</v>
      </c>
    </row>
    <row r="2035" spans="2:65" s="1" customFormat="1" ht="33" customHeight="1" x14ac:dyDescent="0.2">
      <c r="B2035" s="147"/>
      <c r="C2035" s="148" t="s">
        <v>2356</v>
      </c>
      <c r="D2035" s="148" t="s">
        <v>373</v>
      </c>
      <c r="E2035" s="149" t="s">
        <v>2357</v>
      </c>
      <c r="F2035" s="150" t="s">
        <v>2358</v>
      </c>
      <c r="G2035" s="151" t="s">
        <v>489</v>
      </c>
      <c r="H2035" s="152">
        <v>110.727</v>
      </c>
      <c r="I2035" s="153"/>
      <c r="J2035" s="154">
        <f>ROUND(I2035*H2035,2)</f>
        <v>0</v>
      </c>
      <c r="K2035" s="150"/>
      <c r="L2035" s="32"/>
      <c r="M2035" s="155" t="s">
        <v>1</v>
      </c>
      <c r="N2035" s="156" t="s">
        <v>41</v>
      </c>
      <c r="P2035" s="157">
        <f>O2035*H2035</f>
        <v>0</v>
      </c>
      <c r="Q2035" s="157">
        <v>0</v>
      </c>
      <c r="R2035" s="157">
        <f>Q2035*H2035</f>
        <v>0</v>
      </c>
      <c r="S2035" s="157">
        <v>3.79E-3</v>
      </c>
      <c r="T2035" s="158">
        <f>S2035*H2035</f>
        <v>0.41965532999999999</v>
      </c>
      <c r="AR2035" s="159" t="s">
        <v>461</v>
      </c>
      <c r="AT2035" s="159" t="s">
        <v>373</v>
      </c>
      <c r="AU2035" s="159" t="s">
        <v>88</v>
      </c>
      <c r="AY2035" s="17" t="s">
        <v>371</v>
      </c>
      <c r="BE2035" s="160">
        <f>IF(N2035="základná",J2035,0)</f>
        <v>0</v>
      </c>
      <c r="BF2035" s="160">
        <f>IF(N2035="znížená",J2035,0)</f>
        <v>0</v>
      </c>
      <c r="BG2035" s="160">
        <f>IF(N2035="zákl. prenesená",J2035,0)</f>
        <v>0</v>
      </c>
      <c r="BH2035" s="160">
        <f>IF(N2035="zníž. prenesená",J2035,0)</f>
        <v>0</v>
      </c>
      <c r="BI2035" s="160">
        <f>IF(N2035="nulová",J2035,0)</f>
        <v>0</v>
      </c>
      <c r="BJ2035" s="17" t="s">
        <v>88</v>
      </c>
      <c r="BK2035" s="160">
        <f>ROUND(I2035*H2035,2)</f>
        <v>0</v>
      </c>
      <c r="BL2035" s="17" t="s">
        <v>461</v>
      </c>
      <c r="BM2035" s="159" t="s">
        <v>2359</v>
      </c>
    </row>
    <row r="2036" spans="2:65" s="12" customFormat="1" ht="11.25" x14ac:dyDescent="0.2">
      <c r="B2036" s="161"/>
      <c r="D2036" s="162" t="s">
        <v>379</v>
      </c>
      <c r="E2036" s="163" t="s">
        <v>1</v>
      </c>
      <c r="F2036" s="164" t="s">
        <v>1031</v>
      </c>
      <c r="H2036" s="163" t="s">
        <v>1</v>
      </c>
      <c r="I2036" s="165"/>
      <c r="L2036" s="161"/>
      <c r="M2036" s="166"/>
      <c r="T2036" s="167"/>
      <c r="AT2036" s="163" t="s">
        <v>379</v>
      </c>
      <c r="AU2036" s="163" t="s">
        <v>88</v>
      </c>
      <c r="AV2036" s="12" t="s">
        <v>82</v>
      </c>
      <c r="AW2036" s="12" t="s">
        <v>31</v>
      </c>
      <c r="AX2036" s="12" t="s">
        <v>75</v>
      </c>
      <c r="AY2036" s="163" t="s">
        <v>371</v>
      </c>
    </row>
    <row r="2037" spans="2:65" s="13" customFormat="1" ht="11.25" x14ac:dyDescent="0.2">
      <c r="B2037" s="168"/>
      <c r="D2037" s="162" t="s">
        <v>379</v>
      </c>
      <c r="E2037" s="169" t="s">
        <v>1</v>
      </c>
      <c r="F2037" s="170" t="s">
        <v>2360</v>
      </c>
      <c r="H2037" s="171">
        <v>33.799999999999997</v>
      </c>
      <c r="I2037" s="172"/>
      <c r="L2037" s="168"/>
      <c r="M2037" s="173"/>
      <c r="T2037" s="174"/>
      <c r="AT2037" s="169" t="s">
        <v>379</v>
      </c>
      <c r="AU2037" s="169" t="s">
        <v>88</v>
      </c>
      <c r="AV2037" s="13" t="s">
        <v>88</v>
      </c>
      <c r="AW2037" s="13" t="s">
        <v>31</v>
      </c>
      <c r="AX2037" s="13" t="s">
        <v>75</v>
      </c>
      <c r="AY2037" s="169" t="s">
        <v>371</v>
      </c>
    </row>
    <row r="2038" spans="2:65" s="12" customFormat="1" ht="11.25" x14ac:dyDescent="0.2">
      <c r="B2038" s="161"/>
      <c r="D2038" s="162" t="s">
        <v>379</v>
      </c>
      <c r="E2038" s="163" t="s">
        <v>1</v>
      </c>
      <c r="F2038" s="164" t="s">
        <v>1426</v>
      </c>
      <c r="H2038" s="163" t="s">
        <v>1</v>
      </c>
      <c r="I2038" s="165"/>
      <c r="L2038" s="161"/>
      <c r="M2038" s="166"/>
      <c r="T2038" s="167"/>
      <c r="AT2038" s="163" t="s">
        <v>379</v>
      </c>
      <c r="AU2038" s="163" t="s">
        <v>88</v>
      </c>
      <c r="AV2038" s="12" t="s">
        <v>82</v>
      </c>
      <c r="AW2038" s="12" t="s">
        <v>31</v>
      </c>
      <c r="AX2038" s="12" t="s">
        <v>75</v>
      </c>
      <c r="AY2038" s="163" t="s">
        <v>371</v>
      </c>
    </row>
    <row r="2039" spans="2:65" s="13" customFormat="1" ht="11.25" x14ac:dyDescent="0.2">
      <c r="B2039" s="168"/>
      <c r="D2039" s="162" t="s">
        <v>379</v>
      </c>
      <c r="E2039" s="169" t="s">
        <v>1</v>
      </c>
      <c r="F2039" s="170" t="s">
        <v>2361</v>
      </c>
      <c r="H2039" s="171">
        <v>15.1</v>
      </c>
      <c r="I2039" s="172"/>
      <c r="L2039" s="168"/>
      <c r="M2039" s="173"/>
      <c r="T2039" s="174"/>
      <c r="AT2039" s="169" t="s">
        <v>379</v>
      </c>
      <c r="AU2039" s="169" t="s">
        <v>88</v>
      </c>
      <c r="AV2039" s="13" t="s">
        <v>88</v>
      </c>
      <c r="AW2039" s="13" t="s">
        <v>31</v>
      </c>
      <c r="AX2039" s="13" t="s">
        <v>75</v>
      </c>
      <c r="AY2039" s="169" t="s">
        <v>371</v>
      </c>
    </row>
    <row r="2040" spans="2:65" s="12" customFormat="1" ht="11.25" x14ac:dyDescent="0.2">
      <c r="B2040" s="161"/>
      <c r="D2040" s="162" t="s">
        <v>379</v>
      </c>
      <c r="E2040" s="163" t="s">
        <v>1</v>
      </c>
      <c r="F2040" s="164" t="s">
        <v>1434</v>
      </c>
      <c r="H2040" s="163" t="s">
        <v>1</v>
      </c>
      <c r="I2040" s="165"/>
      <c r="L2040" s="161"/>
      <c r="M2040" s="166"/>
      <c r="T2040" s="167"/>
      <c r="AT2040" s="163" t="s">
        <v>379</v>
      </c>
      <c r="AU2040" s="163" t="s">
        <v>88</v>
      </c>
      <c r="AV2040" s="12" t="s">
        <v>82</v>
      </c>
      <c r="AW2040" s="12" t="s">
        <v>31</v>
      </c>
      <c r="AX2040" s="12" t="s">
        <v>75</v>
      </c>
      <c r="AY2040" s="163" t="s">
        <v>371</v>
      </c>
    </row>
    <row r="2041" spans="2:65" s="13" customFormat="1" ht="11.25" x14ac:dyDescent="0.2">
      <c r="B2041" s="168"/>
      <c r="D2041" s="162" t="s">
        <v>379</v>
      </c>
      <c r="E2041" s="169" t="s">
        <v>1</v>
      </c>
      <c r="F2041" s="170" t="s">
        <v>2362</v>
      </c>
      <c r="H2041" s="171">
        <v>61.826999999999998</v>
      </c>
      <c r="I2041" s="172"/>
      <c r="L2041" s="168"/>
      <c r="M2041" s="173"/>
      <c r="T2041" s="174"/>
      <c r="AT2041" s="169" t="s">
        <v>379</v>
      </c>
      <c r="AU2041" s="169" t="s">
        <v>88</v>
      </c>
      <c r="AV2041" s="13" t="s">
        <v>88</v>
      </c>
      <c r="AW2041" s="13" t="s">
        <v>31</v>
      </c>
      <c r="AX2041" s="13" t="s">
        <v>75</v>
      </c>
      <c r="AY2041" s="169" t="s">
        <v>371</v>
      </c>
    </row>
    <row r="2042" spans="2:65" s="15" customFormat="1" ht="11.25" x14ac:dyDescent="0.2">
      <c r="B2042" s="182"/>
      <c r="D2042" s="162" t="s">
        <v>379</v>
      </c>
      <c r="E2042" s="183" t="s">
        <v>1</v>
      </c>
      <c r="F2042" s="184" t="s">
        <v>385</v>
      </c>
      <c r="H2042" s="185">
        <v>110.727</v>
      </c>
      <c r="I2042" s="186"/>
      <c r="L2042" s="182"/>
      <c r="M2042" s="187"/>
      <c r="T2042" s="188"/>
      <c r="AT2042" s="183" t="s">
        <v>379</v>
      </c>
      <c r="AU2042" s="183" t="s">
        <v>88</v>
      </c>
      <c r="AV2042" s="15" t="s">
        <v>377</v>
      </c>
      <c r="AW2042" s="15" t="s">
        <v>31</v>
      </c>
      <c r="AX2042" s="15" t="s">
        <v>82</v>
      </c>
      <c r="AY2042" s="183" t="s">
        <v>371</v>
      </c>
    </row>
    <row r="2043" spans="2:65" s="1" customFormat="1" ht="33" customHeight="1" x14ac:dyDescent="0.2">
      <c r="B2043" s="147"/>
      <c r="C2043" s="148" t="s">
        <v>2363</v>
      </c>
      <c r="D2043" s="148" t="s">
        <v>373</v>
      </c>
      <c r="E2043" s="149" t="s">
        <v>2364</v>
      </c>
      <c r="F2043" s="150" t="s">
        <v>2365</v>
      </c>
      <c r="G2043" s="151" t="s">
        <v>489</v>
      </c>
      <c r="H2043" s="152">
        <v>44.96</v>
      </c>
      <c r="I2043" s="153"/>
      <c r="J2043" s="154">
        <f>ROUND(I2043*H2043,2)</f>
        <v>0</v>
      </c>
      <c r="K2043" s="150"/>
      <c r="L2043" s="32"/>
      <c r="M2043" s="155" t="s">
        <v>1</v>
      </c>
      <c r="N2043" s="156" t="s">
        <v>41</v>
      </c>
      <c r="P2043" s="157">
        <f>O2043*H2043</f>
        <v>0</v>
      </c>
      <c r="Q2043" s="157">
        <v>0</v>
      </c>
      <c r="R2043" s="157">
        <f>Q2043*H2043</f>
        <v>0</v>
      </c>
      <c r="S2043" s="157">
        <v>5.0000000000000001E-3</v>
      </c>
      <c r="T2043" s="158">
        <f>S2043*H2043</f>
        <v>0.2248</v>
      </c>
      <c r="AR2043" s="159" t="s">
        <v>461</v>
      </c>
      <c r="AT2043" s="159" t="s">
        <v>373</v>
      </c>
      <c r="AU2043" s="159" t="s">
        <v>88</v>
      </c>
      <c r="AY2043" s="17" t="s">
        <v>371</v>
      </c>
      <c r="BE2043" s="160">
        <f>IF(N2043="základná",J2043,0)</f>
        <v>0</v>
      </c>
      <c r="BF2043" s="160">
        <f>IF(N2043="znížená",J2043,0)</f>
        <v>0</v>
      </c>
      <c r="BG2043" s="160">
        <f>IF(N2043="zákl. prenesená",J2043,0)</f>
        <v>0</v>
      </c>
      <c r="BH2043" s="160">
        <f>IF(N2043="zníž. prenesená",J2043,0)</f>
        <v>0</v>
      </c>
      <c r="BI2043" s="160">
        <f>IF(N2043="nulová",J2043,0)</f>
        <v>0</v>
      </c>
      <c r="BJ2043" s="17" t="s">
        <v>88</v>
      </c>
      <c r="BK2043" s="160">
        <f>ROUND(I2043*H2043,2)</f>
        <v>0</v>
      </c>
      <c r="BL2043" s="17" t="s">
        <v>461</v>
      </c>
      <c r="BM2043" s="159" t="s">
        <v>2366</v>
      </c>
    </row>
    <row r="2044" spans="2:65" s="12" customFormat="1" ht="11.25" x14ac:dyDescent="0.2">
      <c r="B2044" s="161"/>
      <c r="D2044" s="162" t="s">
        <v>379</v>
      </c>
      <c r="E2044" s="163" t="s">
        <v>1</v>
      </c>
      <c r="F2044" s="164" t="s">
        <v>1031</v>
      </c>
      <c r="H2044" s="163" t="s">
        <v>1</v>
      </c>
      <c r="I2044" s="165"/>
      <c r="L2044" s="161"/>
      <c r="M2044" s="166"/>
      <c r="T2044" s="167"/>
      <c r="AT2044" s="163" t="s">
        <v>379</v>
      </c>
      <c r="AU2044" s="163" t="s">
        <v>88</v>
      </c>
      <c r="AV2044" s="12" t="s">
        <v>82</v>
      </c>
      <c r="AW2044" s="12" t="s">
        <v>31</v>
      </c>
      <c r="AX2044" s="12" t="s">
        <v>75</v>
      </c>
      <c r="AY2044" s="163" t="s">
        <v>371</v>
      </c>
    </row>
    <row r="2045" spans="2:65" s="13" customFormat="1" ht="11.25" x14ac:dyDescent="0.2">
      <c r="B2045" s="168"/>
      <c r="D2045" s="162" t="s">
        <v>379</v>
      </c>
      <c r="E2045" s="169" t="s">
        <v>1</v>
      </c>
      <c r="F2045" s="170" t="s">
        <v>2367</v>
      </c>
      <c r="H2045" s="171">
        <v>44.96</v>
      </c>
      <c r="I2045" s="172"/>
      <c r="L2045" s="168"/>
      <c r="M2045" s="173"/>
      <c r="T2045" s="174"/>
      <c r="AT2045" s="169" t="s">
        <v>379</v>
      </c>
      <c r="AU2045" s="169" t="s">
        <v>88</v>
      </c>
      <c r="AV2045" s="13" t="s">
        <v>88</v>
      </c>
      <c r="AW2045" s="13" t="s">
        <v>31</v>
      </c>
      <c r="AX2045" s="13" t="s">
        <v>75</v>
      </c>
      <c r="AY2045" s="169" t="s">
        <v>371</v>
      </c>
    </row>
    <row r="2046" spans="2:65" s="15" customFormat="1" ht="11.25" x14ac:dyDescent="0.2">
      <c r="B2046" s="182"/>
      <c r="D2046" s="162" t="s">
        <v>379</v>
      </c>
      <c r="E2046" s="183" t="s">
        <v>1</v>
      </c>
      <c r="F2046" s="184" t="s">
        <v>385</v>
      </c>
      <c r="H2046" s="185">
        <v>44.96</v>
      </c>
      <c r="I2046" s="186"/>
      <c r="L2046" s="182"/>
      <c r="M2046" s="187"/>
      <c r="T2046" s="188"/>
      <c r="AT2046" s="183" t="s">
        <v>379</v>
      </c>
      <c r="AU2046" s="183" t="s">
        <v>88</v>
      </c>
      <c r="AV2046" s="15" t="s">
        <v>377</v>
      </c>
      <c r="AW2046" s="15" t="s">
        <v>31</v>
      </c>
      <c r="AX2046" s="15" t="s">
        <v>82</v>
      </c>
      <c r="AY2046" s="183" t="s">
        <v>371</v>
      </c>
    </row>
    <row r="2047" spans="2:65" s="1" customFormat="1" ht="37.9" customHeight="1" x14ac:dyDescent="0.2">
      <c r="B2047" s="147"/>
      <c r="C2047" s="148" t="s">
        <v>2368</v>
      </c>
      <c r="D2047" s="148" t="s">
        <v>373</v>
      </c>
      <c r="E2047" s="149" t="s">
        <v>2369</v>
      </c>
      <c r="F2047" s="150" t="s">
        <v>2370</v>
      </c>
      <c r="G2047" s="151" t="s">
        <v>489</v>
      </c>
      <c r="H2047" s="152">
        <v>17.326000000000001</v>
      </c>
      <c r="I2047" s="153"/>
      <c r="J2047" s="154">
        <f>ROUND(I2047*H2047,2)</f>
        <v>0</v>
      </c>
      <c r="K2047" s="150"/>
      <c r="L2047" s="32"/>
      <c r="M2047" s="155" t="s">
        <v>1</v>
      </c>
      <c r="N2047" s="156" t="s">
        <v>41</v>
      </c>
      <c r="P2047" s="157">
        <f>O2047*H2047</f>
        <v>0</v>
      </c>
      <c r="Q2047" s="157">
        <v>0</v>
      </c>
      <c r="R2047" s="157">
        <f>Q2047*H2047</f>
        <v>0</v>
      </c>
      <c r="S2047" s="157">
        <v>3.2000000000000002E-3</v>
      </c>
      <c r="T2047" s="158">
        <f>S2047*H2047</f>
        <v>5.5443200000000005E-2</v>
      </c>
      <c r="AR2047" s="159" t="s">
        <v>461</v>
      </c>
      <c r="AT2047" s="159" t="s">
        <v>373</v>
      </c>
      <c r="AU2047" s="159" t="s">
        <v>88</v>
      </c>
      <c r="AY2047" s="17" t="s">
        <v>371</v>
      </c>
      <c r="BE2047" s="160">
        <f>IF(N2047="základná",J2047,0)</f>
        <v>0</v>
      </c>
      <c r="BF2047" s="160">
        <f>IF(N2047="znížená",J2047,0)</f>
        <v>0</v>
      </c>
      <c r="BG2047" s="160">
        <f>IF(N2047="zákl. prenesená",J2047,0)</f>
        <v>0</v>
      </c>
      <c r="BH2047" s="160">
        <f>IF(N2047="zníž. prenesená",J2047,0)</f>
        <v>0</v>
      </c>
      <c r="BI2047" s="160">
        <f>IF(N2047="nulová",J2047,0)</f>
        <v>0</v>
      </c>
      <c r="BJ2047" s="17" t="s">
        <v>88</v>
      </c>
      <c r="BK2047" s="160">
        <f>ROUND(I2047*H2047,2)</f>
        <v>0</v>
      </c>
      <c r="BL2047" s="17" t="s">
        <v>461</v>
      </c>
      <c r="BM2047" s="159" t="s">
        <v>2371</v>
      </c>
    </row>
    <row r="2048" spans="2:65" s="12" customFormat="1" ht="11.25" x14ac:dyDescent="0.2">
      <c r="B2048" s="161"/>
      <c r="D2048" s="162" t="s">
        <v>379</v>
      </c>
      <c r="E2048" s="163" t="s">
        <v>1</v>
      </c>
      <c r="F2048" s="164" t="s">
        <v>1426</v>
      </c>
      <c r="H2048" s="163" t="s">
        <v>1</v>
      </c>
      <c r="I2048" s="165"/>
      <c r="L2048" s="161"/>
      <c r="M2048" s="166"/>
      <c r="T2048" s="167"/>
      <c r="AT2048" s="163" t="s">
        <v>379</v>
      </c>
      <c r="AU2048" s="163" t="s">
        <v>88</v>
      </c>
      <c r="AV2048" s="12" t="s">
        <v>82</v>
      </c>
      <c r="AW2048" s="12" t="s">
        <v>31</v>
      </c>
      <c r="AX2048" s="12" t="s">
        <v>75</v>
      </c>
      <c r="AY2048" s="163" t="s">
        <v>371</v>
      </c>
    </row>
    <row r="2049" spans="2:65" s="13" customFormat="1" ht="11.25" x14ac:dyDescent="0.2">
      <c r="B2049" s="168"/>
      <c r="D2049" s="162" t="s">
        <v>379</v>
      </c>
      <c r="E2049" s="169" t="s">
        <v>1</v>
      </c>
      <c r="F2049" s="170" t="s">
        <v>2372</v>
      </c>
      <c r="H2049" s="171">
        <v>17.326000000000001</v>
      </c>
      <c r="I2049" s="172"/>
      <c r="L2049" s="168"/>
      <c r="M2049" s="173"/>
      <c r="T2049" s="174"/>
      <c r="AT2049" s="169" t="s">
        <v>379</v>
      </c>
      <c r="AU2049" s="169" t="s">
        <v>88</v>
      </c>
      <c r="AV2049" s="13" t="s">
        <v>88</v>
      </c>
      <c r="AW2049" s="13" t="s">
        <v>31</v>
      </c>
      <c r="AX2049" s="13" t="s">
        <v>75</v>
      </c>
      <c r="AY2049" s="169" t="s">
        <v>371</v>
      </c>
    </row>
    <row r="2050" spans="2:65" s="15" customFormat="1" ht="11.25" x14ac:dyDescent="0.2">
      <c r="B2050" s="182"/>
      <c r="D2050" s="162" t="s">
        <v>379</v>
      </c>
      <c r="E2050" s="183" t="s">
        <v>1</v>
      </c>
      <c r="F2050" s="184" t="s">
        <v>385</v>
      </c>
      <c r="H2050" s="185">
        <v>17.326000000000001</v>
      </c>
      <c r="I2050" s="186"/>
      <c r="L2050" s="182"/>
      <c r="M2050" s="187"/>
      <c r="T2050" s="188"/>
      <c r="AT2050" s="183" t="s">
        <v>379</v>
      </c>
      <c r="AU2050" s="183" t="s">
        <v>88</v>
      </c>
      <c r="AV2050" s="15" t="s">
        <v>377</v>
      </c>
      <c r="AW2050" s="15" t="s">
        <v>31</v>
      </c>
      <c r="AX2050" s="15" t="s">
        <v>82</v>
      </c>
      <c r="AY2050" s="183" t="s">
        <v>371</v>
      </c>
    </row>
    <row r="2051" spans="2:65" s="1" customFormat="1" ht="33" customHeight="1" x14ac:dyDescent="0.2">
      <c r="B2051" s="147"/>
      <c r="C2051" s="148" t="s">
        <v>2373</v>
      </c>
      <c r="D2051" s="148" t="s">
        <v>373</v>
      </c>
      <c r="E2051" s="149" t="s">
        <v>2374</v>
      </c>
      <c r="F2051" s="150" t="s">
        <v>2375</v>
      </c>
      <c r="G2051" s="151" t="s">
        <v>376</v>
      </c>
      <c r="H2051" s="152">
        <v>4.47</v>
      </c>
      <c r="I2051" s="153"/>
      <c r="J2051" s="154">
        <f>ROUND(I2051*H2051,2)</f>
        <v>0</v>
      </c>
      <c r="K2051" s="150"/>
      <c r="L2051" s="32"/>
      <c r="M2051" s="155" t="s">
        <v>1</v>
      </c>
      <c r="N2051" s="156" t="s">
        <v>41</v>
      </c>
      <c r="P2051" s="157">
        <f>O2051*H2051</f>
        <v>0</v>
      </c>
      <c r="Q2051" s="157">
        <v>0</v>
      </c>
      <c r="R2051" s="157">
        <f>Q2051*H2051</f>
        <v>0</v>
      </c>
      <c r="S2051" s="157">
        <v>7.1999999999999998E-3</v>
      </c>
      <c r="T2051" s="158">
        <f>S2051*H2051</f>
        <v>3.2183999999999997E-2</v>
      </c>
      <c r="AR2051" s="159" t="s">
        <v>461</v>
      </c>
      <c r="AT2051" s="159" t="s">
        <v>373</v>
      </c>
      <c r="AU2051" s="159" t="s">
        <v>88</v>
      </c>
      <c r="AY2051" s="17" t="s">
        <v>371</v>
      </c>
      <c r="BE2051" s="160">
        <f>IF(N2051="základná",J2051,0)</f>
        <v>0</v>
      </c>
      <c r="BF2051" s="160">
        <f>IF(N2051="znížená",J2051,0)</f>
        <v>0</v>
      </c>
      <c r="BG2051" s="160">
        <f>IF(N2051="zákl. prenesená",J2051,0)</f>
        <v>0</v>
      </c>
      <c r="BH2051" s="160">
        <f>IF(N2051="zníž. prenesená",J2051,0)</f>
        <v>0</v>
      </c>
      <c r="BI2051" s="160">
        <f>IF(N2051="nulová",J2051,0)</f>
        <v>0</v>
      </c>
      <c r="BJ2051" s="17" t="s">
        <v>88</v>
      </c>
      <c r="BK2051" s="160">
        <f>ROUND(I2051*H2051,2)</f>
        <v>0</v>
      </c>
      <c r="BL2051" s="17" t="s">
        <v>461</v>
      </c>
      <c r="BM2051" s="159" t="s">
        <v>2376</v>
      </c>
    </row>
    <row r="2052" spans="2:65" s="12" customFormat="1" ht="11.25" x14ac:dyDescent="0.2">
      <c r="B2052" s="161"/>
      <c r="D2052" s="162" t="s">
        <v>379</v>
      </c>
      <c r="E2052" s="163" t="s">
        <v>1</v>
      </c>
      <c r="F2052" s="164" t="s">
        <v>1031</v>
      </c>
      <c r="H2052" s="163" t="s">
        <v>1</v>
      </c>
      <c r="I2052" s="165"/>
      <c r="L2052" s="161"/>
      <c r="M2052" s="166"/>
      <c r="T2052" s="167"/>
      <c r="AT2052" s="163" t="s">
        <v>379</v>
      </c>
      <c r="AU2052" s="163" t="s">
        <v>88</v>
      </c>
      <c r="AV2052" s="12" t="s">
        <v>82</v>
      </c>
      <c r="AW2052" s="12" t="s">
        <v>31</v>
      </c>
      <c r="AX2052" s="12" t="s">
        <v>75</v>
      </c>
      <c r="AY2052" s="163" t="s">
        <v>371</v>
      </c>
    </row>
    <row r="2053" spans="2:65" s="13" customFormat="1" ht="11.25" x14ac:dyDescent="0.2">
      <c r="B2053" s="168"/>
      <c r="D2053" s="162" t="s">
        <v>379</v>
      </c>
      <c r="E2053" s="169" t="s">
        <v>1</v>
      </c>
      <c r="F2053" s="170" t="s">
        <v>2377</v>
      </c>
      <c r="H2053" s="171">
        <v>4.47</v>
      </c>
      <c r="I2053" s="172"/>
      <c r="L2053" s="168"/>
      <c r="M2053" s="173"/>
      <c r="T2053" s="174"/>
      <c r="AT2053" s="169" t="s">
        <v>379</v>
      </c>
      <c r="AU2053" s="169" t="s">
        <v>88</v>
      </c>
      <c r="AV2053" s="13" t="s">
        <v>88</v>
      </c>
      <c r="AW2053" s="13" t="s">
        <v>31</v>
      </c>
      <c r="AX2053" s="13" t="s">
        <v>75</v>
      </c>
      <c r="AY2053" s="169" t="s">
        <v>371</v>
      </c>
    </row>
    <row r="2054" spans="2:65" s="15" customFormat="1" ht="11.25" x14ac:dyDescent="0.2">
      <c r="B2054" s="182"/>
      <c r="D2054" s="162" t="s">
        <v>379</v>
      </c>
      <c r="E2054" s="183" t="s">
        <v>1</v>
      </c>
      <c r="F2054" s="184" t="s">
        <v>385</v>
      </c>
      <c r="H2054" s="185">
        <v>4.47</v>
      </c>
      <c r="I2054" s="186"/>
      <c r="L2054" s="182"/>
      <c r="M2054" s="187"/>
      <c r="T2054" s="188"/>
      <c r="AT2054" s="183" t="s">
        <v>379</v>
      </c>
      <c r="AU2054" s="183" t="s">
        <v>88</v>
      </c>
      <c r="AV2054" s="15" t="s">
        <v>377</v>
      </c>
      <c r="AW2054" s="15" t="s">
        <v>31</v>
      </c>
      <c r="AX2054" s="15" t="s">
        <v>82</v>
      </c>
      <c r="AY2054" s="183" t="s">
        <v>371</v>
      </c>
    </row>
    <row r="2055" spans="2:65" s="1" customFormat="1" ht="33" customHeight="1" x14ac:dyDescent="0.2">
      <c r="B2055" s="147"/>
      <c r="C2055" s="148" t="s">
        <v>2378</v>
      </c>
      <c r="D2055" s="148" t="s">
        <v>373</v>
      </c>
      <c r="E2055" s="149" t="s">
        <v>2379</v>
      </c>
      <c r="F2055" s="150" t="s">
        <v>2380</v>
      </c>
      <c r="G2055" s="151" t="s">
        <v>513</v>
      </c>
      <c r="H2055" s="152">
        <v>21</v>
      </c>
      <c r="I2055" s="153"/>
      <c r="J2055" s="154">
        <f>ROUND(I2055*H2055,2)</f>
        <v>0</v>
      </c>
      <c r="K2055" s="150"/>
      <c r="L2055" s="32"/>
      <c r="M2055" s="155" t="s">
        <v>1</v>
      </c>
      <c r="N2055" s="156" t="s">
        <v>41</v>
      </c>
      <c r="P2055" s="157">
        <f>O2055*H2055</f>
        <v>0</v>
      </c>
      <c r="Q2055" s="157">
        <v>0</v>
      </c>
      <c r="R2055" s="157">
        <f>Q2055*H2055</f>
        <v>0</v>
      </c>
      <c r="S2055" s="157">
        <v>3.0500000000000002E-3</v>
      </c>
      <c r="T2055" s="158">
        <f>S2055*H2055</f>
        <v>6.405000000000001E-2</v>
      </c>
      <c r="AR2055" s="159" t="s">
        <v>461</v>
      </c>
      <c r="AT2055" s="159" t="s">
        <v>373</v>
      </c>
      <c r="AU2055" s="159" t="s">
        <v>88</v>
      </c>
      <c r="AY2055" s="17" t="s">
        <v>371</v>
      </c>
      <c r="BE2055" s="160">
        <f>IF(N2055="základná",J2055,0)</f>
        <v>0</v>
      </c>
      <c r="BF2055" s="160">
        <f>IF(N2055="znížená",J2055,0)</f>
        <v>0</v>
      </c>
      <c r="BG2055" s="160">
        <f>IF(N2055="zákl. prenesená",J2055,0)</f>
        <v>0</v>
      </c>
      <c r="BH2055" s="160">
        <f>IF(N2055="zníž. prenesená",J2055,0)</f>
        <v>0</v>
      </c>
      <c r="BI2055" s="160">
        <f>IF(N2055="nulová",J2055,0)</f>
        <v>0</v>
      </c>
      <c r="BJ2055" s="17" t="s">
        <v>88</v>
      </c>
      <c r="BK2055" s="160">
        <f>ROUND(I2055*H2055,2)</f>
        <v>0</v>
      </c>
      <c r="BL2055" s="17" t="s">
        <v>461</v>
      </c>
      <c r="BM2055" s="159" t="s">
        <v>2381</v>
      </c>
    </row>
    <row r="2056" spans="2:65" s="12" customFormat="1" ht="11.25" x14ac:dyDescent="0.2">
      <c r="B2056" s="161"/>
      <c r="D2056" s="162" t="s">
        <v>379</v>
      </c>
      <c r="E2056" s="163" t="s">
        <v>1</v>
      </c>
      <c r="F2056" s="164" t="s">
        <v>1426</v>
      </c>
      <c r="H2056" s="163" t="s">
        <v>1</v>
      </c>
      <c r="I2056" s="165"/>
      <c r="L2056" s="161"/>
      <c r="M2056" s="166"/>
      <c r="T2056" s="167"/>
      <c r="AT2056" s="163" t="s">
        <v>379</v>
      </c>
      <c r="AU2056" s="163" t="s">
        <v>88</v>
      </c>
      <c r="AV2056" s="12" t="s">
        <v>82</v>
      </c>
      <c r="AW2056" s="12" t="s">
        <v>31</v>
      </c>
      <c r="AX2056" s="12" t="s">
        <v>75</v>
      </c>
      <c r="AY2056" s="163" t="s">
        <v>371</v>
      </c>
    </row>
    <row r="2057" spans="2:65" s="13" customFormat="1" ht="11.25" x14ac:dyDescent="0.2">
      <c r="B2057" s="168"/>
      <c r="D2057" s="162" t="s">
        <v>379</v>
      </c>
      <c r="E2057" s="169" t="s">
        <v>1</v>
      </c>
      <c r="F2057" s="170" t="s">
        <v>2382</v>
      </c>
      <c r="H2057" s="171">
        <v>21</v>
      </c>
      <c r="I2057" s="172"/>
      <c r="L2057" s="168"/>
      <c r="M2057" s="173"/>
      <c r="T2057" s="174"/>
      <c r="AT2057" s="169" t="s">
        <v>379</v>
      </c>
      <c r="AU2057" s="169" t="s">
        <v>88</v>
      </c>
      <c r="AV2057" s="13" t="s">
        <v>88</v>
      </c>
      <c r="AW2057" s="13" t="s">
        <v>31</v>
      </c>
      <c r="AX2057" s="13" t="s">
        <v>75</v>
      </c>
      <c r="AY2057" s="169" t="s">
        <v>371</v>
      </c>
    </row>
    <row r="2058" spans="2:65" s="15" customFormat="1" ht="11.25" x14ac:dyDescent="0.2">
      <c r="B2058" s="182"/>
      <c r="D2058" s="162" t="s">
        <v>379</v>
      </c>
      <c r="E2058" s="183" t="s">
        <v>1</v>
      </c>
      <c r="F2058" s="184" t="s">
        <v>385</v>
      </c>
      <c r="H2058" s="185">
        <v>21</v>
      </c>
      <c r="I2058" s="186"/>
      <c r="L2058" s="182"/>
      <c r="M2058" s="187"/>
      <c r="T2058" s="188"/>
      <c r="AT2058" s="183" t="s">
        <v>379</v>
      </c>
      <c r="AU2058" s="183" t="s">
        <v>88</v>
      </c>
      <c r="AV2058" s="15" t="s">
        <v>377</v>
      </c>
      <c r="AW2058" s="15" t="s">
        <v>31</v>
      </c>
      <c r="AX2058" s="15" t="s">
        <v>82</v>
      </c>
      <c r="AY2058" s="183" t="s">
        <v>371</v>
      </c>
    </row>
    <row r="2059" spans="2:65" s="1" customFormat="1" ht="24.2" customHeight="1" x14ac:dyDescent="0.2">
      <c r="B2059" s="147"/>
      <c r="C2059" s="148" t="s">
        <v>2383</v>
      </c>
      <c r="D2059" s="148" t="s">
        <v>373</v>
      </c>
      <c r="E2059" s="149" t="s">
        <v>2384</v>
      </c>
      <c r="F2059" s="150" t="s">
        <v>2385</v>
      </c>
      <c r="G2059" s="151" t="s">
        <v>489</v>
      </c>
      <c r="H2059" s="152">
        <v>14.223000000000001</v>
      </c>
      <c r="I2059" s="153"/>
      <c r="J2059" s="154">
        <f>ROUND(I2059*H2059,2)</f>
        <v>0</v>
      </c>
      <c r="K2059" s="150"/>
      <c r="L2059" s="32"/>
      <c r="M2059" s="155" t="s">
        <v>1</v>
      </c>
      <c r="N2059" s="156" t="s">
        <v>41</v>
      </c>
      <c r="P2059" s="157">
        <f>O2059*H2059</f>
        <v>0</v>
      </c>
      <c r="Q2059" s="157">
        <v>0</v>
      </c>
      <c r="R2059" s="157">
        <f>Q2059*H2059</f>
        <v>0</v>
      </c>
      <c r="S2059" s="157">
        <v>3.3E-3</v>
      </c>
      <c r="T2059" s="158">
        <f>S2059*H2059</f>
        <v>4.6935900000000003E-2</v>
      </c>
      <c r="AR2059" s="159" t="s">
        <v>461</v>
      </c>
      <c r="AT2059" s="159" t="s">
        <v>373</v>
      </c>
      <c r="AU2059" s="159" t="s">
        <v>88</v>
      </c>
      <c r="AY2059" s="17" t="s">
        <v>371</v>
      </c>
      <c r="BE2059" s="160">
        <f>IF(N2059="základná",J2059,0)</f>
        <v>0</v>
      </c>
      <c r="BF2059" s="160">
        <f>IF(N2059="znížená",J2059,0)</f>
        <v>0</v>
      </c>
      <c r="BG2059" s="160">
        <f>IF(N2059="zákl. prenesená",J2059,0)</f>
        <v>0</v>
      </c>
      <c r="BH2059" s="160">
        <f>IF(N2059="zníž. prenesená",J2059,0)</f>
        <v>0</v>
      </c>
      <c r="BI2059" s="160">
        <f>IF(N2059="nulová",J2059,0)</f>
        <v>0</v>
      </c>
      <c r="BJ2059" s="17" t="s">
        <v>88</v>
      </c>
      <c r="BK2059" s="160">
        <f>ROUND(I2059*H2059,2)</f>
        <v>0</v>
      </c>
      <c r="BL2059" s="17" t="s">
        <v>461</v>
      </c>
      <c r="BM2059" s="159" t="s">
        <v>2386</v>
      </c>
    </row>
    <row r="2060" spans="2:65" s="12" customFormat="1" ht="11.25" x14ac:dyDescent="0.2">
      <c r="B2060" s="161"/>
      <c r="D2060" s="162" t="s">
        <v>379</v>
      </c>
      <c r="E2060" s="163" t="s">
        <v>1</v>
      </c>
      <c r="F2060" s="164" t="s">
        <v>1446</v>
      </c>
      <c r="H2060" s="163" t="s">
        <v>1</v>
      </c>
      <c r="I2060" s="165"/>
      <c r="L2060" s="161"/>
      <c r="M2060" s="166"/>
      <c r="T2060" s="167"/>
      <c r="AT2060" s="163" t="s">
        <v>379</v>
      </c>
      <c r="AU2060" s="163" t="s">
        <v>88</v>
      </c>
      <c r="AV2060" s="12" t="s">
        <v>82</v>
      </c>
      <c r="AW2060" s="12" t="s">
        <v>31</v>
      </c>
      <c r="AX2060" s="12" t="s">
        <v>75</v>
      </c>
      <c r="AY2060" s="163" t="s">
        <v>371</v>
      </c>
    </row>
    <row r="2061" spans="2:65" s="13" customFormat="1" ht="11.25" x14ac:dyDescent="0.2">
      <c r="B2061" s="168"/>
      <c r="D2061" s="162" t="s">
        <v>379</v>
      </c>
      <c r="E2061" s="169" t="s">
        <v>1</v>
      </c>
      <c r="F2061" s="170" t="s">
        <v>2350</v>
      </c>
      <c r="H2061" s="171">
        <v>9.1300000000000008</v>
      </c>
      <c r="I2061" s="172"/>
      <c r="L2061" s="168"/>
      <c r="M2061" s="173"/>
      <c r="T2061" s="174"/>
      <c r="AT2061" s="169" t="s">
        <v>379</v>
      </c>
      <c r="AU2061" s="169" t="s">
        <v>88</v>
      </c>
      <c r="AV2061" s="13" t="s">
        <v>88</v>
      </c>
      <c r="AW2061" s="13" t="s">
        <v>31</v>
      </c>
      <c r="AX2061" s="13" t="s">
        <v>75</v>
      </c>
      <c r="AY2061" s="169" t="s">
        <v>371</v>
      </c>
    </row>
    <row r="2062" spans="2:65" s="12" customFormat="1" ht="11.25" x14ac:dyDescent="0.2">
      <c r="B2062" s="161"/>
      <c r="D2062" s="162" t="s">
        <v>379</v>
      </c>
      <c r="E2062" s="163" t="s">
        <v>1</v>
      </c>
      <c r="F2062" s="164" t="s">
        <v>2322</v>
      </c>
      <c r="H2062" s="163" t="s">
        <v>1</v>
      </c>
      <c r="I2062" s="165"/>
      <c r="L2062" s="161"/>
      <c r="M2062" s="166"/>
      <c r="T2062" s="167"/>
      <c r="AT2062" s="163" t="s">
        <v>379</v>
      </c>
      <c r="AU2062" s="163" t="s">
        <v>88</v>
      </c>
      <c r="AV2062" s="12" t="s">
        <v>82</v>
      </c>
      <c r="AW2062" s="12" t="s">
        <v>31</v>
      </c>
      <c r="AX2062" s="12" t="s">
        <v>75</v>
      </c>
      <c r="AY2062" s="163" t="s">
        <v>371</v>
      </c>
    </row>
    <row r="2063" spans="2:65" s="13" customFormat="1" ht="11.25" x14ac:dyDescent="0.2">
      <c r="B2063" s="168"/>
      <c r="D2063" s="162" t="s">
        <v>379</v>
      </c>
      <c r="E2063" s="169" t="s">
        <v>1</v>
      </c>
      <c r="F2063" s="170" t="s">
        <v>2099</v>
      </c>
      <c r="H2063" s="171">
        <v>5.093</v>
      </c>
      <c r="I2063" s="172"/>
      <c r="L2063" s="168"/>
      <c r="M2063" s="173"/>
      <c r="T2063" s="174"/>
      <c r="AT2063" s="169" t="s">
        <v>379</v>
      </c>
      <c r="AU2063" s="169" t="s">
        <v>88</v>
      </c>
      <c r="AV2063" s="13" t="s">
        <v>88</v>
      </c>
      <c r="AW2063" s="13" t="s">
        <v>31</v>
      </c>
      <c r="AX2063" s="13" t="s">
        <v>75</v>
      </c>
      <c r="AY2063" s="169" t="s">
        <v>371</v>
      </c>
    </row>
    <row r="2064" spans="2:65" s="15" customFormat="1" ht="11.25" x14ac:dyDescent="0.2">
      <c r="B2064" s="182"/>
      <c r="D2064" s="162" t="s">
        <v>379</v>
      </c>
      <c r="E2064" s="183" t="s">
        <v>1</v>
      </c>
      <c r="F2064" s="184" t="s">
        <v>385</v>
      </c>
      <c r="H2064" s="185">
        <v>14.223000000000001</v>
      </c>
      <c r="I2064" s="186"/>
      <c r="L2064" s="182"/>
      <c r="M2064" s="187"/>
      <c r="T2064" s="188"/>
      <c r="AT2064" s="183" t="s">
        <v>379</v>
      </c>
      <c r="AU2064" s="183" t="s">
        <v>88</v>
      </c>
      <c r="AV2064" s="15" t="s">
        <v>377</v>
      </c>
      <c r="AW2064" s="15" t="s">
        <v>31</v>
      </c>
      <c r="AX2064" s="15" t="s">
        <v>82</v>
      </c>
      <c r="AY2064" s="183" t="s">
        <v>371</v>
      </c>
    </row>
    <row r="2065" spans="2:65" s="1" customFormat="1" ht="37.9" customHeight="1" x14ac:dyDescent="0.2">
      <c r="B2065" s="147"/>
      <c r="C2065" s="148" t="s">
        <v>2387</v>
      </c>
      <c r="D2065" s="148" t="s">
        <v>373</v>
      </c>
      <c r="E2065" s="149" t="s">
        <v>2388</v>
      </c>
      <c r="F2065" s="150" t="s">
        <v>2389</v>
      </c>
      <c r="G2065" s="151" t="s">
        <v>489</v>
      </c>
      <c r="H2065" s="152">
        <v>33.659999999999997</v>
      </c>
      <c r="I2065" s="153"/>
      <c r="J2065" s="154">
        <f>ROUND(I2065*H2065,2)</f>
        <v>0</v>
      </c>
      <c r="K2065" s="150"/>
      <c r="L2065" s="32"/>
      <c r="M2065" s="155" t="s">
        <v>1</v>
      </c>
      <c r="N2065" s="156" t="s">
        <v>41</v>
      </c>
      <c r="P2065" s="157">
        <f>O2065*H2065</f>
        <v>0</v>
      </c>
      <c r="Q2065" s="157">
        <v>0</v>
      </c>
      <c r="R2065" s="157">
        <f>Q2065*H2065</f>
        <v>0</v>
      </c>
      <c r="S2065" s="157">
        <v>4.3499999999999997E-3</v>
      </c>
      <c r="T2065" s="158">
        <f>S2065*H2065</f>
        <v>0.14642099999999997</v>
      </c>
      <c r="AR2065" s="159" t="s">
        <v>461</v>
      </c>
      <c r="AT2065" s="159" t="s">
        <v>373</v>
      </c>
      <c r="AU2065" s="159" t="s">
        <v>88</v>
      </c>
      <c r="AY2065" s="17" t="s">
        <v>371</v>
      </c>
      <c r="BE2065" s="160">
        <f>IF(N2065="základná",J2065,0)</f>
        <v>0</v>
      </c>
      <c r="BF2065" s="160">
        <f>IF(N2065="znížená",J2065,0)</f>
        <v>0</v>
      </c>
      <c r="BG2065" s="160">
        <f>IF(N2065="zákl. prenesená",J2065,0)</f>
        <v>0</v>
      </c>
      <c r="BH2065" s="160">
        <f>IF(N2065="zníž. prenesená",J2065,0)</f>
        <v>0</v>
      </c>
      <c r="BI2065" s="160">
        <f>IF(N2065="nulová",J2065,0)</f>
        <v>0</v>
      </c>
      <c r="BJ2065" s="17" t="s">
        <v>88</v>
      </c>
      <c r="BK2065" s="160">
        <f>ROUND(I2065*H2065,2)</f>
        <v>0</v>
      </c>
      <c r="BL2065" s="17" t="s">
        <v>461</v>
      </c>
      <c r="BM2065" s="159" t="s">
        <v>2390</v>
      </c>
    </row>
    <row r="2066" spans="2:65" s="12" customFormat="1" ht="11.25" x14ac:dyDescent="0.2">
      <c r="B2066" s="161"/>
      <c r="D2066" s="162" t="s">
        <v>379</v>
      </c>
      <c r="E2066" s="163" t="s">
        <v>1</v>
      </c>
      <c r="F2066" s="164" t="s">
        <v>1031</v>
      </c>
      <c r="H2066" s="163" t="s">
        <v>1</v>
      </c>
      <c r="I2066" s="165"/>
      <c r="L2066" s="161"/>
      <c r="M2066" s="166"/>
      <c r="T2066" s="167"/>
      <c r="AT2066" s="163" t="s">
        <v>379</v>
      </c>
      <c r="AU2066" s="163" t="s">
        <v>88</v>
      </c>
      <c r="AV2066" s="12" t="s">
        <v>82</v>
      </c>
      <c r="AW2066" s="12" t="s">
        <v>31</v>
      </c>
      <c r="AX2066" s="12" t="s">
        <v>75</v>
      </c>
      <c r="AY2066" s="163" t="s">
        <v>371</v>
      </c>
    </row>
    <row r="2067" spans="2:65" s="13" customFormat="1" ht="11.25" x14ac:dyDescent="0.2">
      <c r="B2067" s="168"/>
      <c r="D2067" s="162" t="s">
        <v>379</v>
      </c>
      <c r="E2067" s="169" t="s">
        <v>1</v>
      </c>
      <c r="F2067" s="170" t="s">
        <v>1553</v>
      </c>
      <c r="H2067" s="171">
        <v>33.659999999999997</v>
      </c>
      <c r="I2067" s="172"/>
      <c r="L2067" s="168"/>
      <c r="M2067" s="173"/>
      <c r="T2067" s="174"/>
      <c r="AT2067" s="169" t="s">
        <v>379</v>
      </c>
      <c r="AU2067" s="169" t="s">
        <v>88</v>
      </c>
      <c r="AV2067" s="13" t="s">
        <v>88</v>
      </c>
      <c r="AW2067" s="13" t="s">
        <v>31</v>
      </c>
      <c r="AX2067" s="13" t="s">
        <v>75</v>
      </c>
      <c r="AY2067" s="169" t="s">
        <v>371</v>
      </c>
    </row>
    <row r="2068" spans="2:65" s="15" customFormat="1" ht="11.25" x14ac:dyDescent="0.2">
      <c r="B2068" s="182"/>
      <c r="D2068" s="162" t="s">
        <v>379</v>
      </c>
      <c r="E2068" s="183" t="s">
        <v>1</v>
      </c>
      <c r="F2068" s="184" t="s">
        <v>385</v>
      </c>
      <c r="H2068" s="185">
        <v>33.659999999999997</v>
      </c>
      <c r="I2068" s="186"/>
      <c r="L2068" s="182"/>
      <c r="M2068" s="187"/>
      <c r="T2068" s="188"/>
      <c r="AT2068" s="183" t="s">
        <v>379</v>
      </c>
      <c r="AU2068" s="183" t="s">
        <v>88</v>
      </c>
      <c r="AV2068" s="15" t="s">
        <v>377</v>
      </c>
      <c r="AW2068" s="15" t="s">
        <v>31</v>
      </c>
      <c r="AX2068" s="15" t="s">
        <v>82</v>
      </c>
      <c r="AY2068" s="183" t="s">
        <v>371</v>
      </c>
    </row>
    <row r="2069" spans="2:65" s="1" customFormat="1" ht="24.2" customHeight="1" x14ac:dyDescent="0.2">
      <c r="B2069" s="147"/>
      <c r="C2069" s="148" t="s">
        <v>2391</v>
      </c>
      <c r="D2069" s="148" t="s">
        <v>373</v>
      </c>
      <c r="E2069" s="149" t="s">
        <v>2392</v>
      </c>
      <c r="F2069" s="150" t="s">
        <v>2393</v>
      </c>
      <c r="G2069" s="151" t="s">
        <v>489</v>
      </c>
      <c r="H2069" s="152">
        <v>277.072</v>
      </c>
      <c r="I2069" s="153"/>
      <c r="J2069" s="154">
        <f>ROUND(I2069*H2069,2)</f>
        <v>0</v>
      </c>
      <c r="K2069" s="150"/>
      <c r="L2069" s="32"/>
      <c r="M2069" s="155" t="s">
        <v>1</v>
      </c>
      <c r="N2069" s="156" t="s">
        <v>41</v>
      </c>
      <c r="P2069" s="157">
        <f>O2069*H2069</f>
        <v>0</v>
      </c>
      <c r="Q2069" s="157">
        <v>0</v>
      </c>
      <c r="R2069" s="157">
        <f>Q2069*H2069</f>
        <v>0</v>
      </c>
      <c r="S2069" s="157">
        <v>8.9700000000000005E-3</v>
      </c>
      <c r="T2069" s="158">
        <f>S2069*H2069</f>
        <v>2.4853358400000003</v>
      </c>
      <c r="AR2069" s="159" t="s">
        <v>461</v>
      </c>
      <c r="AT2069" s="159" t="s">
        <v>373</v>
      </c>
      <c r="AU2069" s="159" t="s">
        <v>88</v>
      </c>
      <c r="AY2069" s="17" t="s">
        <v>371</v>
      </c>
      <c r="BE2069" s="160">
        <f>IF(N2069="základná",J2069,0)</f>
        <v>0</v>
      </c>
      <c r="BF2069" s="160">
        <f>IF(N2069="znížená",J2069,0)</f>
        <v>0</v>
      </c>
      <c r="BG2069" s="160">
        <f>IF(N2069="zákl. prenesená",J2069,0)</f>
        <v>0</v>
      </c>
      <c r="BH2069" s="160">
        <f>IF(N2069="zníž. prenesená",J2069,0)</f>
        <v>0</v>
      </c>
      <c r="BI2069" s="160">
        <f>IF(N2069="nulová",J2069,0)</f>
        <v>0</v>
      </c>
      <c r="BJ2069" s="17" t="s">
        <v>88</v>
      </c>
      <c r="BK2069" s="160">
        <f>ROUND(I2069*H2069,2)</f>
        <v>0</v>
      </c>
      <c r="BL2069" s="17" t="s">
        <v>461</v>
      </c>
      <c r="BM2069" s="159" t="s">
        <v>2394</v>
      </c>
    </row>
    <row r="2070" spans="2:65" s="12" customFormat="1" ht="11.25" x14ac:dyDescent="0.2">
      <c r="B2070" s="161"/>
      <c r="D2070" s="162" t="s">
        <v>379</v>
      </c>
      <c r="E2070" s="163" t="s">
        <v>1</v>
      </c>
      <c r="F2070" s="164" t="s">
        <v>1033</v>
      </c>
      <c r="H2070" s="163" t="s">
        <v>1</v>
      </c>
      <c r="I2070" s="165"/>
      <c r="L2070" s="161"/>
      <c r="M2070" s="166"/>
      <c r="T2070" s="167"/>
      <c r="AT2070" s="163" t="s">
        <v>379</v>
      </c>
      <c r="AU2070" s="163" t="s">
        <v>88</v>
      </c>
      <c r="AV2070" s="12" t="s">
        <v>82</v>
      </c>
      <c r="AW2070" s="12" t="s">
        <v>31</v>
      </c>
      <c r="AX2070" s="12" t="s">
        <v>75</v>
      </c>
      <c r="AY2070" s="163" t="s">
        <v>371</v>
      </c>
    </row>
    <row r="2071" spans="2:65" s="13" customFormat="1" ht="11.25" x14ac:dyDescent="0.2">
      <c r="B2071" s="168"/>
      <c r="D2071" s="162" t="s">
        <v>379</v>
      </c>
      <c r="E2071" s="169" t="s">
        <v>1</v>
      </c>
      <c r="F2071" s="170" t="s">
        <v>1828</v>
      </c>
      <c r="H2071" s="171">
        <v>65.849999999999994</v>
      </c>
      <c r="I2071" s="172"/>
      <c r="L2071" s="168"/>
      <c r="M2071" s="173"/>
      <c r="T2071" s="174"/>
      <c r="AT2071" s="169" t="s">
        <v>379</v>
      </c>
      <c r="AU2071" s="169" t="s">
        <v>88</v>
      </c>
      <c r="AV2071" s="13" t="s">
        <v>88</v>
      </c>
      <c r="AW2071" s="13" t="s">
        <v>31</v>
      </c>
      <c r="AX2071" s="13" t="s">
        <v>75</v>
      </c>
      <c r="AY2071" s="169" t="s">
        <v>371</v>
      </c>
    </row>
    <row r="2072" spans="2:65" s="13" customFormat="1" ht="11.25" x14ac:dyDescent="0.2">
      <c r="B2072" s="168"/>
      <c r="D2072" s="162" t="s">
        <v>379</v>
      </c>
      <c r="E2072" s="169" t="s">
        <v>1</v>
      </c>
      <c r="F2072" s="170" t="s">
        <v>1829</v>
      </c>
      <c r="H2072" s="171">
        <v>39.485999999999997</v>
      </c>
      <c r="I2072" s="172"/>
      <c r="L2072" s="168"/>
      <c r="M2072" s="173"/>
      <c r="T2072" s="174"/>
      <c r="AT2072" s="169" t="s">
        <v>379</v>
      </c>
      <c r="AU2072" s="169" t="s">
        <v>88</v>
      </c>
      <c r="AV2072" s="13" t="s">
        <v>88</v>
      </c>
      <c r="AW2072" s="13" t="s">
        <v>31</v>
      </c>
      <c r="AX2072" s="13" t="s">
        <v>75</v>
      </c>
      <c r="AY2072" s="169" t="s">
        <v>371</v>
      </c>
    </row>
    <row r="2073" spans="2:65" s="13" customFormat="1" ht="11.25" x14ac:dyDescent="0.2">
      <c r="B2073" s="168"/>
      <c r="D2073" s="162" t="s">
        <v>379</v>
      </c>
      <c r="E2073" s="169" t="s">
        <v>1</v>
      </c>
      <c r="F2073" s="170" t="s">
        <v>1830</v>
      </c>
      <c r="H2073" s="171">
        <v>171.73599999999999</v>
      </c>
      <c r="I2073" s="172"/>
      <c r="L2073" s="168"/>
      <c r="M2073" s="173"/>
      <c r="T2073" s="174"/>
      <c r="AT2073" s="169" t="s">
        <v>379</v>
      </c>
      <c r="AU2073" s="169" t="s">
        <v>88</v>
      </c>
      <c r="AV2073" s="13" t="s">
        <v>88</v>
      </c>
      <c r="AW2073" s="13" t="s">
        <v>31</v>
      </c>
      <c r="AX2073" s="13" t="s">
        <v>75</v>
      </c>
      <c r="AY2073" s="169" t="s">
        <v>371</v>
      </c>
    </row>
    <row r="2074" spans="2:65" s="15" customFormat="1" ht="11.25" x14ac:dyDescent="0.2">
      <c r="B2074" s="182"/>
      <c r="D2074" s="162" t="s">
        <v>379</v>
      </c>
      <c r="E2074" s="183" t="s">
        <v>1</v>
      </c>
      <c r="F2074" s="184" t="s">
        <v>385</v>
      </c>
      <c r="H2074" s="185">
        <v>277.072</v>
      </c>
      <c r="I2074" s="186"/>
      <c r="L2074" s="182"/>
      <c r="M2074" s="187"/>
      <c r="T2074" s="188"/>
      <c r="AT2074" s="183" t="s">
        <v>379</v>
      </c>
      <c r="AU2074" s="183" t="s">
        <v>88</v>
      </c>
      <c r="AV2074" s="15" t="s">
        <v>377</v>
      </c>
      <c r="AW2074" s="15" t="s">
        <v>31</v>
      </c>
      <c r="AX2074" s="15" t="s">
        <v>82</v>
      </c>
      <c r="AY2074" s="183" t="s">
        <v>371</v>
      </c>
    </row>
    <row r="2075" spans="2:65" s="1" customFormat="1" ht="24.2" customHeight="1" x14ac:dyDescent="0.2">
      <c r="B2075" s="147"/>
      <c r="C2075" s="148" t="s">
        <v>2395</v>
      </c>
      <c r="D2075" s="148" t="s">
        <v>373</v>
      </c>
      <c r="E2075" s="149" t="s">
        <v>2396</v>
      </c>
      <c r="F2075" s="150" t="s">
        <v>2397</v>
      </c>
      <c r="G2075" s="151" t="s">
        <v>513</v>
      </c>
      <c r="H2075" s="152">
        <v>6</v>
      </c>
      <c r="I2075" s="153"/>
      <c r="J2075" s="154">
        <f>ROUND(I2075*H2075,2)</f>
        <v>0</v>
      </c>
      <c r="K2075" s="150"/>
      <c r="L2075" s="32"/>
      <c r="M2075" s="155" t="s">
        <v>1</v>
      </c>
      <c r="N2075" s="156" t="s">
        <v>41</v>
      </c>
      <c r="P2075" s="157">
        <f>O2075*H2075</f>
        <v>0</v>
      </c>
      <c r="Q2075" s="157">
        <v>0</v>
      </c>
      <c r="R2075" s="157">
        <f>Q2075*H2075</f>
        <v>0</v>
      </c>
      <c r="S2075" s="157">
        <v>3.2000000000000002E-3</v>
      </c>
      <c r="T2075" s="158">
        <f>S2075*H2075</f>
        <v>1.9200000000000002E-2</v>
      </c>
      <c r="AR2075" s="159" t="s">
        <v>461</v>
      </c>
      <c r="AT2075" s="159" t="s">
        <v>373</v>
      </c>
      <c r="AU2075" s="159" t="s">
        <v>88</v>
      </c>
      <c r="AY2075" s="17" t="s">
        <v>371</v>
      </c>
      <c r="BE2075" s="160">
        <f>IF(N2075="základná",J2075,0)</f>
        <v>0</v>
      </c>
      <c r="BF2075" s="160">
        <f>IF(N2075="znížená",J2075,0)</f>
        <v>0</v>
      </c>
      <c r="BG2075" s="160">
        <f>IF(N2075="zákl. prenesená",J2075,0)</f>
        <v>0</v>
      </c>
      <c r="BH2075" s="160">
        <f>IF(N2075="zníž. prenesená",J2075,0)</f>
        <v>0</v>
      </c>
      <c r="BI2075" s="160">
        <f>IF(N2075="nulová",J2075,0)</f>
        <v>0</v>
      </c>
      <c r="BJ2075" s="17" t="s">
        <v>88</v>
      </c>
      <c r="BK2075" s="160">
        <f>ROUND(I2075*H2075,2)</f>
        <v>0</v>
      </c>
      <c r="BL2075" s="17" t="s">
        <v>461</v>
      </c>
      <c r="BM2075" s="159" t="s">
        <v>2398</v>
      </c>
    </row>
    <row r="2076" spans="2:65" s="12" customFormat="1" ht="11.25" x14ac:dyDescent="0.2">
      <c r="B2076" s="161"/>
      <c r="D2076" s="162" t="s">
        <v>379</v>
      </c>
      <c r="E2076" s="163" t="s">
        <v>1</v>
      </c>
      <c r="F2076" s="164" t="s">
        <v>1434</v>
      </c>
      <c r="H2076" s="163" t="s">
        <v>1</v>
      </c>
      <c r="I2076" s="165"/>
      <c r="L2076" s="161"/>
      <c r="M2076" s="166"/>
      <c r="T2076" s="167"/>
      <c r="AT2076" s="163" t="s">
        <v>379</v>
      </c>
      <c r="AU2076" s="163" t="s">
        <v>88</v>
      </c>
      <c r="AV2076" s="12" t="s">
        <v>82</v>
      </c>
      <c r="AW2076" s="12" t="s">
        <v>31</v>
      </c>
      <c r="AX2076" s="12" t="s">
        <v>75</v>
      </c>
      <c r="AY2076" s="163" t="s">
        <v>371</v>
      </c>
    </row>
    <row r="2077" spans="2:65" s="13" customFormat="1" ht="11.25" x14ac:dyDescent="0.2">
      <c r="B2077" s="168"/>
      <c r="D2077" s="162" t="s">
        <v>379</v>
      </c>
      <c r="E2077" s="169" t="s">
        <v>1</v>
      </c>
      <c r="F2077" s="170" t="s">
        <v>402</v>
      </c>
      <c r="H2077" s="171">
        <v>5</v>
      </c>
      <c r="I2077" s="172"/>
      <c r="L2077" s="168"/>
      <c r="M2077" s="173"/>
      <c r="T2077" s="174"/>
      <c r="AT2077" s="169" t="s">
        <v>379</v>
      </c>
      <c r="AU2077" s="169" t="s">
        <v>88</v>
      </c>
      <c r="AV2077" s="13" t="s">
        <v>88</v>
      </c>
      <c r="AW2077" s="13" t="s">
        <v>31</v>
      </c>
      <c r="AX2077" s="13" t="s">
        <v>75</v>
      </c>
      <c r="AY2077" s="169" t="s">
        <v>371</v>
      </c>
    </row>
    <row r="2078" spans="2:65" s="12" customFormat="1" ht="11.25" x14ac:dyDescent="0.2">
      <c r="B2078" s="161"/>
      <c r="D2078" s="162" t="s">
        <v>379</v>
      </c>
      <c r="E2078" s="163" t="s">
        <v>1</v>
      </c>
      <c r="F2078" s="164" t="s">
        <v>2322</v>
      </c>
      <c r="H2078" s="163" t="s">
        <v>1</v>
      </c>
      <c r="I2078" s="165"/>
      <c r="L2078" s="161"/>
      <c r="M2078" s="166"/>
      <c r="T2078" s="167"/>
      <c r="AT2078" s="163" t="s">
        <v>379</v>
      </c>
      <c r="AU2078" s="163" t="s">
        <v>88</v>
      </c>
      <c r="AV2078" s="12" t="s">
        <v>82</v>
      </c>
      <c r="AW2078" s="12" t="s">
        <v>31</v>
      </c>
      <c r="AX2078" s="12" t="s">
        <v>75</v>
      </c>
      <c r="AY2078" s="163" t="s">
        <v>371</v>
      </c>
    </row>
    <row r="2079" spans="2:65" s="13" customFormat="1" ht="11.25" x14ac:dyDescent="0.2">
      <c r="B2079" s="168"/>
      <c r="D2079" s="162" t="s">
        <v>379</v>
      </c>
      <c r="E2079" s="169" t="s">
        <v>1</v>
      </c>
      <c r="F2079" s="170" t="s">
        <v>82</v>
      </c>
      <c r="H2079" s="171">
        <v>1</v>
      </c>
      <c r="I2079" s="172"/>
      <c r="L2079" s="168"/>
      <c r="M2079" s="173"/>
      <c r="T2079" s="174"/>
      <c r="AT2079" s="169" t="s">
        <v>379</v>
      </c>
      <c r="AU2079" s="169" t="s">
        <v>88</v>
      </c>
      <c r="AV2079" s="13" t="s">
        <v>88</v>
      </c>
      <c r="AW2079" s="13" t="s">
        <v>31</v>
      </c>
      <c r="AX2079" s="13" t="s">
        <v>75</v>
      </c>
      <c r="AY2079" s="169" t="s">
        <v>371</v>
      </c>
    </row>
    <row r="2080" spans="2:65" s="15" customFormat="1" ht="11.25" x14ac:dyDescent="0.2">
      <c r="B2080" s="182"/>
      <c r="D2080" s="162" t="s">
        <v>379</v>
      </c>
      <c r="E2080" s="183" t="s">
        <v>1</v>
      </c>
      <c r="F2080" s="184" t="s">
        <v>385</v>
      </c>
      <c r="H2080" s="185">
        <v>6</v>
      </c>
      <c r="I2080" s="186"/>
      <c r="L2080" s="182"/>
      <c r="M2080" s="187"/>
      <c r="T2080" s="188"/>
      <c r="AT2080" s="183" t="s">
        <v>379</v>
      </c>
      <c r="AU2080" s="183" t="s">
        <v>88</v>
      </c>
      <c r="AV2080" s="15" t="s">
        <v>377</v>
      </c>
      <c r="AW2080" s="15" t="s">
        <v>31</v>
      </c>
      <c r="AX2080" s="15" t="s">
        <v>82</v>
      </c>
      <c r="AY2080" s="183" t="s">
        <v>371</v>
      </c>
    </row>
    <row r="2081" spans="2:65" s="1" customFormat="1" ht="24.2" customHeight="1" x14ac:dyDescent="0.2">
      <c r="B2081" s="147"/>
      <c r="C2081" s="148" t="s">
        <v>2399</v>
      </c>
      <c r="D2081" s="148" t="s">
        <v>373</v>
      </c>
      <c r="E2081" s="149" t="s">
        <v>2400</v>
      </c>
      <c r="F2081" s="150" t="s">
        <v>2401</v>
      </c>
      <c r="G2081" s="151" t="s">
        <v>513</v>
      </c>
      <c r="H2081" s="152">
        <v>4</v>
      </c>
      <c r="I2081" s="153"/>
      <c r="J2081" s="154">
        <f>ROUND(I2081*H2081,2)</f>
        <v>0</v>
      </c>
      <c r="K2081" s="150"/>
      <c r="L2081" s="32"/>
      <c r="M2081" s="155" t="s">
        <v>1</v>
      </c>
      <c r="N2081" s="156" t="s">
        <v>41</v>
      </c>
      <c r="P2081" s="157">
        <f>O2081*H2081</f>
        <v>0</v>
      </c>
      <c r="Q2081" s="157">
        <v>0</v>
      </c>
      <c r="R2081" s="157">
        <f>Q2081*H2081</f>
        <v>0</v>
      </c>
      <c r="S2081" s="157">
        <v>5.1599999999999997E-3</v>
      </c>
      <c r="T2081" s="158">
        <f>S2081*H2081</f>
        <v>2.0639999999999999E-2</v>
      </c>
      <c r="AR2081" s="159" t="s">
        <v>461</v>
      </c>
      <c r="AT2081" s="159" t="s">
        <v>373</v>
      </c>
      <c r="AU2081" s="159" t="s">
        <v>88</v>
      </c>
      <c r="AY2081" s="17" t="s">
        <v>371</v>
      </c>
      <c r="BE2081" s="160">
        <f>IF(N2081="základná",J2081,0)</f>
        <v>0</v>
      </c>
      <c r="BF2081" s="160">
        <f>IF(N2081="znížená",J2081,0)</f>
        <v>0</v>
      </c>
      <c r="BG2081" s="160">
        <f>IF(N2081="zákl. prenesená",J2081,0)</f>
        <v>0</v>
      </c>
      <c r="BH2081" s="160">
        <f>IF(N2081="zníž. prenesená",J2081,0)</f>
        <v>0</v>
      </c>
      <c r="BI2081" s="160">
        <f>IF(N2081="nulová",J2081,0)</f>
        <v>0</v>
      </c>
      <c r="BJ2081" s="17" t="s">
        <v>88</v>
      </c>
      <c r="BK2081" s="160">
        <f>ROUND(I2081*H2081,2)</f>
        <v>0</v>
      </c>
      <c r="BL2081" s="17" t="s">
        <v>461</v>
      </c>
      <c r="BM2081" s="159" t="s">
        <v>2402</v>
      </c>
    </row>
    <row r="2082" spans="2:65" s="12" customFormat="1" ht="11.25" x14ac:dyDescent="0.2">
      <c r="B2082" s="161"/>
      <c r="D2082" s="162" t="s">
        <v>379</v>
      </c>
      <c r="E2082" s="163" t="s">
        <v>1</v>
      </c>
      <c r="F2082" s="164" t="s">
        <v>1031</v>
      </c>
      <c r="H2082" s="163" t="s">
        <v>1</v>
      </c>
      <c r="I2082" s="165"/>
      <c r="L2082" s="161"/>
      <c r="M2082" s="166"/>
      <c r="T2082" s="167"/>
      <c r="AT2082" s="163" t="s">
        <v>379</v>
      </c>
      <c r="AU2082" s="163" t="s">
        <v>88</v>
      </c>
      <c r="AV2082" s="12" t="s">
        <v>82</v>
      </c>
      <c r="AW2082" s="12" t="s">
        <v>31</v>
      </c>
      <c r="AX2082" s="12" t="s">
        <v>75</v>
      </c>
      <c r="AY2082" s="163" t="s">
        <v>371</v>
      </c>
    </row>
    <row r="2083" spans="2:65" s="13" customFormat="1" ht="11.25" x14ac:dyDescent="0.2">
      <c r="B2083" s="168"/>
      <c r="D2083" s="162" t="s">
        <v>379</v>
      </c>
      <c r="E2083" s="169" t="s">
        <v>1</v>
      </c>
      <c r="F2083" s="170" t="s">
        <v>377</v>
      </c>
      <c r="H2083" s="171">
        <v>4</v>
      </c>
      <c r="I2083" s="172"/>
      <c r="L2083" s="168"/>
      <c r="M2083" s="173"/>
      <c r="T2083" s="174"/>
      <c r="AT2083" s="169" t="s">
        <v>379</v>
      </c>
      <c r="AU2083" s="169" t="s">
        <v>88</v>
      </c>
      <c r="AV2083" s="13" t="s">
        <v>88</v>
      </c>
      <c r="AW2083" s="13" t="s">
        <v>31</v>
      </c>
      <c r="AX2083" s="13" t="s">
        <v>75</v>
      </c>
      <c r="AY2083" s="169" t="s">
        <v>371</v>
      </c>
    </row>
    <row r="2084" spans="2:65" s="15" customFormat="1" ht="11.25" x14ac:dyDescent="0.2">
      <c r="B2084" s="182"/>
      <c r="D2084" s="162" t="s">
        <v>379</v>
      </c>
      <c r="E2084" s="183" t="s">
        <v>1</v>
      </c>
      <c r="F2084" s="184" t="s">
        <v>385</v>
      </c>
      <c r="H2084" s="185">
        <v>4</v>
      </c>
      <c r="I2084" s="186"/>
      <c r="L2084" s="182"/>
      <c r="M2084" s="187"/>
      <c r="T2084" s="188"/>
      <c r="AT2084" s="183" t="s">
        <v>379</v>
      </c>
      <c r="AU2084" s="183" t="s">
        <v>88</v>
      </c>
      <c r="AV2084" s="15" t="s">
        <v>377</v>
      </c>
      <c r="AW2084" s="15" t="s">
        <v>31</v>
      </c>
      <c r="AX2084" s="15" t="s">
        <v>82</v>
      </c>
      <c r="AY2084" s="183" t="s">
        <v>371</v>
      </c>
    </row>
    <row r="2085" spans="2:65" s="1" customFormat="1" ht="24.2" customHeight="1" x14ac:dyDescent="0.2">
      <c r="B2085" s="147"/>
      <c r="C2085" s="148" t="s">
        <v>2403</v>
      </c>
      <c r="D2085" s="148" t="s">
        <v>373</v>
      </c>
      <c r="E2085" s="149" t="s">
        <v>2400</v>
      </c>
      <c r="F2085" s="150" t="s">
        <v>2401</v>
      </c>
      <c r="G2085" s="151" t="s">
        <v>513</v>
      </c>
      <c r="H2085" s="152">
        <v>18</v>
      </c>
      <c r="I2085" s="153"/>
      <c r="J2085" s="154">
        <f>ROUND(I2085*H2085,2)</f>
        <v>0</v>
      </c>
      <c r="K2085" s="150"/>
      <c r="L2085" s="32"/>
      <c r="M2085" s="155" t="s">
        <v>1</v>
      </c>
      <c r="N2085" s="156" t="s">
        <v>41</v>
      </c>
      <c r="P2085" s="157">
        <f>O2085*H2085</f>
        <v>0</v>
      </c>
      <c r="Q2085" s="157">
        <v>0</v>
      </c>
      <c r="R2085" s="157">
        <f>Q2085*H2085</f>
        <v>0</v>
      </c>
      <c r="S2085" s="157">
        <v>5.1599999999999997E-3</v>
      </c>
      <c r="T2085" s="158">
        <f>S2085*H2085</f>
        <v>9.287999999999999E-2</v>
      </c>
      <c r="AR2085" s="159" t="s">
        <v>461</v>
      </c>
      <c r="AT2085" s="159" t="s">
        <v>373</v>
      </c>
      <c r="AU2085" s="159" t="s">
        <v>88</v>
      </c>
      <c r="AY2085" s="17" t="s">
        <v>371</v>
      </c>
      <c r="BE2085" s="160">
        <f>IF(N2085="základná",J2085,0)</f>
        <v>0</v>
      </c>
      <c r="BF2085" s="160">
        <f>IF(N2085="znížená",J2085,0)</f>
        <v>0</v>
      </c>
      <c r="BG2085" s="160">
        <f>IF(N2085="zákl. prenesená",J2085,0)</f>
        <v>0</v>
      </c>
      <c r="BH2085" s="160">
        <f>IF(N2085="zníž. prenesená",J2085,0)</f>
        <v>0</v>
      </c>
      <c r="BI2085" s="160">
        <f>IF(N2085="nulová",J2085,0)</f>
        <v>0</v>
      </c>
      <c r="BJ2085" s="17" t="s">
        <v>88</v>
      </c>
      <c r="BK2085" s="160">
        <f>ROUND(I2085*H2085,2)</f>
        <v>0</v>
      </c>
      <c r="BL2085" s="17" t="s">
        <v>461</v>
      </c>
      <c r="BM2085" s="159" t="s">
        <v>2404</v>
      </c>
    </row>
    <row r="2086" spans="2:65" s="12" customFormat="1" ht="11.25" x14ac:dyDescent="0.2">
      <c r="B2086" s="161"/>
      <c r="D2086" s="162" t="s">
        <v>379</v>
      </c>
      <c r="E2086" s="163" t="s">
        <v>1</v>
      </c>
      <c r="F2086" s="164" t="s">
        <v>1033</v>
      </c>
      <c r="H2086" s="163" t="s">
        <v>1</v>
      </c>
      <c r="I2086" s="165"/>
      <c r="L2086" s="161"/>
      <c r="M2086" s="166"/>
      <c r="T2086" s="167"/>
      <c r="AT2086" s="163" t="s">
        <v>379</v>
      </c>
      <c r="AU2086" s="163" t="s">
        <v>88</v>
      </c>
      <c r="AV2086" s="12" t="s">
        <v>82</v>
      </c>
      <c r="AW2086" s="12" t="s">
        <v>31</v>
      </c>
      <c r="AX2086" s="12" t="s">
        <v>75</v>
      </c>
      <c r="AY2086" s="163" t="s">
        <v>371</v>
      </c>
    </row>
    <row r="2087" spans="2:65" s="13" customFormat="1" ht="11.25" x14ac:dyDescent="0.2">
      <c r="B2087" s="168"/>
      <c r="D2087" s="162" t="s">
        <v>379</v>
      </c>
      <c r="E2087" s="169" t="s">
        <v>1</v>
      </c>
      <c r="F2087" s="170" t="s">
        <v>467</v>
      </c>
      <c r="H2087" s="171">
        <v>17</v>
      </c>
      <c r="I2087" s="172"/>
      <c r="L2087" s="168"/>
      <c r="M2087" s="173"/>
      <c r="T2087" s="174"/>
      <c r="AT2087" s="169" t="s">
        <v>379</v>
      </c>
      <c r="AU2087" s="169" t="s">
        <v>88</v>
      </c>
      <c r="AV2087" s="13" t="s">
        <v>88</v>
      </c>
      <c r="AW2087" s="13" t="s">
        <v>31</v>
      </c>
      <c r="AX2087" s="13" t="s">
        <v>75</v>
      </c>
      <c r="AY2087" s="169" t="s">
        <v>371</v>
      </c>
    </row>
    <row r="2088" spans="2:65" s="12" customFormat="1" ht="11.25" x14ac:dyDescent="0.2">
      <c r="B2088" s="161"/>
      <c r="D2088" s="162" t="s">
        <v>379</v>
      </c>
      <c r="E2088" s="163" t="s">
        <v>1</v>
      </c>
      <c r="F2088" s="164" t="s">
        <v>1446</v>
      </c>
      <c r="H2088" s="163" t="s">
        <v>1</v>
      </c>
      <c r="I2088" s="165"/>
      <c r="L2088" s="161"/>
      <c r="M2088" s="166"/>
      <c r="T2088" s="167"/>
      <c r="AT2088" s="163" t="s">
        <v>379</v>
      </c>
      <c r="AU2088" s="163" t="s">
        <v>88</v>
      </c>
      <c r="AV2088" s="12" t="s">
        <v>82</v>
      </c>
      <c r="AW2088" s="12" t="s">
        <v>31</v>
      </c>
      <c r="AX2088" s="12" t="s">
        <v>75</v>
      </c>
      <c r="AY2088" s="163" t="s">
        <v>371</v>
      </c>
    </row>
    <row r="2089" spans="2:65" s="13" customFormat="1" ht="11.25" x14ac:dyDescent="0.2">
      <c r="B2089" s="168"/>
      <c r="D2089" s="162" t="s">
        <v>379</v>
      </c>
      <c r="E2089" s="169" t="s">
        <v>1</v>
      </c>
      <c r="F2089" s="170" t="s">
        <v>82</v>
      </c>
      <c r="H2089" s="171">
        <v>1</v>
      </c>
      <c r="I2089" s="172"/>
      <c r="L2089" s="168"/>
      <c r="M2089" s="173"/>
      <c r="T2089" s="174"/>
      <c r="AT2089" s="169" t="s">
        <v>379</v>
      </c>
      <c r="AU2089" s="169" t="s">
        <v>88</v>
      </c>
      <c r="AV2089" s="13" t="s">
        <v>88</v>
      </c>
      <c r="AW2089" s="13" t="s">
        <v>31</v>
      </c>
      <c r="AX2089" s="13" t="s">
        <v>75</v>
      </c>
      <c r="AY2089" s="169" t="s">
        <v>371</v>
      </c>
    </row>
    <row r="2090" spans="2:65" s="15" customFormat="1" ht="11.25" x14ac:dyDescent="0.2">
      <c r="B2090" s="182"/>
      <c r="D2090" s="162" t="s">
        <v>379</v>
      </c>
      <c r="E2090" s="183" t="s">
        <v>1</v>
      </c>
      <c r="F2090" s="184" t="s">
        <v>385</v>
      </c>
      <c r="H2090" s="185">
        <v>18</v>
      </c>
      <c r="I2090" s="186"/>
      <c r="L2090" s="182"/>
      <c r="M2090" s="187"/>
      <c r="T2090" s="188"/>
      <c r="AT2090" s="183" t="s">
        <v>379</v>
      </c>
      <c r="AU2090" s="183" t="s">
        <v>88</v>
      </c>
      <c r="AV2090" s="15" t="s">
        <v>377</v>
      </c>
      <c r="AW2090" s="15" t="s">
        <v>31</v>
      </c>
      <c r="AX2090" s="15" t="s">
        <v>82</v>
      </c>
      <c r="AY2090" s="183" t="s">
        <v>371</v>
      </c>
    </row>
    <row r="2091" spans="2:65" s="1" customFormat="1" ht="33" customHeight="1" x14ac:dyDescent="0.2">
      <c r="B2091" s="147"/>
      <c r="C2091" s="148" t="s">
        <v>2405</v>
      </c>
      <c r="D2091" s="148" t="s">
        <v>373</v>
      </c>
      <c r="E2091" s="149" t="s">
        <v>2406</v>
      </c>
      <c r="F2091" s="150" t="s">
        <v>2407</v>
      </c>
      <c r="G2091" s="151" t="s">
        <v>489</v>
      </c>
      <c r="H2091" s="152">
        <v>145.73099999999999</v>
      </c>
      <c r="I2091" s="153"/>
      <c r="J2091" s="154">
        <f>ROUND(I2091*H2091,2)</f>
        <v>0</v>
      </c>
      <c r="K2091" s="150"/>
      <c r="L2091" s="32"/>
      <c r="M2091" s="155" t="s">
        <v>1</v>
      </c>
      <c r="N2091" s="156" t="s">
        <v>41</v>
      </c>
      <c r="P2091" s="157">
        <f>O2091*H2091</f>
        <v>0</v>
      </c>
      <c r="Q2091" s="157">
        <v>0</v>
      </c>
      <c r="R2091" s="157">
        <f>Q2091*H2091</f>
        <v>0</v>
      </c>
      <c r="S2091" s="157">
        <v>2.5000000000000001E-3</v>
      </c>
      <c r="T2091" s="158">
        <f>S2091*H2091</f>
        <v>0.36432749999999997</v>
      </c>
      <c r="AR2091" s="159" t="s">
        <v>461</v>
      </c>
      <c r="AT2091" s="159" t="s">
        <v>373</v>
      </c>
      <c r="AU2091" s="159" t="s">
        <v>88</v>
      </c>
      <c r="AY2091" s="17" t="s">
        <v>371</v>
      </c>
      <c r="BE2091" s="160">
        <f>IF(N2091="základná",J2091,0)</f>
        <v>0</v>
      </c>
      <c r="BF2091" s="160">
        <f>IF(N2091="znížená",J2091,0)</f>
        <v>0</v>
      </c>
      <c r="BG2091" s="160">
        <f>IF(N2091="zákl. prenesená",J2091,0)</f>
        <v>0</v>
      </c>
      <c r="BH2091" s="160">
        <f>IF(N2091="zníž. prenesená",J2091,0)</f>
        <v>0</v>
      </c>
      <c r="BI2091" s="160">
        <f>IF(N2091="nulová",J2091,0)</f>
        <v>0</v>
      </c>
      <c r="BJ2091" s="17" t="s">
        <v>88</v>
      </c>
      <c r="BK2091" s="160">
        <f>ROUND(I2091*H2091,2)</f>
        <v>0</v>
      </c>
      <c r="BL2091" s="17" t="s">
        <v>461</v>
      </c>
      <c r="BM2091" s="159" t="s">
        <v>2408</v>
      </c>
    </row>
    <row r="2092" spans="2:65" s="12" customFormat="1" ht="11.25" x14ac:dyDescent="0.2">
      <c r="B2092" s="161"/>
      <c r="D2092" s="162" t="s">
        <v>379</v>
      </c>
      <c r="E2092" s="163" t="s">
        <v>1</v>
      </c>
      <c r="F2092" s="164" t="s">
        <v>1033</v>
      </c>
      <c r="H2092" s="163" t="s">
        <v>1</v>
      </c>
      <c r="I2092" s="165"/>
      <c r="L2092" s="161"/>
      <c r="M2092" s="166"/>
      <c r="T2092" s="167"/>
      <c r="AT2092" s="163" t="s">
        <v>379</v>
      </c>
      <c r="AU2092" s="163" t="s">
        <v>88</v>
      </c>
      <c r="AV2092" s="12" t="s">
        <v>82</v>
      </c>
      <c r="AW2092" s="12" t="s">
        <v>31</v>
      </c>
      <c r="AX2092" s="12" t="s">
        <v>75</v>
      </c>
      <c r="AY2092" s="163" t="s">
        <v>371</v>
      </c>
    </row>
    <row r="2093" spans="2:65" s="13" customFormat="1" ht="11.25" x14ac:dyDescent="0.2">
      <c r="B2093" s="168"/>
      <c r="D2093" s="162" t="s">
        <v>379</v>
      </c>
      <c r="E2093" s="169" t="s">
        <v>1</v>
      </c>
      <c r="F2093" s="170" t="s">
        <v>1841</v>
      </c>
      <c r="H2093" s="171">
        <v>29.1</v>
      </c>
      <c r="I2093" s="172"/>
      <c r="L2093" s="168"/>
      <c r="M2093" s="173"/>
      <c r="T2093" s="174"/>
      <c r="AT2093" s="169" t="s">
        <v>379</v>
      </c>
      <c r="AU2093" s="169" t="s">
        <v>88</v>
      </c>
      <c r="AV2093" s="13" t="s">
        <v>88</v>
      </c>
      <c r="AW2093" s="13" t="s">
        <v>31</v>
      </c>
      <c r="AX2093" s="13" t="s">
        <v>75</v>
      </c>
      <c r="AY2093" s="169" t="s">
        <v>371</v>
      </c>
    </row>
    <row r="2094" spans="2:65" s="13" customFormat="1" ht="11.25" x14ac:dyDescent="0.2">
      <c r="B2094" s="168"/>
      <c r="D2094" s="162" t="s">
        <v>379</v>
      </c>
      <c r="E2094" s="169" t="s">
        <v>1</v>
      </c>
      <c r="F2094" s="170" t="s">
        <v>1842</v>
      </c>
      <c r="H2094" s="171">
        <v>16.600000000000001</v>
      </c>
      <c r="I2094" s="172"/>
      <c r="L2094" s="168"/>
      <c r="M2094" s="173"/>
      <c r="T2094" s="174"/>
      <c r="AT2094" s="169" t="s">
        <v>379</v>
      </c>
      <c r="AU2094" s="169" t="s">
        <v>88</v>
      </c>
      <c r="AV2094" s="13" t="s">
        <v>88</v>
      </c>
      <c r="AW2094" s="13" t="s">
        <v>31</v>
      </c>
      <c r="AX2094" s="13" t="s">
        <v>75</v>
      </c>
      <c r="AY2094" s="169" t="s">
        <v>371</v>
      </c>
    </row>
    <row r="2095" spans="2:65" s="13" customFormat="1" ht="11.25" x14ac:dyDescent="0.2">
      <c r="B2095" s="168"/>
      <c r="D2095" s="162" t="s">
        <v>379</v>
      </c>
      <c r="E2095" s="169" t="s">
        <v>1</v>
      </c>
      <c r="F2095" s="170" t="s">
        <v>1843</v>
      </c>
      <c r="H2095" s="171">
        <v>26.1</v>
      </c>
      <c r="I2095" s="172"/>
      <c r="L2095" s="168"/>
      <c r="M2095" s="173"/>
      <c r="T2095" s="174"/>
      <c r="AT2095" s="169" t="s">
        <v>379</v>
      </c>
      <c r="AU2095" s="169" t="s">
        <v>88</v>
      </c>
      <c r="AV2095" s="13" t="s">
        <v>88</v>
      </c>
      <c r="AW2095" s="13" t="s">
        <v>31</v>
      </c>
      <c r="AX2095" s="13" t="s">
        <v>75</v>
      </c>
      <c r="AY2095" s="169" t="s">
        <v>371</v>
      </c>
    </row>
    <row r="2096" spans="2:65" s="13" customFormat="1" ht="11.25" x14ac:dyDescent="0.2">
      <c r="B2096" s="168"/>
      <c r="D2096" s="162" t="s">
        <v>379</v>
      </c>
      <c r="E2096" s="169" t="s">
        <v>1</v>
      </c>
      <c r="F2096" s="170" t="s">
        <v>1844</v>
      </c>
      <c r="H2096" s="171">
        <v>69.92</v>
      </c>
      <c r="I2096" s="172"/>
      <c r="L2096" s="168"/>
      <c r="M2096" s="173"/>
      <c r="T2096" s="174"/>
      <c r="AT2096" s="169" t="s">
        <v>379</v>
      </c>
      <c r="AU2096" s="169" t="s">
        <v>88</v>
      </c>
      <c r="AV2096" s="13" t="s">
        <v>88</v>
      </c>
      <c r="AW2096" s="13" t="s">
        <v>31</v>
      </c>
      <c r="AX2096" s="13" t="s">
        <v>75</v>
      </c>
      <c r="AY2096" s="169" t="s">
        <v>371</v>
      </c>
    </row>
    <row r="2097" spans="2:65" s="14" customFormat="1" ht="11.25" x14ac:dyDescent="0.2">
      <c r="B2097" s="175"/>
      <c r="D2097" s="162" t="s">
        <v>379</v>
      </c>
      <c r="E2097" s="176" t="s">
        <v>332</v>
      </c>
      <c r="F2097" s="177" t="s">
        <v>383</v>
      </c>
      <c r="H2097" s="178">
        <v>141.72</v>
      </c>
      <c r="I2097" s="179"/>
      <c r="L2097" s="175"/>
      <c r="M2097" s="180"/>
      <c r="T2097" s="181"/>
      <c r="AT2097" s="176" t="s">
        <v>379</v>
      </c>
      <c r="AU2097" s="176" t="s">
        <v>88</v>
      </c>
      <c r="AV2097" s="14" t="s">
        <v>384</v>
      </c>
      <c r="AW2097" s="14" t="s">
        <v>31</v>
      </c>
      <c r="AX2097" s="14" t="s">
        <v>75</v>
      </c>
      <c r="AY2097" s="176" t="s">
        <v>371</v>
      </c>
    </row>
    <row r="2098" spans="2:65" s="12" customFormat="1" ht="11.25" x14ac:dyDescent="0.2">
      <c r="B2098" s="161"/>
      <c r="D2098" s="162" t="s">
        <v>379</v>
      </c>
      <c r="E2098" s="163" t="s">
        <v>1</v>
      </c>
      <c r="F2098" s="164" t="s">
        <v>2322</v>
      </c>
      <c r="H2098" s="163" t="s">
        <v>1</v>
      </c>
      <c r="I2098" s="165"/>
      <c r="L2098" s="161"/>
      <c r="M2098" s="166"/>
      <c r="T2098" s="167"/>
      <c r="AT2098" s="163" t="s">
        <v>379</v>
      </c>
      <c r="AU2098" s="163" t="s">
        <v>88</v>
      </c>
      <c r="AV2098" s="12" t="s">
        <v>82</v>
      </c>
      <c r="AW2098" s="12" t="s">
        <v>31</v>
      </c>
      <c r="AX2098" s="12" t="s">
        <v>75</v>
      </c>
      <c r="AY2098" s="163" t="s">
        <v>371</v>
      </c>
    </row>
    <row r="2099" spans="2:65" s="13" customFormat="1" ht="11.25" x14ac:dyDescent="0.2">
      <c r="B2099" s="168"/>
      <c r="D2099" s="162" t="s">
        <v>379</v>
      </c>
      <c r="E2099" s="169" t="s">
        <v>1</v>
      </c>
      <c r="F2099" s="170" t="s">
        <v>2096</v>
      </c>
      <c r="H2099" s="171">
        <v>4.0110000000000001</v>
      </c>
      <c r="I2099" s="172"/>
      <c r="L2099" s="168"/>
      <c r="M2099" s="173"/>
      <c r="T2099" s="174"/>
      <c r="AT2099" s="169" t="s">
        <v>379</v>
      </c>
      <c r="AU2099" s="169" t="s">
        <v>88</v>
      </c>
      <c r="AV2099" s="13" t="s">
        <v>88</v>
      </c>
      <c r="AW2099" s="13" t="s">
        <v>31</v>
      </c>
      <c r="AX2099" s="13" t="s">
        <v>75</v>
      </c>
      <c r="AY2099" s="169" t="s">
        <v>371</v>
      </c>
    </row>
    <row r="2100" spans="2:65" s="14" customFormat="1" ht="11.25" x14ac:dyDescent="0.2">
      <c r="B2100" s="175"/>
      <c r="D2100" s="162" t="s">
        <v>379</v>
      </c>
      <c r="E2100" s="176" t="s">
        <v>1</v>
      </c>
      <c r="F2100" s="177" t="s">
        <v>383</v>
      </c>
      <c r="H2100" s="178">
        <v>4.0110000000000001</v>
      </c>
      <c r="I2100" s="179"/>
      <c r="L2100" s="175"/>
      <c r="M2100" s="180"/>
      <c r="T2100" s="181"/>
      <c r="AT2100" s="176" t="s">
        <v>379</v>
      </c>
      <c r="AU2100" s="176" t="s">
        <v>88</v>
      </c>
      <c r="AV2100" s="14" t="s">
        <v>384</v>
      </c>
      <c r="AW2100" s="14" t="s">
        <v>31</v>
      </c>
      <c r="AX2100" s="14" t="s">
        <v>75</v>
      </c>
      <c r="AY2100" s="176" t="s">
        <v>371</v>
      </c>
    </row>
    <row r="2101" spans="2:65" s="15" customFormat="1" ht="11.25" x14ac:dyDescent="0.2">
      <c r="B2101" s="182"/>
      <c r="D2101" s="162" t="s">
        <v>379</v>
      </c>
      <c r="E2101" s="183" t="s">
        <v>1</v>
      </c>
      <c r="F2101" s="184" t="s">
        <v>385</v>
      </c>
      <c r="H2101" s="185">
        <v>145.73099999999999</v>
      </c>
      <c r="I2101" s="186"/>
      <c r="L2101" s="182"/>
      <c r="M2101" s="187"/>
      <c r="T2101" s="188"/>
      <c r="AT2101" s="183" t="s">
        <v>379</v>
      </c>
      <c r="AU2101" s="183" t="s">
        <v>88</v>
      </c>
      <c r="AV2101" s="15" t="s">
        <v>377</v>
      </c>
      <c r="AW2101" s="15" t="s">
        <v>31</v>
      </c>
      <c r="AX2101" s="15" t="s">
        <v>82</v>
      </c>
      <c r="AY2101" s="183" t="s">
        <v>371</v>
      </c>
    </row>
    <row r="2102" spans="2:65" s="1" customFormat="1" ht="24.2" customHeight="1" x14ac:dyDescent="0.2">
      <c r="B2102" s="147"/>
      <c r="C2102" s="148" t="s">
        <v>2409</v>
      </c>
      <c r="D2102" s="148" t="s">
        <v>373</v>
      </c>
      <c r="E2102" s="149" t="s">
        <v>2410</v>
      </c>
      <c r="F2102" s="150" t="s">
        <v>2411</v>
      </c>
      <c r="G2102" s="151" t="s">
        <v>489</v>
      </c>
      <c r="H2102" s="152">
        <v>134.08000000000001</v>
      </c>
      <c r="I2102" s="153"/>
      <c r="J2102" s="154">
        <f>ROUND(I2102*H2102,2)</f>
        <v>0</v>
      </c>
      <c r="K2102" s="150"/>
      <c r="L2102" s="32"/>
      <c r="M2102" s="155" t="s">
        <v>1</v>
      </c>
      <c r="N2102" s="156" t="s">
        <v>41</v>
      </c>
      <c r="P2102" s="157">
        <f>O2102*H2102</f>
        <v>0</v>
      </c>
      <c r="Q2102" s="157">
        <v>0</v>
      </c>
      <c r="R2102" s="157">
        <f>Q2102*H2102</f>
        <v>0</v>
      </c>
      <c r="S2102" s="157">
        <v>3.7699999999999999E-3</v>
      </c>
      <c r="T2102" s="158">
        <f>S2102*H2102</f>
        <v>0.50548160000000009</v>
      </c>
      <c r="AR2102" s="159" t="s">
        <v>461</v>
      </c>
      <c r="AT2102" s="159" t="s">
        <v>373</v>
      </c>
      <c r="AU2102" s="159" t="s">
        <v>88</v>
      </c>
      <c r="AY2102" s="17" t="s">
        <v>371</v>
      </c>
      <c r="BE2102" s="160">
        <f>IF(N2102="základná",J2102,0)</f>
        <v>0</v>
      </c>
      <c r="BF2102" s="160">
        <f>IF(N2102="znížená",J2102,0)</f>
        <v>0</v>
      </c>
      <c r="BG2102" s="160">
        <f>IF(N2102="zákl. prenesená",J2102,0)</f>
        <v>0</v>
      </c>
      <c r="BH2102" s="160">
        <f>IF(N2102="zníž. prenesená",J2102,0)</f>
        <v>0</v>
      </c>
      <c r="BI2102" s="160">
        <f>IF(N2102="nulová",J2102,0)</f>
        <v>0</v>
      </c>
      <c r="BJ2102" s="17" t="s">
        <v>88</v>
      </c>
      <c r="BK2102" s="160">
        <f>ROUND(I2102*H2102,2)</f>
        <v>0</v>
      </c>
      <c r="BL2102" s="17" t="s">
        <v>461</v>
      </c>
      <c r="BM2102" s="159" t="s">
        <v>2412</v>
      </c>
    </row>
    <row r="2103" spans="2:65" s="12" customFormat="1" ht="11.25" x14ac:dyDescent="0.2">
      <c r="B2103" s="161"/>
      <c r="D2103" s="162" t="s">
        <v>379</v>
      </c>
      <c r="E2103" s="163" t="s">
        <v>1</v>
      </c>
      <c r="F2103" s="164" t="s">
        <v>1033</v>
      </c>
      <c r="H2103" s="163" t="s">
        <v>1</v>
      </c>
      <c r="I2103" s="165"/>
      <c r="L2103" s="161"/>
      <c r="M2103" s="166"/>
      <c r="T2103" s="167"/>
      <c r="AT2103" s="163" t="s">
        <v>379</v>
      </c>
      <c r="AU2103" s="163" t="s">
        <v>88</v>
      </c>
      <c r="AV2103" s="12" t="s">
        <v>82</v>
      </c>
      <c r="AW2103" s="12" t="s">
        <v>31</v>
      </c>
      <c r="AX2103" s="12" t="s">
        <v>75</v>
      </c>
      <c r="AY2103" s="163" t="s">
        <v>371</v>
      </c>
    </row>
    <row r="2104" spans="2:65" s="13" customFormat="1" ht="11.25" x14ac:dyDescent="0.2">
      <c r="B2104" s="168"/>
      <c r="D2104" s="162" t="s">
        <v>379</v>
      </c>
      <c r="E2104" s="169" t="s">
        <v>1</v>
      </c>
      <c r="F2104" s="170" t="s">
        <v>1835</v>
      </c>
      <c r="H2104" s="171">
        <v>275.8</v>
      </c>
      <c r="I2104" s="172"/>
      <c r="L2104" s="168"/>
      <c r="M2104" s="173"/>
      <c r="T2104" s="174"/>
      <c r="AT2104" s="169" t="s">
        <v>379</v>
      </c>
      <c r="AU2104" s="169" t="s">
        <v>88</v>
      </c>
      <c r="AV2104" s="13" t="s">
        <v>88</v>
      </c>
      <c r="AW2104" s="13" t="s">
        <v>31</v>
      </c>
      <c r="AX2104" s="13" t="s">
        <v>75</v>
      </c>
      <c r="AY2104" s="169" t="s">
        <v>371</v>
      </c>
    </row>
    <row r="2105" spans="2:65" s="13" customFormat="1" ht="11.25" x14ac:dyDescent="0.2">
      <c r="B2105" s="168"/>
      <c r="D2105" s="162" t="s">
        <v>379</v>
      </c>
      <c r="E2105" s="169" t="s">
        <v>1</v>
      </c>
      <c r="F2105" s="170" t="s">
        <v>1836</v>
      </c>
      <c r="H2105" s="171">
        <v>-141.72</v>
      </c>
      <c r="I2105" s="172"/>
      <c r="L2105" s="168"/>
      <c r="M2105" s="173"/>
      <c r="T2105" s="174"/>
      <c r="AT2105" s="169" t="s">
        <v>379</v>
      </c>
      <c r="AU2105" s="169" t="s">
        <v>88</v>
      </c>
      <c r="AV2105" s="13" t="s">
        <v>88</v>
      </c>
      <c r="AW2105" s="13" t="s">
        <v>31</v>
      </c>
      <c r="AX2105" s="13" t="s">
        <v>75</v>
      </c>
      <c r="AY2105" s="169" t="s">
        <v>371</v>
      </c>
    </row>
    <row r="2106" spans="2:65" s="15" customFormat="1" ht="11.25" x14ac:dyDescent="0.2">
      <c r="B2106" s="182"/>
      <c r="D2106" s="162" t="s">
        <v>379</v>
      </c>
      <c r="E2106" s="183" t="s">
        <v>1</v>
      </c>
      <c r="F2106" s="184" t="s">
        <v>385</v>
      </c>
      <c r="H2106" s="185">
        <v>134.08000000000001</v>
      </c>
      <c r="I2106" s="186"/>
      <c r="L2106" s="182"/>
      <c r="M2106" s="187"/>
      <c r="T2106" s="188"/>
      <c r="AT2106" s="183" t="s">
        <v>379</v>
      </c>
      <c r="AU2106" s="183" t="s">
        <v>88</v>
      </c>
      <c r="AV2106" s="15" t="s">
        <v>377</v>
      </c>
      <c r="AW2106" s="15" t="s">
        <v>31</v>
      </c>
      <c r="AX2106" s="15" t="s">
        <v>82</v>
      </c>
      <c r="AY2106" s="183" t="s">
        <v>371</v>
      </c>
    </row>
    <row r="2107" spans="2:65" s="1" customFormat="1" ht="24.2" customHeight="1" x14ac:dyDescent="0.2">
      <c r="B2107" s="147"/>
      <c r="C2107" s="148" t="s">
        <v>2413</v>
      </c>
      <c r="D2107" s="148" t="s">
        <v>373</v>
      </c>
      <c r="E2107" s="149" t="s">
        <v>2414</v>
      </c>
      <c r="F2107" s="150" t="s">
        <v>2415</v>
      </c>
      <c r="G2107" s="151" t="s">
        <v>489</v>
      </c>
      <c r="H2107" s="152">
        <v>277.072</v>
      </c>
      <c r="I2107" s="153"/>
      <c r="J2107" s="154">
        <f>ROUND(I2107*H2107,2)</f>
        <v>0</v>
      </c>
      <c r="K2107" s="150"/>
      <c r="L2107" s="32"/>
      <c r="M2107" s="155" t="s">
        <v>1</v>
      </c>
      <c r="N2107" s="156" t="s">
        <v>41</v>
      </c>
      <c r="P2107" s="157">
        <f>O2107*H2107</f>
        <v>0</v>
      </c>
      <c r="Q2107" s="157">
        <v>0</v>
      </c>
      <c r="R2107" s="157">
        <f>Q2107*H2107</f>
        <v>0</v>
      </c>
      <c r="S2107" s="157">
        <v>1.97E-3</v>
      </c>
      <c r="T2107" s="158">
        <f>S2107*H2107</f>
        <v>0.54583183999999996</v>
      </c>
      <c r="AR2107" s="159" t="s">
        <v>461</v>
      </c>
      <c r="AT2107" s="159" t="s">
        <v>373</v>
      </c>
      <c r="AU2107" s="159" t="s">
        <v>88</v>
      </c>
      <c r="AY2107" s="17" t="s">
        <v>371</v>
      </c>
      <c r="BE2107" s="160">
        <f>IF(N2107="základná",J2107,0)</f>
        <v>0</v>
      </c>
      <c r="BF2107" s="160">
        <f>IF(N2107="znížená",J2107,0)</f>
        <v>0</v>
      </c>
      <c r="BG2107" s="160">
        <f>IF(N2107="zákl. prenesená",J2107,0)</f>
        <v>0</v>
      </c>
      <c r="BH2107" s="160">
        <f>IF(N2107="zníž. prenesená",J2107,0)</f>
        <v>0</v>
      </c>
      <c r="BI2107" s="160">
        <f>IF(N2107="nulová",J2107,0)</f>
        <v>0</v>
      </c>
      <c r="BJ2107" s="17" t="s">
        <v>88</v>
      </c>
      <c r="BK2107" s="160">
        <f>ROUND(I2107*H2107,2)</f>
        <v>0</v>
      </c>
      <c r="BL2107" s="17" t="s">
        <v>461</v>
      </c>
      <c r="BM2107" s="159" t="s">
        <v>2416</v>
      </c>
    </row>
    <row r="2108" spans="2:65" s="12" customFormat="1" ht="11.25" x14ac:dyDescent="0.2">
      <c r="B2108" s="161"/>
      <c r="D2108" s="162" t="s">
        <v>379</v>
      </c>
      <c r="E2108" s="163" t="s">
        <v>1</v>
      </c>
      <c r="F2108" s="164" t="s">
        <v>1033</v>
      </c>
      <c r="H2108" s="163" t="s">
        <v>1</v>
      </c>
      <c r="I2108" s="165"/>
      <c r="L2108" s="161"/>
      <c r="M2108" s="166"/>
      <c r="T2108" s="167"/>
      <c r="AT2108" s="163" t="s">
        <v>379</v>
      </c>
      <c r="AU2108" s="163" t="s">
        <v>88</v>
      </c>
      <c r="AV2108" s="12" t="s">
        <v>82</v>
      </c>
      <c r="AW2108" s="12" t="s">
        <v>31</v>
      </c>
      <c r="AX2108" s="12" t="s">
        <v>75</v>
      </c>
      <c r="AY2108" s="163" t="s">
        <v>371</v>
      </c>
    </row>
    <row r="2109" spans="2:65" s="13" customFormat="1" ht="11.25" x14ac:dyDescent="0.2">
      <c r="B2109" s="168"/>
      <c r="D2109" s="162" t="s">
        <v>379</v>
      </c>
      <c r="E2109" s="169" t="s">
        <v>1</v>
      </c>
      <c r="F2109" s="170" t="s">
        <v>1828</v>
      </c>
      <c r="H2109" s="171">
        <v>65.849999999999994</v>
      </c>
      <c r="I2109" s="172"/>
      <c r="L2109" s="168"/>
      <c r="M2109" s="173"/>
      <c r="T2109" s="174"/>
      <c r="AT2109" s="169" t="s">
        <v>379</v>
      </c>
      <c r="AU2109" s="169" t="s">
        <v>88</v>
      </c>
      <c r="AV2109" s="13" t="s">
        <v>88</v>
      </c>
      <c r="AW2109" s="13" t="s">
        <v>31</v>
      </c>
      <c r="AX2109" s="13" t="s">
        <v>75</v>
      </c>
      <c r="AY2109" s="169" t="s">
        <v>371</v>
      </c>
    </row>
    <row r="2110" spans="2:65" s="13" customFormat="1" ht="11.25" x14ac:dyDescent="0.2">
      <c r="B2110" s="168"/>
      <c r="D2110" s="162" t="s">
        <v>379</v>
      </c>
      <c r="E2110" s="169" t="s">
        <v>1</v>
      </c>
      <c r="F2110" s="170" t="s">
        <v>1829</v>
      </c>
      <c r="H2110" s="171">
        <v>39.485999999999997</v>
      </c>
      <c r="I2110" s="172"/>
      <c r="L2110" s="168"/>
      <c r="M2110" s="173"/>
      <c r="T2110" s="174"/>
      <c r="AT2110" s="169" t="s">
        <v>379</v>
      </c>
      <c r="AU2110" s="169" t="s">
        <v>88</v>
      </c>
      <c r="AV2110" s="13" t="s">
        <v>88</v>
      </c>
      <c r="AW2110" s="13" t="s">
        <v>31</v>
      </c>
      <c r="AX2110" s="13" t="s">
        <v>75</v>
      </c>
      <c r="AY2110" s="169" t="s">
        <v>371</v>
      </c>
    </row>
    <row r="2111" spans="2:65" s="13" customFormat="1" ht="11.25" x14ac:dyDescent="0.2">
      <c r="B2111" s="168"/>
      <c r="D2111" s="162" t="s">
        <v>379</v>
      </c>
      <c r="E2111" s="169" t="s">
        <v>1</v>
      </c>
      <c r="F2111" s="170" t="s">
        <v>1830</v>
      </c>
      <c r="H2111" s="171">
        <v>171.73599999999999</v>
      </c>
      <c r="I2111" s="172"/>
      <c r="L2111" s="168"/>
      <c r="M2111" s="173"/>
      <c r="T2111" s="174"/>
      <c r="AT2111" s="169" t="s">
        <v>379</v>
      </c>
      <c r="AU2111" s="169" t="s">
        <v>88</v>
      </c>
      <c r="AV2111" s="13" t="s">
        <v>88</v>
      </c>
      <c r="AW2111" s="13" t="s">
        <v>31</v>
      </c>
      <c r="AX2111" s="13" t="s">
        <v>75</v>
      </c>
      <c r="AY2111" s="169" t="s">
        <v>371</v>
      </c>
    </row>
    <row r="2112" spans="2:65" s="15" customFormat="1" ht="11.25" x14ac:dyDescent="0.2">
      <c r="B2112" s="182"/>
      <c r="D2112" s="162" t="s">
        <v>379</v>
      </c>
      <c r="E2112" s="183" t="s">
        <v>1</v>
      </c>
      <c r="F2112" s="184" t="s">
        <v>385</v>
      </c>
      <c r="H2112" s="185">
        <v>277.072</v>
      </c>
      <c r="I2112" s="186"/>
      <c r="L2112" s="182"/>
      <c r="M2112" s="187"/>
      <c r="T2112" s="188"/>
      <c r="AT2112" s="183" t="s">
        <v>379</v>
      </c>
      <c r="AU2112" s="183" t="s">
        <v>88</v>
      </c>
      <c r="AV2112" s="15" t="s">
        <v>377</v>
      </c>
      <c r="AW2112" s="15" t="s">
        <v>31</v>
      </c>
      <c r="AX2112" s="15" t="s">
        <v>82</v>
      </c>
      <c r="AY2112" s="183" t="s">
        <v>371</v>
      </c>
    </row>
    <row r="2113" spans="2:65" s="1" customFormat="1" ht="24.2" customHeight="1" x14ac:dyDescent="0.2">
      <c r="B2113" s="147"/>
      <c r="C2113" s="148" t="s">
        <v>2417</v>
      </c>
      <c r="D2113" s="148" t="s">
        <v>373</v>
      </c>
      <c r="E2113" s="149" t="s">
        <v>2418</v>
      </c>
      <c r="F2113" s="150" t="s">
        <v>2419</v>
      </c>
      <c r="G2113" s="151" t="s">
        <v>489</v>
      </c>
      <c r="H2113" s="152">
        <v>314.41000000000003</v>
      </c>
      <c r="I2113" s="153"/>
      <c r="J2113" s="154">
        <f>ROUND(I2113*H2113,2)</f>
        <v>0</v>
      </c>
      <c r="K2113" s="150"/>
      <c r="L2113" s="32"/>
      <c r="M2113" s="155" t="s">
        <v>1</v>
      </c>
      <c r="N2113" s="156" t="s">
        <v>41</v>
      </c>
      <c r="P2113" s="157">
        <f>O2113*H2113</f>
        <v>0</v>
      </c>
      <c r="Q2113" s="157">
        <v>1.4E-3</v>
      </c>
      <c r="R2113" s="157">
        <f>Q2113*H2113</f>
        <v>0.44017400000000001</v>
      </c>
      <c r="S2113" s="157">
        <v>0</v>
      </c>
      <c r="T2113" s="158">
        <f>S2113*H2113</f>
        <v>0</v>
      </c>
      <c r="AR2113" s="159" t="s">
        <v>461</v>
      </c>
      <c r="AT2113" s="159" t="s">
        <v>373</v>
      </c>
      <c r="AU2113" s="159" t="s">
        <v>88</v>
      </c>
      <c r="AY2113" s="17" t="s">
        <v>371</v>
      </c>
      <c r="BE2113" s="160">
        <f>IF(N2113="základná",J2113,0)</f>
        <v>0</v>
      </c>
      <c r="BF2113" s="160">
        <f>IF(N2113="znížená",J2113,0)</f>
        <v>0</v>
      </c>
      <c r="BG2113" s="160">
        <f>IF(N2113="zákl. prenesená",J2113,0)</f>
        <v>0</v>
      </c>
      <c r="BH2113" s="160">
        <f>IF(N2113="zníž. prenesená",J2113,0)</f>
        <v>0</v>
      </c>
      <c r="BI2113" s="160">
        <f>IF(N2113="nulová",J2113,0)</f>
        <v>0</v>
      </c>
      <c r="BJ2113" s="17" t="s">
        <v>88</v>
      </c>
      <c r="BK2113" s="160">
        <f>ROUND(I2113*H2113,2)</f>
        <v>0</v>
      </c>
      <c r="BL2113" s="17" t="s">
        <v>461</v>
      </c>
      <c r="BM2113" s="159" t="s">
        <v>2420</v>
      </c>
    </row>
    <row r="2114" spans="2:65" s="13" customFormat="1" ht="11.25" x14ac:dyDescent="0.2">
      <c r="B2114" s="168"/>
      <c r="D2114" s="162" t="s">
        <v>379</v>
      </c>
      <c r="E2114" s="169" t="s">
        <v>1</v>
      </c>
      <c r="F2114" s="170" t="s">
        <v>292</v>
      </c>
      <c r="H2114" s="171">
        <v>314.41000000000003</v>
      </c>
      <c r="I2114" s="172"/>
      <c r="L2114" s="168"/>
      <c r="M2114" s="173"/>
      <c r="T2114" s="174"/>
      <c r="AT2114" s="169" t="s">
        <v>379</v>
      </c>
      <c r="AU2114" s="169" t="s">
        <v>88</v>
      </c>
      <c r="AV2114" s="13" t="s">
        <v>88</v>
      </c>
      <c r="AW2114" s="13" t="s">
        <v>31</v>
      </c>
      <c r="AX2114" s="13" t="s">
        <v>75</v>
      </c>
      <c r="AY2114" s="169" t="s">
        <v>371</v>
      </c>
    </row>
    <row r="2115" spans="2:65" s="15" customFormat="1" ht="11.25" x14ac:dyDescent="0.2">
      <c r="B2115" s="182"/>
      <c r="D2115" s="162" t="s">
        <v>379</v>
      </c>
      <c r="E2115" s="183" t="s">
        <v>1</v>
      </c>
      <c r="F2115" s="184" t="s">
        <v>385</v>
      </c>
      <c r="H2115" s="185">
        <v>314.41000000000003</v>
      </c>
      <c r="I2115" s="186"/>
      <c r="L2115" s="182"/>
      <c r="M2115" s="187"/>
      <c r="T2115" s="188"/>
      <c r="AT2115" s="183" t="s">
        <v>379</v>
      </c>
      <c r="AU2115" s="183" t="s">
        <v>88</v>
      </c>
      <c r="AV2115" s="15" t="s">
        <v>377</v>
      </c>
      <c r="AW2115" s="15" t="s">
        <v>31</v>
      </c>
      <c r="AX2115" s="15" t="s">
        <v>82</v>
      </c>
      <c r="AY2115" s="183" t="s">
        <v>371</v>
      </c>
    </row>
    <row r="2116" spans="2:65" s="1" customFormat="1" ht="24.2" customHeight="1" x14ac:dyDescent="0.2">
      <c r="B2116" s="147"/>
      <c r="C2116" s="148" t="s">
        <v>2421</v>
      </c>
      <c r="D2116" s="148" t="s">
        <v>373</v>
      </c>
      <c r="E2116" s="149" t="s">
        <v>2422</v>
      </c>
      <c r="F2116" s="150" t="s">
        <v>2423</v>
      </c>
      <c r="G2116" s="151" t="s">
        <v>489</v>
      </c>
      <c r="H2116" s="152">
        <v>314.41000000000003</v>
      </c>
      <c r="I2116" s="153"/>
      <c r="J2116" s="154">
        <f>ROUND(I2116*H2116,2)</f>
        <v>0</v>
      </c>
      <c r="K2116" s="150"/>
      <c r="L2116" s="32"/>
      <c r="M2116" s="155" t="s">
        <v>1</v>
      </c>
      <c r="N2116" s="156" t="s">
        <v>41</v>
      </c>
      <c r="P2116" s="157">
        <f>O2116*H2116</f>
        <v>0</v>
      </c>
      <c r="Q2116" s="157">
        <v>0</v>
      </c>
      <c r="R2116" s="157">
        <f>Q2116*H2116</f>
        <v>0</v>
      </c>
      <c r="S2116" s="157">
        <v>1.3500000000000001E-3</v>
      </c>
      <c r="T2116" s="158">
        <f>S2116*H2116</f>
        <v>0.42445350000000004</v>
      </c>
      <c r="AR2116" s="159" t="s">
        <v>461</v>
      </c>
      <c r="AT2116" s="159" t="s">
        <v>373</v>
      </c>
      <c r="AU2116" s="159" t="s">
        <v>88</v>
      </c>
      <c r="AY2116" s="17" t="s">
        <v>371</v>
      </c>
      <c r="BE2116" s="160">
        <f>IF(N2116="základná",J2116,0)</f>
        <v>0</v>
      </c>
      <c r="BF2116" s="160">
        <f>IF(N2116="znížená",J2116,0)</f>
        <v>0</v>
      </c>
      <c r="BG2116" s="160">
        <f>IF(N2116="zákl. prenesená",J2116,0)</f>
        <v>0</v>
      </c>
      <c r="BH2116" s="160">
        <f>IF(N2116="zníž. prenesená",J2116,0)</f>
        <v>0</v>
      </c>
      <c r="BI2116" s="160">
        <f>IF(N2116="nulová",J2116,0)</f>
        <v>0</v>
      </c>
      <c r="BJ2116" s="17" t="s">
        <v>88</v>
      </c>
      <c r="BK2116" s="160">
        <f>ROUND(I2116*H2116,2)</f>
        <v>0</v>
      </c>
      <c r="BL2116" s="17" t="s">
        <v>461</v>
      </c>
      <c r="BM2116" s="159" t="s">
        <v>2424</v>
      </c>
    </row>
    <row r="2117" spans="2:65" s="12" customFormat="1" ht="11.25" x14ac:dyDescent="0.2">
      <c r="B2117" s="161"/>
      <c r="D2117" s="162" t="s">
        <v>379</v>
      </c>
      <c r="E2117" s="163" t="s">
        <v>1</v>
      </c>
      <c r="F2117" s="164" t="s">
        <v>2425</v>
      </c>
      <c r="H2117" s="163" t="s">
        <v>1</v>
      </c>
      <c r="I2117" s="165"/>
      <c r="L2117" s="161"/>
      <c r="M2117" s="166"/>
      <c r="T2117" s="167"/>
      <c r="AT2117" s="163" t="s">
        <v>379</v>
      </c>
      <c r="AU2117" s="163" t="s">
        <v>88</v>
      </c>
      <c r="AV2117" s="12" t="s">
        <v>82</v>
      </c>
      <c r="AW2117" s="12" t="s">
        <v>31</v>
      </c>
      <c r="AX2117" s="12" t="s">
        <v>75</v>
      </c>
      <c r="AY2117" s="163" t="s">
        <v>371</v>
      </c>
    </row>
    <row r="2118" spans="2:65" s="12" customFormat="1" ht="11.25" x14ac:dyDescent="0.2">
      <c r="B2118" s="161"/>
      <c r="D2118" s="162" t="s">
        <v>379</v>
      </c>
      <c r="E2118" s="163" t="s">
        <v>1</v>
      </c>
      <c r="F2118" s="164" t="s">
        <v>2426</v>
      </c>
      <c r="H2118" s="163" t="s">
        <v>1</v>
      </c>
      <c r="I2118" s="165"/>
      <c r="L2118" s="161"/>
      <c r="M2118" s="166"/>
      <c r="T2118" s="167"/>
      <c r="AT2118" s="163" t="s">
        <v>379</v>
      </c>
      <c r="AU2118" s="163" t="s">
        <v>88</v>
      </c>
      <c r="AV2118" s="12" t="s">
        <v>82</v>
      </c>
      <c r="AW2118" s="12" t="s">
        <v>31</v>
      </c>
      <c r="AX2118" s="12" t="s">
        <v>75</v>
      </c>
      <c r="AY2118" s="163" t="s">
        <v>371</v>
      </c>
    </row>
    <row r="2119" spans="2:65" s="13" customFormat="1" ht="11.25" x14ac:dyDescent="0.2">
      <c r="B2119" s="168"/>
      <c r="D2119" s="162" t="s">
        <v>379</v>
      </c>
      <c r="E2119" s="169" t="s">
        <v>1</v>
      </c>
      <c r="F2119" s="170" t="s">
        <v>2427</v>
      </c>
      <c r="H2119" s="171">
        <v>7.32</v>
      </c>
      <c r="I2119" s="172"/>
      <c r="L2119" s="168"/>
      <c r="M2119" s="173"/>
      <c r="T2119" s="174"/>
      <c r="AT2119" s="169" t="s">
        <v>379</v>
      </c>
      <c r="AU2119" s="169" t="s">
        <v>88</v>
      </c>
      <c r="AV2119" s="13" t="s">
        <v>88</v>
      </c>
      <c r="AW2119" s="13" t="s">
        <v>31</v>
      </c>
      <c r="AX2119" s="13" t="s">
        <v>75</v>
      </c>
      <c r="AY2119" s="169" t="s">
        <v>371</v>
      </c>
    </row>
    <row r="2120" spans="2:65" s="13" customFormat="1" ht="11.25" x14ac:dyDescent="0.2">
      <c r="B2120" s="168"/>
      <c r="D2120" s="162" t="s">
        <v>379</v>
      </c>
      <c r="E2120" s="169" t="s">
        <v>1</v>
      </c>
      <c r="F2120" s="170" t="s">
        <v>2428</v>
      </c>
      <c r="H2120" s="171">
        <v>2.5</v>
      </c>
      <c r="I2120" s="172"/>
      <c r="L2120" s="168"/>
      <c r="M2120" s="173"/>
      <c r="T2120" s="174"/>
      <c r="AT2120" s="169" t="s">
        <v>379</v>
      </c>
      <c r="AU2120" s="169" t="s">
        <v>88</v>
      </c>
      <c r="AV2120" s="13" t="s">
        <v>88</v>
      </c>
      <c r="AW2120" s="13" t="s">
        <v>31</v>
      </c>
      <c r="AX2120" s="13" t="s">
        <v>75</v>
      </c>
      <c r="AY2120" s="169" t="s">
        <v>371</v>
      </c>
    </row>
    <row r="2121" spans="2:65" s="13" customFormat="1" ht="11.25" x14ac:dyDescent="0.2">
      <c r="B2121" s="168"/>
      <c r="D2121" s="162" t="s">
        <v>379</v>
      </c>
      <c r="E2121" s="169" t="s">
        <v>1</v>
      </c>
      <c r="F2121" s="170" t="s">
        <v>2429</v>
      </c>
      <c r="H2121" s="171">
        <v>2.64</v>
      </c>
      <c r="I2121" s="172"/>
      <c r="L2121" s="168"/>
      <c r="M2121" s="173"/>
      <c r="T2121" s="174"/>
      <c r="AT2121" s="169" t="s">
        <v>379</v>
      </c>
      <c r="AU2121" s="169" t="s">
        <v>88</v>
      </c>
      <c r="AV2121" s="13" t="s">
        <v>88</v>
      </c>
      <c r="AW2121" s="13" t="s">
        <v>31</v>
      </c>
      <c r="AX2121" s="13" t="s">
        <v>75</v>
      </c>
      <c r="AY2121" s="169" t="s">
        <v>371</v>
      </c>
    </row>
    <row r="2122" spans="2:65" s="13" customFormat="1" ht="11.25" x14ac:dyDescent="0.2">
      <c r="B2122" s="168"/>
      <c r="D2122" s="162" t="s">
        <v>379</v>
      </c>
      <c r="E2122" s="169" t="s">
        <v>1</v>
      </c>
      <c r="F2122" s="170" t="s">
        <v>2430</v>
      </c>
      <c r="H2122" s="171">
        <v>1.75</v>
      </c>
      <c r="I2122" s="172"/>
      <c r="L2122" s="168"/>
      <c r="M2122" s="173"/>
      <c r="T2122" s="174"/>
      <c r="AT2122" s="169" t="s">
        <v>379</v>
      </c>
      <c r="AU2122" s="169" t="s">
        <v>88</v>
      </c>
      <c r="AV2122" s="13" t="s">
        <v>88</v>
      </c>
      <c r="AW2122" s="13" t="s">
        <v>31</v>
      </c>
      <c r="AX2122" s="13" t="s">
        <v>75</v>
      </c>
      <c r="AY2122" s="169" t="s">
        <v>371</v>
      </c>
    </row>
    <row r="2123" spans="2:65" s="13" customFormat="1" ht="11.25" x14ac:dyDescent="0.2">
      <c r="B2123" s="168"/>
      <c r="D2123" s="162" t="s">
        <v>379</v>
      </c>
      <c r="E2123" s="169" t="s">
        <v>1</v>
      </c>
      <c r="F2123" s="170" t="s">
        <v>2431</v>
      </c>
      <c r="H2123" s="171">
        <v>1.44</v>
      </c>
      <c r="I2123" s="172"/>
      <c r="L2123" s="168"/>
      <c r="M2123" s="173"/>
      <c r="T2123" s="174"/>
      <c r="AT2123" s="169" t="s">
        <v>379</v>
      </c>
      <c r="AU2123" s="169" t="s">
        <v>88</v>
      </c>
      <c r="AV2123" s="13" t="s">
        <v>88</v>
      </c>
      <c r="AW2123" s="13" t="s">
        <v>31</v>
      </c>
      <c r="AX2123" s="13" t="s">
        <v>75</v>
      </c>
      <c r="AY2123" s="169" t="s">
        <v>371</v>
      </c>
    </row>
    <row r="2124" spans="2:65" s="13" customFormat="1" ht="11.25" x14ac:dyDescent="0.2">
      <c r="B2124" s="168"/>
      <c r="D2124" s="162" t="s">
        <v>379</v>
      </c>
      <c r="E2124" s="169" t="s">
        <v>1</v>
      </c>
      <c r="F2124" s="170" t="s">
        <v>2432</v>
      </c>
      <c r="H2124" s="171">
        <v>4.05</v>
      </c>
      <c r="I2124" s="172"/>
      <c r="L2124" s="168"/>
      <c r="M2124" s="173"/>
      <c r="T2124" s="174"/>
      <c r="AT2124" s="169" t="s">
        <v>379</v>
      </c>
      <c r="AU2124" s="169" t="s">
        <v>88</v>
      </c>
      <c r="AV2124" s="13" t="s">
        <v>88</v>
      </c>
      <c r="AW2124" s="13" t="s">
        <v>31</v>
      </c>
      <c r="AX2124" s="13" t="s">
        <v>75</v>
      </c>
      <c r="AY2124" s="169" t="s">
        <v>371</v>
      </c>
    </row>
    <row r="2125" spans="2:65" s="12" customFormat="1" ht="11.25" x14ac:dyDescent="0.2">
      <c r="B2125" s="161"/>
      <c r="D2125" s="162" t="s">
        <v>379</v>
      </c>
      <c r="E2125" s="163" t="s">
        <v>1</v>
      </c>
      <c r="F2125" s="164" t="s">
        <v>2433</v>
      </c>
      <c r="H2125" s="163" t="s">
        <v>1</v>
      </c>
      <c r="I2125" s="165"/>
      <c r="L2125" s="161"/>
      <c r="M2125" s="166"/>
      <c r="T2125" s="167"/>
      <c r="AT2125" s="163" t="s">
        <v>379</v>
      </c>
      <c r="AU2125" s="163" t="s">
        <v>88</v>
      </c>
      <c r="AV2125" s="12" t="s">
        <v>82</v>
      </c>
      <c r="AW2125" s="12" t="s">
        <v>31</v>
      </c>
      <c r="AX2125" s="12" t="s">
        <v>75</v>
      </c>
      <c r="AY2125" s="163" t="s">
        <v>371</v>
      </c>
    </row>
    <row r="2126" spans="2:65" s="12" customFormat="1" ht="11.25" x14ac:dyDescent="0.2">
      <c r="B2126" s="161"/>
      <c r="D2126" s="162" t="s">
        <v>379</v>
      </c>
      <c r="E2126" s="163" t="s">
        <v>1</v>
      </c>
      <c r="F2126" s="164" t="s">
        <v>2434</v>
      </c>
      <c r="H2126" s="163" t="s">
        <v>1</v>
      </c>
      <c r="I2126" s="165"/>
      <c r="L2126" s="161"/>
      <c r="M2126" s="166"/>
      <c r="T2126" s="167"/>
      <c r="AT2126" s="163" t="s">
        <v>379</v>
      </c>
      <c r="AU2126" s="163" t="s">
        <v>88</v>
      </c>
      <c r="AV2126" s="12" t="s">
        <v>82</v>
      </c>
      <c r="AW2126" s="12" t="s">
        <v>31</v>
      </c>
      <c r="AX2126" s="12" t="s">
        <v>75</v>
      </c>
      <c r="AY2126" s="163" t="s">
        <v>371</v>
      </c>
    </row>
    <row r="2127" spans="2:65" s="13" customFormat="1" ht="11.25" x14ac:dyDescent="0.2">
      <c r="B2127" s="168"/>
      <c r="D2127" s="162" t="s">
        <v>379</v>
      </c>
      <c r="E2127" s="169" t="s">
        <v>1</v>
      </c>
      <c r="F2127" s="170" t="s">
        <v>2435</v>
      </c>
      <c r="H2127" s="171">
        <v>181.44</v>
      </c>
      <c r="I2127" s="172"/>
      <c r="L2127" s="168"/>
      <c r="M2127" s="173"/>
      <c r="T2127" s="174"/>
      <c r="AT2127" s="169" t="s">
        <v>379</v>
      </c>
      <c r="AU2127" s="169" t="s">
        <v>88</v>
      </c>
      <c r="AV2127" s="13" t="s">
        <v>88</v>
      </c>
      <c r="AW2127" s="13" t="s">
        <v>31</v>
      </c>
      <c r="AX2127" s="13" t="s">
        <v>75</v>
      </c>
      <c r="AY2127" s="169" t="s">
        <v>371</v>
      </c>
    </row>
    <row r="2128" spans="2:65" s="13" customFormat="1" ht="11.25" x14ac:dyDescent="0.2">
      <c r="B2128" s="168"/>
      <c r="D2128" s="162" t="s">
        <v>379</v>
      </c>
      <c r="E2128" s="169" t="s">
        <v>1</v>
      </c>
      <c r="F2128" s="170" t="s">
        <v>2427</v>
      </c>
      <c r="H2128" s="171">
        <v>7.32</v>
      </c>
      <c r="I2128" s="172"/>
      <c r="L2128" s="168"/>
      <c r="M2128" s="173"/>
      <c r="T2128" s="174"/>
      <c r="AT2128" s="169" t="s">
        <v>379</v>
      </c>
      <c r="AU2128" s="169" t="s">
        <v>88</v>
      </c>
      <c r="AV2128" s="13" t="s">
        <v>88</v>
      </c>
      <c r="AW2128" s="13" t="s">
        <v>31</v>
      </c>
      <c r="AX2128" s="13" t="s">
        <v>75</v>
      </c>
      <c r="AY2128" s="169" t="s">
        <v>371</v>
      </c>
    </row>
    <row r="2129" spans="2:65" s="13" customFormat="1" ht="11.25" x14ac:dyDescent="0.2">
      <c r="B2129" s="168"/>
      <c r="D2129" s="162" t="s">
        <v>379</v>
      </c>
      <c r="E2129" s="169" t="s">
        <v>1</v>
      </c>
      <c r="F2129" s="170" t="s">
        <v>2436</v>
      </c>
      <c r="H2129" s="171">
        <v>2.4</v>
      </c>
      <c r="I2129" s="172"/>
      <c r="L2129" s="168"/>
      <c r="M2129" s="173"/>
      <c r="T2129" s="174"/>
      <c r="AT2129" s="169" t="s">
        <v>379</v>
      </c>
      <c r="AU2129" s="169" t="s">
        <v>88</v>
      </c>
      <c r="AV2129" s="13" t="s">
        <v>88</v>
      </c>
      <c r="AW2129" s="13" t="s">
        <v>31</v>
      </c>
      <c r="AX2129" s="13" t="s">
        <v>75</v>
      </c>
      <c r="AY2129" s="169" t="s">
        <v>371</v>
      </c>
    </row>
    <row r="2130" spans="2:65" s="13" customFormat="1" ht="11.25" x14ac:dyDescent="0.2">
      <c r="B2130" s="168"/>
      <c r="D2130" s="162" t="s">
        <v>379</v>
      </c>
      <c r="E2130" s="169" t="s">
        <v>1</v>
      </c>
      <c r="F2130" s="170" t="s">
        <v>2437</v>
      </c>
      <c r="H2130" s="171">
        <v>7.26</v>
      </c>
      <c r="I2130" s="172"/>
      <c r="L2130" s="168"/>
      <c r="M2130" s="173"/>
      <c r="T2130" s="174"/>
      <c r="AT2130" s="169" t="s">
        <v>379</v>
      </c>
      <c r="AU2130" s="169" t="s">
        <v>88</v>
      </c>
      <c r="AV2130" s="13" t="s">
        <v>88</v>
      </c>
      <c r="AW2130" s="13" t="s">
        <v>31</v>
      </c>
      <c r="AX2130" s="13" t="s">
        <v>75</v>
      </c>
      <c r="AY2130" s="169" t="s">
        <v>371</v>
      </c>
    </row>
    <row r="2131" spans="2:65" s="13" customFormat="1" ht="11.25" x14ac:dyDescent="0.2">
      <c r="B2131" s="168"/>
      <c r="D2131" s="162" t="s">
        <v>379</v>
      </c>
      <c r="E2131" s="169" t="s">
        <v>1</v>
      </c>
      <c r="F2131" s="170" t="s">
        <v>2438</v>
      </c>
      <c r="H2131" s="171">
        <v>12.26</v>
      </c>
      <c r="I2131" s="172"/>
      <c r="L2131" s="168"/>
      <c r="M2131" s="173"/>
      <c r="T2131" s="174"/>
      <c r="AT2131" s="169" t="s">
        <v>379</v>
      </c>
      <c r="AU2131" s="169" t="s">
        <v>88</v>
      </c>
      <c r="AV2131" s="13" t="s">
        <v>88</v>
      </c>
      <c r="AW2131" s="13" t="s">
        <v>31</v>
      </c>
      <c r="AX2131" s="13" t="s">
        <v>75</v>
      </c>
      <c r="AY2131" s="169" t="s">
        <v>371</v>
      </c>
    </row>
    <row r="2132" spans="2:65" s="13" customFormat="1" ht="11.25" x14ac:dyDescent="0.2">
      <c r="B2132" s="168"/>
      <c r="D2132" s="162" t="s">
        <v>379</v>
      </c>
      <c r="E2132" s="169" t="s">
        <v>1</v>
      </c>
      <c r="F2132" s="170" t="s">
        <v>2439</v>
      </c>
      <c r="H2132" s="171">
        <v>21.69</v>
      </c>
      <c r="I2132" s="172"/>
      <c r="L2132" s="168"/>
      <c r="M2132" s="173"/>
      <c r="T2132" s="174"/>
      <c r="AT2132" s="169" t="s">
        <v>379</v>
      </c>
      <c r="AU2132" s="169" t="s">
        <v>88</v>
      </c>
      <c r="AV2132" s="13" t="s">
        <v>88</v>
      </c>
      <c r="AW2132" s="13" t="s">
        <v>31</v>
      </c>
      <c r="AX2132" s="13" t="s">
        <v>75</v>
      </c>
      <c r="AY2132" s="169" t="s">
        <v>371</v>
      </c>
    </row>
    <row r="2133" spans="2:65" s="13" customFormat="1" ht="11.25" x14ac:dyDescent="0.2">
      <c r="B2133" s="168"/>
      <c r="D2133" s="162" t="s">
        <v>379</v>
      </c>
      <c r="E2133" s="169" t="s">
        <v>1</v>
      </c>
      <c r="F2133" s="170" t="s">
        <v>2440</v>
      </c>
      <c r="H2133" s="171">
        <v>15</v>
      </c>
      <c r="I2133" s="172"/>
      <c r="L2133" s="168"/>
      <c r="M2133" s="173"/>
      <c r="T2133" s="174"/>
      <c r="AT2133" s="169" t="s">
        <v>379</v>
      </c>
      <c r="AU2133" s="169" t="s">
        <v>88</v>
      </c>
      <c r="AV2133" s="13" t="s">
        <v>88</v>
      </c>
      <c r="AW2133" s="13" t="s">
        <v>31</v>
      </c>
      <c r="AX2133" s="13" t="s">
        <v>75</v>
      </c>
      <c r="AY2133" s="169" t="s">
        <v>371</v>
      </c>
    </row>
    <row r="2134" spans="2:65" s="13" customFormat="1" ht="11.25" x14ac:dyDescent="0.2">
      <c r="B2134" s="168"/>
      <c r="D2134" s="162" t="s">
        <v>379</v>
      </c>
      <c r="E2134" s="169" t="s">
        <v>1</v>
      </c>
      <c r="F2134" s="170" t="s">
        <v>2441</v>
      </c>
      <c r="H2134" s="171">
        <v>4.8</v>
      </c>
      <c r="I2134" s="172"/>
      <c r="L2134" s="168"/>
      <c r="M2134" s="173"/>
      <c r="T2134" s="174"/>
      <c r="AT2134" s="169" t="s">
        <v>379</v>
      </c>
      <c r="AU2134" s="169" t="s">
        <v>88</v>
      </c>
      <c r="AV2134" s="13" t="s">
        <v>88</v>
      </c>
      <c r="AW2134" s="13" t="s">
        <v>31</v>
      </c>
      <c r="AX2134" s="13" t="s">
        <v>75</v>
      </c>
      <c r="AY2134" s="169" t="s">
        <v>371</v>
      </c>
    </row>
    <row r="2135" spans="2:65" s="13" customFormat="1" ht="11.25" x14ac:dyDescent="0.2">
      <c r="B2135" s="168"/>
      <c r="D2135" s="162" t="s">
        <v>379</v>
      </c>
      <c r="E2135" s="169" t="s">
        <v>1</v>
      </c>
      <c r="F2135" s="170" t="s">
        <v>2442</v>
      </c>
      <c r="H2135" s="171">
        <v>9.44</v>
      </c>
      <c r="I2135" s="172"/>
      <c r="L2135" s="168"/>
      <c r="M2135" s="173"/>
      <c r="T2135" s="174"/>
      <c r="AT2135" s="169" t="s">
        <v>379</v>
      </c>
      <c r="AU2135" s="169" t="s">
        <v>88</v>
      </c>
      <c r="AV2135" s="13" t="s">
        <v>88</v>
      </c>
      <c r="AW2135" s="13" t="s">
        <v>31</v>
      </c>
      <c r="AX2135" s="13" t="s">
        <v>75</v>
      </c>
      <c r="AY2135" s="169" t="s">
        <v>371</v>
      </c>
    </row>
    <row r="2136" spans="2:65" s="13" customFormat="1" ht="11.25" x14ac:dyDescent="0.2">
      <c r="B2136" s="168"/>
      <c r="D2136" s="162" t="s">
        <v>379</v>
      </c>
      <c r="E2136" s="169" t="s">
        <v>1</v>
      </c>
      <c r="F2136" s="170" t="s">
        <v>2443</v>
      </c>
      <c r="H2136" s="171">
        <v>24</v>
      </c>
      <c r="I2136" s="172"/>
      <c r="L2136" s="168"/>
      <c r="M2136" s="173"/>
      <c r="T2136" s="174"/>
      <c r="AT2136" s="169" t="s">
        <v>379</v>
      </c>
      <c r="AU2136" s="169" t="s">
        <v>88</v>
      </c>
      <c r="AV2136" s="13" t="s">
        <v>88</v>
      </c>
      <c r="AW2136" s="13" t="s">
        <v>31</v>
      </c>
      <c r="AX2136" s="13" t="s">
        <v>75</v>
      </c>
      <c r="AY2136" s="169" t="s">
        <v>371</v>
      </c>
    </row>
    <row r="2137" spans="2:65" s="13" customFormat="1" ht="11.25" x14ac:dyDescent="0.2">
      <c r="B2137" s="168"/>
      <c r="D2137" s="162" t="s">
        <v>379</v>
      </c>
      <c r="E2137" s="169" t="s">
        <v>1</v>
      </c>
      <c r="F2137" s="170" t="s">
        <v>2444</v>
      </c>
      <c r="H2137" s="171">
        <v>9.1</v>
      </c>
      <c r="I2137" s="172"/>
      <c r="L2137" s="168"/>
      <c r="M2137" s="173"/>
      <c r="T2137" s="174"/>
      <c r="AT2137" s="169" t="s">
        <v>379</v>
      </c>
      <c r="AU2137" s="169" t="s">
        <v>88</v>
      </c>
      <c r="AV2137" s="13" t="s">
        <v>88</v>
      </c>
      <c r="AW2137" s="13" t="s">
        <v>31</v>
      </c>
      <c r="AX2137" s="13" t="s">
        <v>75</v>
      </c>
      <c r="AY2137" s="169" t="s">
        <v>371</v>
      </c>
    </row>
    <row r="2138" spans="2:65" s="14" customFormat="1" ht="11.25" x14ac:dyDescent="0.2">
      <c r="B2138" s="175"/>
      <c r="D2138" s="162" t="s">
        <v>379</v>
      </c>
      <c r="E2138" s="176" t="s">
        <v>292</v>
      </c>
      <c r="F2138" s="177" t="s">
        <v>383</v>
      </c>
      <c r="H2138" s="178">
        <v>314.41000000000003</v>
      </c>
      <c r="I2138" s="179"/>
      <c r="L2138" s="175"/>
      <c r="M2138" s="180"/>
      <c r="T2138" s="181"/>
      <c r="AT2138" s="176" t="s">
        <v>379</v>
      </c>
      <c r="AU2138" s="176" t="s">
        <v>88</v>
      </c>
      <c r="AV2138" s="14" t="s">
        <v>384</v>
      </c>
      <c r="AW2138" s="14" t="s">
        <v>31</v>
      </c>
      <c r="AX2138" s="14" t="s">
        <v>75</v>
      </c>
      <c r="AY2138" s="176" t="s">
        <v>371</v>
      </c>
    </row>
    <row r="2139" spans="2:65" s="15" customFormat="1" ht="11.25" x14ac:dyDescent="0.2">
      <c r="B2139" s="182"/>
      <c r="D2139" s="162" t="s">
        <v>379</v>
      </c>
      <c r="E2139" s="183" t="s">
        <v>1</v>
      </c>
      <c r="F2139" s="184" t="s">
        <v>385</v>
      </c>
      <c r="H2139" s="185">
        <v>314.41000000000003</v>
      </c>
      <c r="I2139" s="186"/>
      <c r="L2139" s="182"/>
      <c r="M2139" s="187"/>
      <c r="T2139" s="188"/>
      <c r="AT2139" s="183" t="s">
        <v>379</v>
      </c>
      <c r="AU2139" s="183" t="s">
        <v>88</v>
      </c>
      <c r="AV2139" s="15" t="s">
        <v>377</v>
      </c>
      <c r="AW2139" s="15" t="s">
        <v>31</v>
      </c>
      <c r="AX2139" s="15" t="s">
        <v>82</v>
      </c>
      <c r="AY2139" s="183" t="s">
        <v>371</v>
      </c>
    </row>
    <row r="2140" spans="2:65" s="1" customFormat="1" ht="24.2" customHeight="1" x14ac:dyDescent="0.2">
      <c r="B2140" s="147"/>
      <c r="C2140" s="148" t="s">
        <v>2445</v>
      </c>
      <c r="D2140" s="148" t="s">
        <v>373</v>
      </c>
      <c r="E2140" s="149" t="s">
        <v>2446</v>
      </c>
      <c r="F2140" s="150" t="s">
        <v>2447</v>
      </c>
      <c r="G2140" s="151" t="s">
        <v>489</v>
      </c>
      <c r="H2140" s="152">
        <v>79.760000000000005</v>
      </c>
      <c r="I2140" s="153"/>
      <c r="J2140" s="154">
        <f>ROUND(I2140*H2140,2)</f>
        <v>0</v>
      </c>
      <c r="K2140" s="150"/>
      <c r="L2140" s="32"/>
      <c r="M2140" s="155" t="s">
        <v>1</v>
      </c>
      <c r="N2140" s="156" t="s">
        <v>41</v>
      </c>
      <c r="P2140" s="157">
        <f>O2140*H2140</f>
        <v>0</v>
      </c>
      <c r="Q2140" s="157">
        <v>0</v>
      </c>
      <c r="R2140" s="157">
        <f>Q2140*H2140</f>
        <v>0</v>
      </c>
      <c r="S2140" s="157">
        <v>2.5200000000000001E-3</v>
      </c>
      <c r="T2140" s="158">
        <f>S2140*H2140</f>
        <v>0.20099520000000001</v>
      </c>
      <c r="AR2140" s="159" t="s">
        <v>461</v>
      </c>
      <c r="AT2140" s="159" t="s">
        <v>373</v>
      </c>
      <c r="AU2140" s="159" t="s">
        <v>88</v>
      </c>
      <c r="AY2140" s="17" t="s">
        <v>371</v>
      </c>
      <c r="BE2140" s="160">
        <f>IF(N2140="základná",J2140,0)</f>
        <v>0</v>
      </c>
      <c r="BF2140" s="160">
        <f>IF(N2140="znížená",J2140,0)</f>
        <v>0</v>
      </c>
      <c r="BG2140" s="160">
        <f>IF(N2140="zákl. prenesená",J2140,0)</f>
        <v>0</v>
      </c>
      <c r="BH2140" s="160">
        <f>IF(N2140="zníž. prenesená",J2140,0)</f>
        <v>0</v>
      </c>
      <c r="BI2140" s="160">
        <f>IF(N2140="nulová",J2140,0)</f>
        <v>0</v>
      </c>
      <c r="BJ2140" s="17" t="s">
        <v>88</v>
      </c>
      <c r="BK2140" s="160">
        <f>ROUND(I2140*H2140,2)</f>
        <v>0</v>
      </c>
      <c r="BL2140" s="17" t="s">
        <v>461</v>
      </c>
      <c r="BM2140" s="159" t="s">
        <v>2448</v>
      </c>
    </row>
    <row r="2141" spans="2:65" s="12" customFormat="1" ht="11.25" x14ac:dyDescent="0.2">
      <c r="B2141" s="161"/>
      <c r="D2141" s="162" t="s">
        <v>379</v>
      </c>
      <c r="E2141" s="163" t="s">
        <v>1</v>
      </c>
      <c r="F2141" s="164" t="s">
        <v>1031</v>
      </c>
      <c r="H2141" s="163" t="s">
        <v>1</v>
      </c>
      <c r="I2141" s="165"/>
      <c r="L2141" s="161"/>
      <c r="M2141" s="166"/>
      <c r="T2141" s="167"/>
      <c r="AT2141" s="163" t="s">
        <v>379</v>
      </c>
      <c r="AU2141" s="163" t="s">
        <v>88</v>
      </c>
      <c r="AV2141" s="12" t="s">
        <v>82</v>
      </c>
      <c r="AW2141" s="12" t="s">
        <v>31</v>
      </c>
      <c r="AX2141" s="12" t="s">
        <v>75</v>
      </c>
      <c r="AY2141" s="163" t="s">
        <v>371</v>
      </c>
    </row>
    <row r="2142" spans="2:65" s="13" customFormat="1" ht="11.25" x14ac:dyDescent="0.2">
      <c r="B2142" s="168"/>
      <c r="D2142" s="162" t="s">
        <v>379</v>
      </c>
      <c r="E2142" s="169" t="s">
        <v>1</v>
      </c>
      <c r="F2142" s="170" t="s">
        <v>1574</v>
      </c>
      <c r="H2142" s="171">
        <v>79.760000000000005</v>
      </c>
      <c r="I2142" s="172"/>
      <c r="L2142" s="168"/>
      <c r="M2142" s="173"/>
      <c r="T2142" s="174"/>
      <c r="AT2142" s="169" t="s">
        <v>379</v>
      </c>
      <c r="AU2142" s="169" t="s">
        <v>88</v>
      </c>
      <c r="AV2142" s="13" t="s">
        <v>88</v>
      </c>
      <c r="AW2142" s="13" t="s">
        <v>31</v>
      </c>
      <c r="AX2142" s="13" t="s">
        <v>75</v>
      </c>
      <c r="AY2142" s="169" t="s">
        <v>371</v>
      </c>
    </row>
    <row r="2143" spans="2:65" s="15" customFormat="1" ht="11.25" x14ac:dyDescent="0.2">
      <c r="B2143" s="182"/>
      <c r="D2143" s="162" t="s">
        <v>379</v>
      </c>
      <c r="E2143" s="183" t="s">
        <v>1</v>
      </c>
      <c r="F2143" s="184" t="s">
        <v>385</v>
      </c>
      <c r="H2143" s="185">
        <v>79.760000000000005</v>
      </c>
      <c r="I2143" s="186"/>
      <c r="L2143" s="182"/>
      <c r="M2143" s="187"/>
      <c r="T2143" s="188"/>
      <c r="AT2143" s="183" t="s">
        <v>379</v>
      </c>
      <c r="AU2143" s="183" t="s">
        <v>88</v>
      </c>
      <c r="AV2143" s="15" t="s">
        <v>377</v>
      </c>
      <c r="AW2143" s="15" t="s">
        <v>31</v>
      </c>
      <c r="AX2143" s="15" t="s">
        <v>82</v>
      </c>
      <c r="AY2143" s="183" t="s">
        <v>371</v>
      </c>
    </row>
    <row r="2144" spans="2:65" s="1" customFormat="1" ht="24.2" customHeight="1" x14ac:dyDescent="0.2">
      <c r="B2144" s="147"/>
      <c r="C2144" s="148" t="s">
        <v>2449</v>
      </c>
      <c r="D2144" s="148" t="s">
        <v>373</v>
      </c>
      <c r="E2144" s="149" t="s">
        <v>2450</v>
      </c>
      <c r="F2144" s="150" t="s">
        <v>2451</v>
      </c>
      <c r="G2144" s="151" t="s">
        <v>489</v>
      </c>
      <c r="H2144" s="152">
        <v>1638.4159999999999</v>
      </c>
      <c r="I2144" s="153"/>
      <c r="J2144" s="154">
        <f>ROUND(I2144*H2144,2)</f>
        <v>0</v>
      </c>
      <c r="K2144" s="150"/>
      <c r="L2144" s="32"/>
      <c r="M2144" s="155" t="s">
        <v>1</v>
      </c>
      <c r="N2144" s="156" t="s">
        <v>41</v>
      </c>
      <c r="P2144" s="157">
        <f>O2144*H2144</f>
        <v>0</v>
      </c>
      <c r="Q2144" s="157">
        <v>0</v>
      </c>
      <c r="R2144" s="157">
        <f>Q2144*H2144</f>
        <v>0</v>
      </c>
      <c r="S2144" s="157">
        <v>2.3E-3</v>
      </c>
      <c r="T2144" s="158">
        <f>S2144*H2144</f>
        <v>3.7683567999999998</v>
      </c>
      <c r="AR2144" s="159" t="s">
        <v>461</v>
      </c>
      <c r="AT2144" s="159" t="s">
        <v>373</v>
      </c>
      <c r="AU2144" s="159" t="s">
        <v>88</v>
      </c>
      <c r="AY2144" s="17" t="s">
        <v>371</v>
      </c>
      <c r="BE2144" s="160">
        <f>IF(N2144="základná",J2144,0)</f>
        <v>0</v>
      </c>
      <c r="BF2144" s="160">
        <f>IF(N2144="znížená",J2144,0)</f>
        <v>0</v>
      </c>
      <c r="BG2144" s="160">
        <f>IF(N2144="zákl. prenesená",J2144,0)</f>
        <v>0</v>
      </c>
      <c r="BH2144" s="160">
        <f>IF(N2144="zníž. prenesená",J2144,0)</f>
        <v>0</v>
      </c>
      <c r="BI2144" s="160">
        <f>IF(N2144="nulová",J2144,0)</f>
        <v>0</v>
      </c>
      <c r="BJ2144" s="17" t="s">
        <v>88</v>
      </c>
      <c r="BK2144" s="160">
        <f>ROUND(I2144*H2144,2)</f>
        <v>0</v>
      </c>
      <c r="BL2144" s="17" t="s">
        <v>461</v>
      </c>
      <c r="BM2144" s="159" t="s">
        <v>2452</v>
      </c>
    </row>
    <row r="2145" spans="2:65" s="12" customFormat="1" ht="11.25" x14ac:dyDescent="0.2">
      <c r="B2145" s="161"/>
      <c r="D2145" s="162" t="s">
        <v>379</v>
      </c>
      <c r="E2145" s="163" t="s">
        <v>1</v>
      </c>
      <c r="F2145" s="164" t="s">
        <v>2453</v>
      </c>
      <c r="H2145" s="163" t="s">
        <v>1</v>
      </c>
      <c r="I2145" s="165"/>
      <c r="L2145" s="161"/>
      <c r="M2145" s="166"/>
      <c r="T2145" s="167"/>
      <c r="AT2145" s="163" t="s">
        <v>379</v>
      </c>
      <c r="AU2145" s="163" t="s">
        <v>88</v>
      </c>
      <c r="AV2145" s="12" t="s">
        <v>82</v>
      </c>
      <c r="AW2145" s="12" t="s">
        <v>31</v>
      </c>
      <c r="AX2145" s="12" t="s">
        <v>75</v>
      </c>
      <c r="AY2145" s="163" t="s">
        <v>371</v>
      </c>
    </row>
    <row r="2146" spans="2:65" s="13" customFormat="1" ht="11.25" x14ac:dyDescent="0.2">
      <c r="B2146" s="168"/>
      <c r="D2146" s="162" t="s">
        <v>379</v>
      </c>
      <c r="E2146" s="169" t="s">
        <v>1</v>
      </c>
      <c r="F2146" s="170" t="s">
        <v>2454</v>
      </c>
      <c r="H2146" s="171">
        <v>1638.4159999999999</v>
      </c>
      <c r="I2146" s="172"/>
      <c r="L2146" s="168"/>
      <c r="M2146" s="173"/>
      <c r="T2146" s="174"/>
      <c r="AT2146" s="169" t="s">
        <v>379</v>
      </c>
      <c r="AU2146" s="169" t="s">
        <v>88</v>
      </c>
      <c r="AV2146" s="13" t="s">
        <v>88</v>
      </c>
      <c r="AW2146" s="13" t="s">
        <v>31</v>
      </c>
      <c r="AX2146" s="13" t="s">
        <v>75</v>
      </c>
      <c r="AY2146" s="169" t="s">
        <v>371</v>
      </c>
    </row>
    <row r="2147" spans="2:65" s="14" customFormat="1" ht="11.25" x14ac:dyDescent="0.2">
      <c r="B2147" s="175"/>
      <c r="D2147" s="162" t="s">
        <v>379</v>
      </c>
      <c r="E2147" s="176" t="s">
        <v>1</v>
      </c>
      <c r="F2147" s="177" t="s">
        <v>383</v>
      </c>
      <c r="H2147" s="178">
        <v>1638.4159999999999</v>
      </c>
      <c r="I2147" s="179"/>
      <c r="L2147" s="175"/>
      <c r="M2147" s="180"/>
      <c r="T2147" s="181"/>
      <c r="AT2147" s="176" t="s">
        <v>379</v>
      </c>
      <c r="AU2147" s="176" t="s">
        <v>88</v>
      </c>
      <c r="AV2147" s="14" t="s">
        <v>384</v>
      </c>
      <c r="AW2147" s="14" t="s">
        <v>31</v>
      </c>
      <c r="AX2147" s="14" t="s">
        <v>75</v>
      </c>
      <c r="AY2147" s="176" t="s">
        <v>371</v>
      </c>
    </row>
    <row r="2148" spans="2:65" s="15" customFormat="1" ht="11.25" x14ac:dyDescent="0.2">
      <c r="B2148" s="182"/>
      <c r="D2148" s="162" t="s">
        <v>379</v>
      </c>
      <c r="E2148" s="183" t="s">
        <v>1</v>
      </c>
      <c r="F2148" s="184" t="s">
        <v>385</v>
      </c>
      <c r="H2148" s="185">
        <v>1638.4159999999999</v>
      </c>
      <c r="I2148" s="186"/>
      <c r="L2148" s="182"/>
      <c r="M2148" s="187"/>
      <c r="T2148" s="188"/>
      <c r="AT2148" s="183" t="s">
        <v>379</v>
      </c>
      <c r="AU2148" s="183" t="s">
        <v>88</v>
      </c>
      <c r="AV2148" s="15" t="s">
        <v>377</v>
      </c>
      <c r="AW2148" s="15" t="s">
        <v>31</v>
      </c>
      <c r="AX2148" s="15" t="s">
        <v>82</v>
      </c>
      <c r="AY2148" s="183" t="s">
        <v>371</v>
      </c>
    </row>
    <row r="2149" spans="2:65" s="1" customFormat="1" ht="24.2" customHeight="1" x14ac:dyDescent="0.2">
      <c r="B2149" s="147"/>
      <c r="C2149" s="148" t="s">
        <v>2455</v>
      </c>
      <c r="D2149" s="148" t="s">
        <v>373</v>
      </c>
      <c r="E2149" s="149" t="s">
        <v>2456</v>
      </c>
      <c r="F2149" s="150" t="s">
        <v>2457</v>
      </c>
      <c r="G2149" s="151" t="s">
        <v>489</v>
      </c>
      <c r="H2149" s="152">
        <v>186.5</v>
      </c>
      <c r="I2149" s="153"/>
      <c r="J2149" s="154">
        <f>ROUND(I2149*H2149,2)</f>
        <v>0</v>
      </c>
      <c r="K2149" s="150"/>
      <c r="L2149" s="32"/>
      <c r="M2149" s="155" t="s">
        <v>1</v>
      </c>
      <c r="N2149" s="156" t="s">
        <v>41</v>
      </c>
      <c r="P2149" s="157">
        <f>O2149*H2149</f>
        <v>0</v>
      </c>
      <c r="Q2149" s="157">
        <v>0</v>
      </c>
      <c r="R2149" s="157">
        <f>Q2149*H2149</f>
        <v>0</v>
      </c>
      <c r="S2149" s="157">
        <v>3.3700000000000002E-3</v>
      </c>
      <c r="T2149" s="158">
        <f>S2149*H2149</f>
        <v>0.62850499999999998</v>
      </c>
      <c r="AR2149" s="159" t="s">
        <v>461</v>
      </c>
      <c r="AT2149" s="159" t="s">
        <v>373</v>
      </c>
      <c r="AU2149" s="159" t="s">
        <v>88</v>
      </c>
      <c r="AY2149" s="17" t="s">
        <v>371</v>
      </c>
      <c r="BE2149" s="160">
        <f>IF(N2149="základná",J2149,0)</f>
        <v>0</v>
      </c>
      <c r="BF2149" s="160">
        <f>IF(N2149="znížená",J2149,0)</f>
        <v>0</v>
      </c>
      <c r="BG2149" s="160">
        <f>IF(N2149="zákl. prenesená",J2149,0)</f>
        <v>0</v>
      </c>
      <c r="BH2149" s="160">
        <f>IF(N2149="zníž. prenesená",J2149,0)</f>
        <v>0</v>
      </c>
      <c r="BI2149" s="160">
        <f>IF(N2149="nulová",J2149,0)</f>
        <v>0</v>
      </c>
      <c r="BJ2149" s="17" t="s">
        <v>88</v>
      </c>
      <c r="BK2149" s="160">
        <f>ROUND(I2149*H2149,2)</f>
        <v>0</v>
      </c>
      <c r="BL2149" s="17" t="s">
        <v>461</v>
      </c>
      <c r="BM2149" s="159" t="s">
        <v>2458</v>
      </c>
    </row>
    <row r="2150" spans="2:65" s="12" customFormat="1" ht="11.25" x14ac:dyDescent="0.2">
      <c r="B2150" s="161"/>
      <c r="D2150" s="162" t="s">
        <v>379</v>
      </c>
      <c r="E2150" s="163" t="s">
        <v>1</v>
      </c>
      <c r="F2150" s="164" t="s">
        <v>1426</v>
      </c>
      <c r="H2150" s="163" t="s">
        <v>1</v>
      </c>
      <c r="I2150" s="165"/>
      <c r="L2150" s="161"/>
      <c r="M2150" s="166"/>
      <c r="T2150" s="167"/>
      <c r="AT2150" s="163" t="s">
        <v>379</v>
      </c>
      <c r="AU2150" s="163" t="s">
        <v>88</v>
      </c>
      <c r="AV2150" s="12" t="s">
        <v>82</v>
      </c>
      <c r="AW2150" s="12" t="s">
        <v>31</v>
      </c>
      <c r="AX2150" s="12" t="s">
        <v>75</v>
      </c>
      <c r="AY2150" s="163" t="s">
        <v>371</v>
      </c>
    </row>
    <row r="2151" spans="2:65" s="13" customFormat="1" ht="11.25" x14ac:dyDescent="0.2">
      <c r="B2151" s="168"/>
      <c r="D2151" s="162" t="s">
        <v>379</v>
      </c>
      <c r="E2151" s="169" t="s">
        <v>1</v>
      </c>
      <c r="F2151" s="170" t="s">
        <v>2459</v>
      </c>
      <c r="H2151" s="171">
        <v>107.315</v>
      </c>
      <c r="I2151" s="172"/>
      <c r="L2151" s="168"/>
      <c r="M2151" s="173"/>
      <c r="T2151" s="174"/>
      <c r="AT2151" s="169" t="s">
        <v>379</v>
      </c>
      <c r="AU2151" s="169" t="s">
        <v>88</v>
      </c>
      <c r="AV2151" s="13" t="s">
        <v>88</v>
      </c>
      <c r="AW2151" s="13" t="s">
        <v>31</v>
      </c>
      <c r="AX2151" s="13" t="s">
        <v>75</v>
      </c>
      <c r="AY2151" s="169" t="s">
        <v>371</v>
      </c>
    </row>
    <row r="2152" spans="2:65" s="14" customFormat="1" ht="11.25" x14ac:dyDescent="0.2">
      <c r="B2152" s="175"/>
      <c r="D2152" s="162" t="s">
        <v>379</v>
      </c>
      <c r="E2152" s="176" t="s">
        <v>1</v>
      </c>
      <c r="F2152" s="177" t="s">
        <v>383</v>
      </c>
      <c r="H2152" s="178">
        <v>107.315</v>
      </c>
      <c r="I2152" s="179"/>
      <c r="L2152" s="175"/>
      <c r="M2152" s="180"/>
      <c r="T2152" s="181"/>
      <c r="AT2152" s="176" t="s">
        <v>379</v>
      </c>
      <c r="AU2152" s="176" t="s">
        <v>88</v>
      </c>
      <c r="AV2152" s="14" t="s">
        <v>384</v>
      </c>
      <c r="AW2152" s="14" t="s">
        <v>31</v>
      </c>
      <c r="AX2152" s="14" t="s">
        <v>75</v>
      </c>
      <c r="AY2152" s="176" t="s">
        <v>371</v>
      </c>
    </row>
    <row r="2153" spans="2:65" s="12" customFormat="1" ht="11.25" x14ac:dyDescent="0.2">
      <c r="B2153" s="161"/>
      <c r="D2153" s="162" t="s">
        <v>379</v>
      </c>
      <c r="E2153" s="163" t="s">
        <v>1</v>
      </c>
      <c r="F2153" s="164" t="s">
        <v>2460</v>
      </c>
      <c r="H2153" s="163" t="s">
        <v>1</v>
      </c>
      <c r="I2153" s="165"/>
      <c r="L2153" s="161"/>
      <c r="M2153" s="166"/>
      <c r="T2153" s="167"/>
      <c r="AT2153" s="163" t="s">
        <v>379</v>
      </c>
      <c r="AU2153" s="163" t="s">
        <v>88</v>
      </c>
      <c r="AV2153" s="12" t="s">
        <v>82</v>
      </c>
      <c r="AW2153" s="12" t="s">
        <v>31</v>
      </c>
      <c r="AX2153" s="12" t="s">
        <v>75</v>
      </c>
      <c r="AY2153" s="163" t="s">
        <v>371</v>
      </c>
    </row>
    <row r="2154" spans="2:65" s="13" customFormat="1" ht="11.25" x14ac:dyDescent="0.2">
      <c r="B2154" s="168"/>
      <c r="D2154" s="162" t="s">
        <v>379</v>
      </c>
      <c r="E2154" s="169" t="s">
        <v>1</v>
      </c>
      <c r="F2154" s="170" t="s">
        <v>2461</v>
      </c>
      <c r="H2154" s="171">
        <v>67.185000000000002</v>
      </c>
      <c r="I2154" s="172"/>
      <c r="L2154" s="168"/>
      <c r="M2154" s="173"/>
      <c r="T2154" s="174"/>
      <c r="AT2154" s="169" t="s">
        <v>379</v>
      </c>
      <c r="AU2154" s="169" t="s">
        <v>88</v>
      </c>
      <c r="AV2154" s="13" t="s">
        <v>88</v>
      </c>
      <c r="AW2154" s="13" t="s">
        <v>31</v>
      </c>
      <c r="AX2154" s="13" t="s">
        <v>75</v>
      </c>
      <c r="AY2154" s="169" t="s">
        <v>371</v>
      </c>
    </row>
    <row r="2155" spans="2:65" s="14" customFormat="1" ht="11.25" x14ac:dyDescent="0.2">
      <c r="B2155" s="175"/>
      <c r="D2155" s="162" t="s">
        <v>379</v>
      </c>
      <c r="E2155" s="176" t="s">
        <v>1</v>
      </c>
      <c r="F2155" s="177" t="s">
        <v>383</v>
      </c>
      <c r="H2155" s="178">
        <v>67.185000000000002</v>
      </c>
      <c r="I2155" s="179"/>
      <c r="L2155" s="175"/>
      <c r="M2155" s="180"/>
      <c r="T2155" s="181"/>
      <c r="AT2155" s="176" t="s">
        <v>379</v>
      </c>
      <c r="AU2155" s="176" t="s">
        <v>88</v>
      </c>
      <c r="AV2155" s="14" t="s">
        <v>384</v>
      </c>
      <c r="AW2155" s="14" t="s">
        <v>31</v>
      </c>
      <c r="AX2155" s="14" t="s">
        <v>75</v>
      </c>
      <c r="AY2155" s="176" t="s">
        <v>371</v>
      </c>
    </row>
    <row r="2156" spans="2:65" s="12" customFormat="1" ht="11.25" x14ac:dyDescent="0.2">
      <c r="B2156" s="161"/>
      <c r="D2156" s="162" t="s">
        <v>379</v>
      </c>
      <c r="E2156" s="163" t="s">
        <v>1</v>
      </c>
      <c r="F2156" s="164" t="s">
        <v>2462</v>
      </c>
      <c r="H2156" s="163" t="s">
        <v>1</v>
      </c>
      <c r="I2156" s="165"/>
      <c r="L2156" s="161"/>
      <c r="M2156" s="166"/>
      <c r="T2156" s="167"/>
      <c r="AT2156" s="163" t="s">
        <v>379</v>
      </c>
      <c r="AU2156" s="163" t="s">
        <v>88</v>
      </c>
      <c r="AV2156" s="12" t="s">
        <v>82</v>
      </c>
      <c r="AW2156" s="12" t="s">
        <v>31</v>
      </c>
      <c r="AX2156" s="12" t="s">
        <v>75</v>
      </c>
      <c r="AY2156" s="163" t="s">
        <v>371</v>
      </c>
    </row>
    <row r="2157" spans="2:65" s="13" customFormat="1" ht="11.25" x14ac:dyDescent="0.2">
      <c r="B2157" s="168"/>
      <c r="D2157" s="162" t="s">
        <v>379</v>
      </c>
      <c r="E2157" s="169" t="s">
        <v>1</v>
      </c>
      <c r="F2157" s="170" t="s">
        <v>2463</v>
      </c>
      <c r="H2157" s="171">
        <v>12</v>
      </c>
      <c r="I2157" s="172"/>
      <c r="L2157" s="168"/>
      <c r="M2157" s="173"/>
      <c r="T2157" s="174"/>
      <c r="AT2157" s="169" t="s">
        <v>379</v>
      </c>
      <c r="AU2157" s="169" t="s">
        <v>88</v>
      </c>
      <c r="AV2157" s="13" t="s">
        <v>88</v>
      </c>
      <c r="AW2157" s="13" t="s">
        <v>31</v>
      </c>
      <c r="AX2157" s="13" t="s">
        <v>75</v>
      </c>
      <c r="AY2157" s="169" t="s">
        <v>371</v>
      </c>
    </row>
    <row r="2158" spans="2:65" s="14" customFormat="1" ht="11.25" x14ac:dyDescent="0.2">
      <c r="B2158" s="175"/>
      <c r="D2158" s="162" t="s">
        <v>379</v>
      </c>
      <c r="E2158" s="176" t="s">
        <v>1</v>
      </c>
      <c r="F2158" s="177" t="s">
        <v>383</v>
      </c>
      <c r="H2158" s="178">
        <v>12</v>
      </c>
      <c r="I2158" s="179"/>
      <c r="L2158" s="175"/>
      <c r="M2158" s="180"/>
      <c r="T2158" s="181"/>
      <c r="AT2158" s="176" t="s">
        <v>379</v>
      </c>
      <c r="AU2158" s="176" t="s">
        <v>88</v>
      </c>
      <c r="AV2158" s="14" t="s">
        <v>384</v>
      </c>
      <c r="AW2158" s="14" t="s">
        <v>31</v>
      </c>
      <c r="AX2158" s="14" t="s">
        <v>75</v>
      </c>
      <c r="AY2158" s="176" t="s">
        <v>371</v>
      </c>
    </row>
    <row r="2159" spans="2:65" s="15" customFormat="1" ht="11.25" x14ac:dyDescent="0.2">
      <c r="B2159" s="182"/>
      <c r="D2159" s="162" t="s">
        <v>379</v>
      </c>
      <c r="E2159" s="183" t="s">
        <v>1</v>
      </c>
      <c r="F2159" s="184" t="s">
        <v>385</v>
      </c>
      <c r="H2159" s="185">
        <v>186.5</v>
      </c>
      <c r="I2159" s="186"/>
      <c r="L2159" s="182"/>
      <c r="M2159" s="187"/>
      <c r="T2159" s="188"/>
      <c r="AT2159" s="183" t="s">
        <v>379</v>
      </c>
      <c r="AU2159" s="183" t="s">
        <v>88</v>
      </c>
      <c r="AV2159" s="15" t="s">
        <v>377</v>
      </c>
      <c r="AW2159" s="15" t="s">
        <v>31</v>
      </c>
      <c r="AX2159" s="15" t="s">
        <v>82</v>
      </c>
      <c r="AY2159" s="183" t="s">
        <v>371</v>
      </c>
    </row>
    <row r="2160" spans="2:65" s="1" customFormat="1" ht="24.2" customHeight="1" x14ac:dyDescent="0.2">
      <c r="B2160" s="147"/>
      <c r="C2160" s="148" t="s">
        <v>2464</v>
      </c>
      <c r="D2160" s="148" t="s">
        <v>373</v>
      </c>
      <c r="E2160" s="149" t="s">
        <v>2465</v>
      </c>
      <c r="F2160" s="150" t="s">
        <v>2466</v>
      </c>
      <c r="G2160" s="151" t="s">
        <v>489</v>
      </c>
      <c r="H2160" s="152">
        <v>59.7</v>
      </c>
      <c r="I2160" s="153"/>
      <c r="J2160" s="154">
        <f>ROUND(I2160*H2160,2)</f>
        <v>0</v>
      </c>
      <c r="K2160" s="150"/>
      <c r="L2160" s="32"/>
      <c r="M2160" s="155" t="s">
        <v>1</v>
      </c>
      <c r="N2160" s="156" t="s">
        <v>41</v>
      </c>
      <c r="P2160" s="157">
        <f>O2160*H2160</f>
        <v>0</v>
      </c>
      <c r="Q2160" s="157">
        <v>0</v>
      </c>
      <c r="R2160" s="157">
        <f>Q2160*H2160</f>
        <v>0</v>
      </c>
      <c r="S2160" s="157">
        <v>4.1799999999999997E-3</v>
      </c>
      <c r="T2160" s="158">
        <f>S2160*H2160</f>
        <v>0.24954599999999999</v>
      </c>
      <c r="AR2160" s="159" t="s">
        <v>461</v>
      </c>
      <c r="AT2160" s="159" t="s">
        <v>373</v>
      </c>
      <c r="AU2160" s="159" t="s">
        <v>88</v>
      </c>
      <c r="AY2160" s="17" t="s">
        <v>371</v>
      </c>
      <c r="BE2160" s="160">
        <f>IF(N2160="základná",J2160,0)</f>
        <v>0</v>
      </c>
      <c r="BF2160" s="160">
        <f>IF(N2160="znížená",J2160,0)</f>
        <v>0</v>
      </c>
      <c r="BG2160" s="160">
        <f>IF(N2160="zákl. prenesená",J2160,0)</f>
        <v>0</v>
      </c>
      <c r="BH2160" s="160">
        <f>IF(N2160="zníž. prenesená",J2160,0)</f>
        <v>0</v>
      </c>
      <c r="BI2160" s="160">
        <f>IF(N2160="nulová",J2160,0)</f>
        <v>0</v>
      </c>
      <c r="BJ2160" s="17" t="s">
        <v>88</v>
      </c>
      <c r="BK2160" s="160">
        <f>ROUND(I2160*H2160,2)</f>
        <v>0</v>
      </c>
      <c r="BL2160" s="17" t="s">
        <v>461</v>
      </c>
      <c r="BM2160" s="159" t="s">
        <v>2467</v>
      </c>
    </row>
    <row r="2161" spans="2:65" s="12" customFormat="1" ht="11.25" x14ac:dyDescent="0.2">
      <c r="B2161" s="161"/>
      <c r="D2161" s="162" t="s">
        <v>379</v>
      </c>
      <c r="E2161" s="163" t="s">
        <v>1</v>
      </c>
      <c r="F2161" s="164" t="s">
        <v>1031</v>
      </c>
      <c r="H2161" s="163" t="s">
        <v>1</v>
      </c>
      <c r="I2161" s="165"/>
      <c r="L2161" s="161"/>
      <c r="M2161" s="166"/>
      <c r="T2161" s="167"/>
      <c r="AT2161" s="163" t="s">
        <v>379</v>
      </c>
      <c r="AU2161" s="163" t="s">
        <v>88</v>
      </c>
      <c r="AV2161" s="12" t="s">
        <v>82</v>
      </c>
      <c r="AW2161" s="12" t="s">
        <v>31</v>
      </c>
      <c r="AX2161" s="12" t="s">
        <v>75</v>
      </c>
      <c r="AY2161" s="163" t="s">
        <v>371</v>
      </c>
    </row>
    <row r="2162" spans="2:65" s="13" customFormat="1" ht="11.25" x14ac:dyDescent="0.2">
      <c r="B2162" s="168"/>
      <c r="D2162" s="162" t="s">
        <v>379</v>
      </c>
      <c r="E2162" s="169" t="s">
        <v>1</v>
      </c>
      <c r="F2162" s="170" t="s">
        <v>1562</v>
      </c>
      <c r="H2162" s="171">
        <v>33.200000000000003</v>
      </c>
      <c r="I2162" s="172"/>
      <c r="L2162" s="168"/>
      <c r="M2162" s="173"/>
      <c r="T2162" s="174"/>
      <c r="AT2162" s="169" t="s">
        <v>379</v>
      </c>
      <c r="AU2162" s="169" t="s">
        <v>88</v>
      </c>
      <c r="AV2162" s="13" t="s">
        <v>88</v>
      </c>
      <c r="AW2162" s="13" t="s">
        <v>31</v>
      </c>
      <c r="AX2162" s="13" t="s">
        <v>75</v>
      </c>
      <c r="AY2162" s="169" t="s">
        <v>371</v>
      </c>
    </row>
    <row r="2163" spans="2:65" s="13" customFormat="1" ht="11.25" x14ac:dyDescent="0.2">
      <c r="B2163" s="168"/>
      <c r="D2163" s="162" t="s">
        <v>379</v>
      </c>
      <c r="E2163" s="169" t="s">
        <v>1</v>
      </c>
      <c r="F2163" s="170" t="s">
        <v>1563</v>
      </c>
      <c r="H2163" s="171">
        <v>26.5</v>
      </c>
      <c r="I2163" s="172"/>
      <c r="L2163" s="168"/>
      <c r="M2163" s="173"/>
      <c r="T2163" s="174"/>
      <c r="AT2163" s="169" t="s">
        <v>379</v>
      </c>
      <c r="AU2163" s="169" t="s">
        <v>88</v>
      </c>
      <c r="AV2163" s="13" t="s">
        <v>88</v>
      </c>
      <c r="AW2163" s="13" t="s">
        <v>31</v>
      </c>
      <c r="AX2163" s="13" t="s">
        <v>75</v>
      </c>
      <c r="AY2163" s="169" t="s">
        <v>371</v>
      </c>
    </row>
    <row r="2164" spans="2:65" s="15" customFormat="1" ht="11.25" x14ac:dyDescent="0.2">
      <c r="B2164" s="182"/>
      <c r="D2164" s="162" t="s">
        <v>379</v>
      </c>
      <c r="E2164" s="183" t="s">
        <v>1</v>
      </c>
      <c r="F2164" s="184" t="s">
        <v>385</v>
      </c>
      <c r="H2164" s="185">
        <v>59.7</v>
      </c>
      <c r="I2164" s="186"/>
      <c r="L2164" s="182"/>
      <c r="M2164" s="187"/>
      <c r="T2164" s="188"/>
      <c r="AT2164" s="183" t="s">
        <v>379</v>
      </c>
      <c r="AU2164" s="183" t="s">
        <v>88</v>
      </c>
      <c r="AV2164" s="15" t="s">
        <v>377</v>
      </c>
      <c r="AW2164" s="15" t="s">
        <v>31</v>
      </c>
      <c r="AX2164" s="15" t="s">
        <v>82</v>
      </c>
      <c r="AY2164" s="183" t="s">
        <v>371</v>
      </c>
    </row>
    <row r="2165" spans="2:65" s="1" customFormat="1" ht="24.2" customHeight="1" x14ac:dyDescent="0.2">
      <c r="B2165" s="147"/>
      <c r="C2165" s="148" t="s">
        <v>2468</v>
      </c>
      <c r="D2165" s="148" t="s">
        <v>373</v>
      </c>
      <c r="E2165" s="149" t="s">
        <v>2469</v>
      </c>
      <c r="F2165" s="150" t="s">
        <v>2470</v>
      </c>
      <c r="G2165" s="151" t="s">
        <v>513</v>
      </c>
      <c r="H2165" s="152">
        <v>5</v>
      </c>
      <c r="I2165" s="153"/>
      <c r="J2165" s="154">
        <f>ROUND(I2165*H2165,2)</f>
        <v>0</v>
      </c>
      <c r="K2165" s="150"/>
      <c r="L2165" s="32"/>
      <c r="M2165" s="155" t="s">
        <v>1</v>
      </c>
      <c r="N2165" s="156" t="s">
        <v>41</v>
      </c>
      <c r="P2165" s="157">
        <f>O2165*H2165</f>
        <v>0</v>
      </c>
      <c r="Q2165" s="157">
        <v>0</v>
      </c>
      <c r="R2165" s="157">
        <f>Q2165*H2165</f>
        <v>0</v>
      </c>
      <c r="S2165" s="157">
        <v>2.0899999999999998E-3</v>
      </c>
      <c r="T2165" s="158">
        <f>S2165*H2165</f>
        <v>1.0449999999999999E-2</v>
      </c>
      <c r="AR2165" s="159" t="s">
        <v>461</v>
      </c>
      <c r="AT2165" s="159" t="s">
        <v>373</v>
      </c>
      <c r="AU2165" s="159" t="s">
        <v>88</v>
      </c>
      <c r="AY2165" s="17" t="s">
        <v>371</v>
      </c>
      <c r="BE2165" s="160">
        <f>IF(N2165="základná",J2165,0)</f>
        <v>0</v>
      </c>
      <c r="BF2165" s="160">
        <f>IF(N2165="znížená",J2165,0)</f>
        <v>0</v>
      </c>
      <c r="BG2165" s="160">
        <f>IF(N2165="zákl. prenesená",J2165,0)</f>
        <v>0</v>
      </c>
      <c r="BH2165" s="160">
        <f>IF(N2165="zníž. prenesená",J2165,0)</f>
        <v>0</v>
      </c>
      <c r="BI2165" s="160">
        <f>IF(N2165="nulová",J2165,0)</f>
        <v>0</v>
      </c>
      <c r="BJ2165" s="17" t="s">
        <v>88</v>
      </c>
      <c r="BK2165" s="160">
        <f>ROUND(I2165*H2165,2)</f>
        <v>0</v>
      </c>
      <c r="BL2165" s="17" t="s">
        <v>461</v>
      </c>
      <c r="BM2165" s="159" t="s">
        <v>2471</v>
      </c>
    </row>
    <row r="2166" spans="2:65" s="13" customFormat="1" ht="11.25" x14ac:dyDescent="0.2">
      <c r="B2166" s="168"/>
      <c r="D2166" s="162" t="s">
        <v>379</v>
      </c>
      <c r="E2166" s="169" t="s">
        <v>1</v>
      </c>
      <c r="F2166" s="170" t="s">
        <v>402</v>
      </c>
      <c r="H2166" s="171">
        <v>5</v>
      </c>
      <c r="I2166" s="172"/>
      <c r="L2166" s="168"/>
      <c r="M2166" s="173"/>
      <c r="T2166" s="174"/>
      <c r="AT2166" s="169" t="s">
        <v>379</v>
      </c>
      <c r="AU2166" s="169" t="s">
        <v>88</v>
      </c>
      <c r="AV2166" s="13" t="s">
        <v>88</v>
      </c>
      <c r="AW2166" s="13" t="s">
        <v>31</v>
      </c>
      <c r="AX2166" s="13" t="s">
        <v>75</v>
      </c>
      <c r="AY2166" s="169" t="s">
        <v>371</v>
      </c>
    </row>
    <row r="2167" spans="2:65" s="15" customFormat="1" ht="11.25" x14ac:dyDescent="0.2">
      <c r="B2167" s="182"/>
      <c r="D2167" s="162" t="s">
        <v>379</v>
      </c>
      <c r="E2167" s="183" t="s">
        <v>1</v>
      </c>
      <c r="F2167" s="184" t="s">
        <v>385</v>
      </c>
      <c r="H2167" s="185">
        <v>5</v>
      </c>
      <c r="I2167" s="186"/>
      <c r="L2167" s="182"/>
      <c r="M2167" s="187"/>
      <c r="T2167" s="188"/>
      <c r="AT2167" s="183" t="s">
        <v>379</v>
      </c>
      <c r="AU2167" s="183" t="s">
        <v>88</v>
      </c>
      <c r="AV2167" s="15" t="s">
        <v>377</v>
      </c>
      <c r="AW2167" s="15" t="s">
        <v>31</v>
      </c>
      <c r="AX2167" s="15" t="s">
        <v>82</v>
      </c>
      <c r="AY2167" s="183" t="s">
        <v>371</v>
      </c>
    </row>
    <row r="2168" spans="2:65" s="1" customFormat="1" ht="24.2" customHeight="1" x14ac:dyDescent="0.2">
      <c r="B2168" s="147"/>
      <c r="C2168" s="148" t="s">
        <v>2472</v>
      </c>
      <c r="D2168" s="148" t="s">
        <v>373</v>
      </c>
      <c r="E2168" s="149" t="s">
        <v>2473</v>
      </c>
      <c r="F2168" s="150" t="s">
        <v>2474</v>
      </c>
      <c r="G2168" s="151" t="s">
        <v>489</v>
      </c>
      <c r="H2168" s="152">
        <v>3.7</v>
      </c>
      <c r="I2168" s="153"/>
      <c r="J2168" s="154">
        <f>ROUND(I2168*H2168,2)</f>
        <v>0</v>
      </c>
      <c r="K2168" s="150"/>
      <c r="L2168" s="32"/>
      <c r="M2168" s="155" t="s">
        <v>1</v>
      </c>
      <c r="N2168" s="156" t="s">
        <v>41</v>
      </c>
      <c r="P2168" s="157">
        <f>O2168*H2168</f>
        <v>0</v>
      </c>
      <c r="Q2168" s="157">
        <v>0</v>
      </c>
      <c r="R2168" s="157">
        <f>Q2168*H2168</f>
        <v>0</v>
      </c>
      <c r="S2168" s="157">
        <v>2.2599999999999999E-3</v>
      </c>
      <c r="T2168" s="158">
        <f>S2168*H2168</f>
        <v>8.3619999999999996E-3</v>
      </c>
      <c r="AR2168" s="159" t="s">
        <v>461</v>
      </c>
      <c r="AT2168" s="159" t="s">
        <v>373</v>
      </c>
      <c r="AU2168" s="159" t="s">
        <v>88</v>
      </c>
      <c r="AY2168" s="17" t="s">
        <v>371</v>
      </c>
      <c r="BE2168" s="160">
        <f>IF(N2168="základná",J2168,0)</f>
        <v>0</v>
      </c>
      <c r="BF2168" s="160">
        <f>IF(N2168="znížená",J2168,0)</f>
        <v>0</v>
      </c>
      <c r="BG2168" s="160">
        <f>IF(N2168="zákl. prenesená",J2168,0)</f>
        <v>0</v>
      </c>
      <c r="BH2168" s="160">
        <f>IF(N2168="zníž. prenesená",J2168,0)</f>
        <v>0</v>
      </c>
      <c r="BI2168" s="160">
        <f>IF(N2168="nulová",J2168,0)</f>
        <v>0</v>
      </c>
      <c r="BJ2168" s="17" t="s">
        <v>88</v>
      </c>
      <c r="BK2168" s="160">
        <f>ROUND(I2168*H2168,2)</f>
        <v>0</v>
      </c>
      <c r="BL2168" s="17" t="s">
        <v>461</v>
      </c>
      <c r="BM2168" s="159" t="s">
        <v>2475</v>
      </c>
    </row>
    <row r="2169" spans="2:65" s="12" customFormat="1" ht="11.25" x14ac:dyDescent="0.2">
      <c r="B2169" s="161"/>
      <c r="D2169" s="162" t="s">
        <v>379</v>
      </c>
      <c r="E2169" s="163" t="s">
        <v>1</v>
      </c>
      <c r="F2169" s="164" t="s">
        <v>2322</v>
      </c>
      <c r="H2169" s="163" t="s">
        <v>1</v>
      </c>
      <c r="I2169" s="165"/>
      <c r="L2169" s="161"/>
      <c r="M2169" s="166"/>
      <c r="T2169" s="167"/>
      <c r="AT2169" s="163" t="s">
        <v>379</v>
      </c>
      <c r="AU2169" s="163" t="s">
        <v>88</v>
      </c>
      <c r="AV2169" s="12" t="s">
        <v>82</v>
      </c>
      <c r="AW2169" s="12" t="s">
        <v>31</v>
      </c>
      <c r="AX2169" s="12" t="s">
        <v>75</v>
      </c>
      <c r="AY2169" s="163" t="s">
        <v>371</v>
      </c>
    </row>
    <row r="2170" spans="2:65" s="13" customFormat="1" ht="11.25" x14ac:dyDescent="0.2">
      <c r="B2170" s="168"/>
      <c r="D2170" s="162" t="s">
        <v>379</v>
      </c>
      <c r="E2170" s="169" t="s">
        <v>1</v>
      </c>
      <c r="F2170" s="170" t="s">
        <v>2476</v>
      </c>
      <c r="H2170" s="171">
        <v>3.7</v>
      </c>
      <c r="I2170" s="172"/>
      <c r="L2170" s="168"/>
      <c r="M2170" s="173"/>
      <c r="T2170" s="174"/>
      <c r="AT2170" s="169" t="s">
        <v>379</v>
      </c>
      <c r="AU2170" s="169" t="s">
        <v>88</v>
      </c>
      <c r="AV2170" s="13" t="s">
        <v>88</v>
      </c>
      <c r="AW2170" s="13" t="s">
        <v>31</v>
      </c>
      <c r="AX2170" s="13" t="s">
        <v>75</v>
      </c>
      <c r="AY2170" s="169" t="s">
        <v>371</v>
      </c>
    </row>
    <row r="2171" spans="2:65" s="15" customFormat="1" ht="11.25" x14ac:dyDescent="0.2">
      <c r="B2171" s="182"/>
      <c r="D2171" s="162" t="s">
        <v>379</v>
      </c>
      <c r="E2171" s="183" t="s">
        <v>1</v>
      </c>
      <c r="F2171" s="184" t="s">
        <v>385</v>
      </c>
      <c r="H2171" s="185">
        <v>3.7</v>
      </c>
      <c r="I2171" s="186"/>
      <c r="L2171" s="182"/>
      <c r="M2171" s="187"/>
      <c r="T2171" s="188"/>
      <c r="AT2171" s="183" t="s">
        <v>379</v>
      </c>
      <c r="AU2171" s="183" t="s">
        <v>88</v>
      </c>
      <c r="AV2171" s="15" t="s">
        <v>377</v>
      </c>
      <c r="AW2171" s="15" t="s">
        <v>31</v>
      </c>
      <c r="AX2171" s="15" t="s">
        <v>82</v>
      </c>
      <c r="AY2171" s="183" t="s">
        <v>371</v>
      </c>
    </row>
    <row r="2172" spans="2:65" s="1" customFormat="1" ht="24.2" customHeight="1" x14ac:dyDescent="0.2">
      <c r="B2172" s="147"/>
      <c r="C2172" s="148" t="s">
        <v>2477</v>
      </c>
      <c r="D2172" s="148" t="s">
        <v>373</v>
      </c>
      <c r="E2172" s="149" t="s">
        <v>2478</v>
      </c>
      <c r="F2172" s="150" t="s">
        <v>2479</v>
      </c>
      <c r="G2172" s="151" t="s">
        <v>489</v>
      </c>
      <c r="H2172" s="152">
        <v>90.21</v>
      </c>
      <c r="I2172" s="153"/>
      <c r="J2172" s="154">
        <f>ROUND(I2172*H2172,2)</f>
        <v>0</v>
      </c>
      <c r="K2172" s="150"/>
      <c r="L2172" s="32"/>
      <c r="M2172" s="155" t="s">
        <v>1</v>
      </c>
      <c r="N2172" s="156" t="s">
        <v>41</v>
      </c>
      <c r="P2172" s="157">
        <f>O2172*H2172</f>
        <v>0</v>
      </c>
      <c r="Q2172" s="157">
        <v>0</v>
      </c>
      <c r="R2172" s="157">
        <f>Q2172*H2172</f>
        <v>0</v>
      </c>
      <c r="S2172" s="157">
        <v>2.8500000000000001E-3</v>
      </c>
      <c r="T2172" s="158">
        <f>S2172*H2172</f>
        <v>0.25709850000000001</v>
      </c>
      <c r="AR2172" s="159" t="s">
        <v>461</v>
      </c>
      <c r="AT2172" s="159" t="s">
        <v>373</v>
      </c>
      <c r="AU2172" s="159" t="s">
        <v>88</v>
      </c>
      <c r="AY2172" s="17" t="s">
        <v>371</v>
      </c>
      <c r="BE2172" s="160">
        <f>IF(N2172="základná",J2172,0)</f>
        <v>0</v>
      </c>
      <c r="BF2172" s="160">
        <f>IF(N2172="znížená",J2172,0)</f>
        <v>0</v>
      </c>
      <c r="BG2172" s="160">
        <f>IF(N2172="zákl. prenesená",J2172,0)</f>
        <v>0</v>
      </c>
      <c r="BH2172" s="160">
        <f>IF(N2172="zníž. prenesená",J2172,0)</f>
        <v>0</v>
      </c>
      <c r="BI2172" s="160">
        <f>IF(N2172="nulová",J2172,0)</f>
        <v>0</v>
      </c>
      <c r="BJ2172" s="17" t="s">
        <v>88</v>
      </c>
      <c r="BK2172" s="160">
        <f>ROUND(I2172*H2172,2)</f>
        <v>0</v>
      </c>
      <c r="BL2172" s="17" t="s">
        <v>461</v>
      </c>
      <c r="BM2172" s="159" t="s">
        <v>2480</v>
      </c>
    </row>
    <row r="2173" spans="2:65" s="12" customFormat="1" ht="11.25" x14ac:dyDescent="0.2">
      <c r="B2173" s="161"/>
      <c r="D2173" s="162" t="s">
        <v>379</v>
      </c>
      <c r="E2173" s="163" t="s">
        <v>1</v>
      </c>
      <c r="F2173" s="164" t="s">
        <v>1434</v>
      </c>
      <c r="H2173" s="163" t="s">
        <v>1</v>
      </c>
      <c r="I2173" s="165"/>
      <c r="L2173" s="161"/>
      <c r="M2173" s="166"/>
      <c r="T2173" s="167"/>
      <c r="AT2173" s="163" t="s">
        <v>379</v>
      </c>
      <c r="AU2173" s="163" t="s">
        <v>88</v>
      </c>
      <c r="AV2173" s="12" t="s">
        <v>82</v>
      </c>
      <c r="AW2173" s="12" t="s">
        <v>31</v>
      </c>
      <c r="AX2173" s="12" t="s">
        <v>75</v>
      </c>
      <c r="AY2173" s="163" t="s">
        <v>371</v>
      </c>
    </row>
    <row r="2174" spans="2:65" s="13" customFormat="1" ht="11.25" x14ac:dyDescent="0.2">
      <c r="B2174" s="168"/>
      <c r="D2174" s="162" t="s">
        <v>379</v>
      </c>
      <c r="E2174" s="169" t="s">
        <v>1</v>
      </c>
      <c r="F2174" s="170" t="s">
        <v>2481</v>
      </c>
      <c r="H2174" s="171">
        <v>25.55</v>
      </c>
      <c r="I2174" s="172"/>
      <c r="L2174" s="168"/>
      <c r="M2174" s="173"/>
      <c r="T2174" s="174"/>
      <c r="AT2174" s="169" t="s">
        <v>379</v>
      </c>
      <c r="AU2174" s="169" t="s">
        <v>88</v>
      </c>
      <c r="AV2174" s="13" t="s">
        <v>88</v>
      </c>
      <c r="AW2174" s="13" t="s">
        <v>31</v>
      </c>
      <c r="AX2174" s="13" t="s">
        <v>75</v>
      </c>
      <c r="AY2174" s="169" t="s">
        <v>371</v>
      </c>
    </row>
    <row r="2175" spans="2:65" s="12" customFormat="1" ht="11.25" x14ac:dyDescent="0.2">
      <c r="B2175" s="161"/>
      <c r="D2175" s="162" t="s">
        <v>379</v>
      </c>
      <c r="E2175" s="163" t="s">
        <v>1</v>
      </c>
      <c r="F2175" s="164" t="s">
        <v>1033</v>
      </c>
      <c r="H2175" s="163" t="s">
        <v>1</v>
      </c>
      <c r="I2175" s="165"/>
      <c r="L2175" s="161"/>
      <c r="M2175" s="166"/>
      <c r="T2175" s="167"/>
      <c r="AT2175" s="163" t="s">
        <v>379</v>
      </c>
      <c r="AU2175" s="163" t="s">
        <v>88</v>
      </c>
      <c r="AV2175" s="12" t="s">
        <v>82</v>
      </c>
      <c r="AW2175" s="12" t="s">
        <v>31</v>
      </c>
      <c r="AX2175" s="12" t="s">
        <v>75</v>
      </c>
      <c r="AY2175" s="163" t="s">
        <v>371</v>
      </c>
    </row>
    <row r="2176" spans="2:65" s="13" customFormat="1" ht="11.25" x14ac:dyDescent="0.2">
      <c r="B2176" s="168"/>
      <c r="D2176" s="162" t="s">
        <v>379</v>
      </c>
      <c r="E2176" s="169" t="s">
        <v>1</v>
      </c>
      <c r="F2176" s="170" t="s">
        <v>1857</v>
      </c>
      <c r="H2176" s="171">
        <v>59.86</v>
      </c>
      <c r="I2176" s="172"/>
      <c r="L2176" s="168"/>
      <c r="M2176" s="173"/>
      <c r="T2176" s="174"/>
      <c r="AT2176" s="169" t="s">
        <v>379</v>
      </c>
      <c r="AU2176" s="169" t="s">
        <v>88</v>
      </c>
      <c r="AV2176" s="13" t="s">
        <v>88</v>
      </c>
      <c r="AW2176" s="13" t="s">
        <v>31</v>
      </c>
      <c r="AX2176" s="13" t="s">
        <v>75</v>
      </c>
      <c r="AY2176" s="169" t="s">
        <v>371</v>
      </c>
    </row>
    <row r="2177" spans="2:65" s="12" customFormat="1" ht="11.25" x14ac:dyDescent="0.2">
      <c r="B2177" s="161"/>
      <c r="D2177" s="162" t="s">
        <v>379</v>
      </c>
      <c r="E2177" s="163" t="s">
        <v>1</v>
      </c>
      <c r="F2177" s="164" t="s">
        <v>1446</v>
      </c>
      <c r="H2177" s="163" t="s">
        <v>1</v>
      </c>
      <c r="I2177" s="165"/>
      <c r="L2177" s="161"/>
      <c r="M2177" s="166"/>
      <c r="T2177" s="167"/>
      <c r="AT2177" s="163" t="s">
        <v>379</v>
      </c>
      <c r="AU2177" s="163" t="s">
        <v>88</v>
      </c>
      <c r="AV2177" s="12" t="s">
        <v>82</v>
      </c>
      <c r="AW2177" s="12" t="s">
        <v>31</v>
      </c>
      <c r="AX2177" s="12" t="s">
        <v>75</v>
      </c>
      <c r="AY2177" s="163" t="s">
        <v>371</v>
      </c>
    </row>
    <row r="2178" spans="2:65" s="13" customFormat="1" ht="11.25" x14ac:dyDescent="0.2">
      <c r="B2178" s="168"/>
      <c r="D2178" s="162" t="s">
        <v>379</v>
      </c>
      <c r="E2178" s="169" t="s">
        <v>1</v>
      </c>
      <c r="F2178" s="170" t="s">
        <v>2482</v>
      </c>
      <c r="H2178" s="171">
        <v>4.8</v>
      </c>
      <c r="I2178" s="172"/>
      <c r="L2178" s="168"/>
      <c r="M2178" s="173"/>
      <c r="T2178" s="174"/>
      <c r="AT2178" s="169" t="s">
        <v>379</v>
      </c>
      <c r="AU2178" s="169" t="s">
        <v>88</v>
      </c>
      <c r="AV2178" s="13" t="s">
        <v>88</v>
      </c>
      <c r="AW2178" s="13" t="s">
        <v>31</v>
      </c>
      <c r="AX2178" s="13" t="s">
        <v>75</v>
      </c>
      <c r="AY2178" s="169" t="s">
        <v>371</v>
      </c>
    </row>
    <row r="2179" spans="2:65" s="15" customFormat="1" ht="11.25" x14ac:dyDescent="0.2">
      <c r="B2179" s="182"/>
      <c r="D2179" s="162" t="s">
        <v>379</v>
      </c>
      <c r="E2179" s="183" t="s">
        <v>1</v>
      </c>
      <c r="F2179" s="184" t="s">
        <v>385</v>
      </c>
      <c r="H2179" s="185">
        <v>90.21</v>
      </c>
      <c r="I2179" s="186"/>
      <c r="L2179" s="182"/>
      <c r="M2179" s="187"/>
      <c r="T2179" s="188"/>
      <c r="AT2179" s="183" t="s">
        <v>379</v>
      </c>
      <c r="AU2179" s="183" t="s">
        <v>88</v>
      </c>
      <c r="AV2179" s="15" t="s">
        <v>377</v>
      </c>
      <c r="AW2179" s="15" t="s">
        <v>31</v>
      </c>
      <c r="AX2179" s="15" t="s">
        <v>82</v>
      </c>
      <c r="AY2179" s="183" t="s">
        <v>371</v>
      </c>
    </row>
    <row r="2180" spans="2:65" s="1" customFormat="1" ht="24.2" customHeight="1" x14ac:dyDescent="0.2">
      <c r="B2180" s="147"/>
      <c r="C2180" s="148" t="s">
        <v>2483</v>
      </c>
      <c r="D2180" s="148" t="s">
        <v>373</v>
      </c>
      <c r="E2180" s="149" t="s">
        <v>2484</v>
      </c>
      <c r="F2180" s="150" t="s">
        <v>2485</v>
      </c>
      <c r="G2180" s="151" t="s">
        <v>1408</v>
      </c>
      <c r="H2180" s="199"/>
      <c r="I2180" s="153"/>
      <c r="J2180" s="154">
        <f>ROUND(I2180*H2180,2)</f>
        <v>0</v>
      </c>
      <c r="K2180" s="150"/>
      <c r="L2180" s="32"/>
      <c r="M2180" s="155" t="s">
        <v>1</v>
      </c>
      <c r="N2180" s="156" t="s">
        <v>41</v>
      </c>
      <c r="P2180" s="157">
        <f>O2180*H2180</f>
        <v>0</v>
      </c>
      <c r="Q2180" s="157">
        <v>0</v>
      </c>
      <c r="R2180" s="157">
        <f>Q2180*H2180</f>
        <v>0</v>
      </c>
      <c r="S2180" s="157">
        <v>0</v>
      </c>
      <c r="T2180" s="158">
        <f>S2180*H2180</f>
        <v>0</v>
      </c>
      <c r="AR2180" s="159" t="s">
        <v>461</v>
      </c>
      <c r="AT2180" s="159" t="s">
        <v>373</v>
      </c>
      <c r="AU2180" s="159" t="s">
        <v>88</v>
      </c>
      <c r="AY2180" s="17" t="s">
        <v>371</v>
      </c>
      <c r="BE2180" s="160">
        <f>IF(N2180="základná",J2180,0)</f>
        <v>0</v>
      </c>
      <c r="BF2180" s="160">
        <f>IF(N2180="znížená",J2180,0)</f>
        <v>0</v>
      </c>
      <c r="BG2180" s="160">
        <f>IF(N2180="zákl. prenesená",J2180,0)</f>
        <v>0</v>
      </c>
      <c r="BH2180" s="160">
        <f>IF(N2180="zníž. prenesená",J2180,0)</f>
        <v>0</v>
      </c>
      <c r="BI2180" s="160">
        <f>IF(N2180="nulová",J2180,0)</f>
        <v>0</v>
      </c>
      <c r="BJ2180" s="17" t="s">
        <v>88</v>
      </c>
      <c r="BK2180" s="160">
        <f>ROUND(I2180*H2180,2)</f>
        <v>0</v>
      </c>
      <c r="BL2180" s="17" t="s">
        <v>461</v>
      </c>
      <c r="BM2180" s="159" t="s">
        <v>2486</v>
      </c>
    </row>
    <row r="2181" spans="2:65" s="11" customFormat="1" ht="22.9" customHeight="1" x14ac:dyDescent="0.2">
      <c r="B2181" s="136"/>
      <c r="D2181" s="137" t="s">
        <v>74</v>
      </c>
      <c r="E2181" s="145" t="s">
        <v>2487</v>
      </c>
      <c r="F2181" s="145" t="s">
        <v>2488</v>
      </c>
      <c r="I2181" s="139"/>
      <c r="J2181" s="146">
        <f>BK2181</f>
        <v>0</v>
      </c>
      <c r="L2181" s="136"/>
      <c r="M2181" s="140"/>
      <c r="P2181" s="141">
        <f>SUM(P2182:P2188)</f>
        <v>0</v>
      </c>
      <c r="R2181" s="141">
        <f>SUM(R2182:R2188)</f>
        <v>0</v>
      </c>
      <c r="T2181" s="142">
        <f>SUM(T2182:T2188)</f>
        <v>38.579947999999995</v>
      </c>
      <c r="AR2181" s="137" t="s">
        <v>88</v>
      </c>
      <c r="AT2181" s="143" t="s">
        <v>74</v>
      </c>
      <c r="AU2181" s="143" t="s">
        <v>82</v>
      </c>
      <c r="AY2181" s="137" t="s">
        <v>371</v>
      </c>
      <c r="BK2181" s="144">
        <f>SUM(BK2182:BK2188)</f>
        <v>0</v>
      </c>
    </row>
    <row r="2182" spans="2:65" s="1" customFormat="1" ht="33" customHeight="1" x14ac:dyDescent="0.2">
      <c r="B2182" s="147"/>
      <c r="C2182" s="148" t="s">
        <v>2489</v>
      </c>
      <c r="D2182" s="148" t="s">
        <v>373</v>
      </c>
      <c r="E2182" s="149" t="s">
        <v>2490</v>
      </c>
      <c r="F2182" s="150" t="s">
        <v>2491</v>
      </c>
      <c r="G2182" s="151" t="s">
        <v>376</v>
      </c>
      <c r="H2182" s="152">
        <v>1753.634</v>
      </c>
      <c r="I2182" s="153"/>
      <c r="J2182" s="154">
        <f>ROUND(I2182*H2182,2)</f>
        <v>0</v>
      </c>
      <c r="K2182" s="150"/>
      <c r="L2182" s="32"/>
      <c r="M2182" s="155" t="s">
        <v>1</v>
      </c>
      <c r="N2182" s="156" t="s">
        <v>41</v>
      </c>
      <c r="P2182" s="157">
        <f>O2182*H2182</f>
        <v>0</v>
      </c>
      <c r="Q2182" s="157">
        <v>0</v>
      </c>
      <c r="R2182" s="157">
        <f>Q2182*H2182</f>
        <v>0</v>
      </c>
      <c r="S2182" s="157">
        <v>2.1999999999999999E-2</v>
      </c>
      <c r="T2182" s="158">
        <f>S2182*H2182</f>
        <v>38.579947999999995</v>
      </c>
      <c r="AR2182" s="159" t="s">
        <v>461</v>
      </c>
      <c r="AT2182" s="159" t="s">
        <v>373</v>
      </c>
      <c r="AU2182" s="159" t="s">
        <v>88</v>
      </c>
      <c r="AY2182" s="17" t="s">
        <v>371</v>
      </c>
      <c r="BE2182" s="160">
        <f>IF(N2182="základná",J2182,0)</f>
        <v>0</v>
      </c>
      <c r="BF2182" s="160">
        <f>IF(N2182="znížená",J2182,0)</f>
        <v>0</v>
      </c>
      <c r="BG2182" s="160">
        <f>IF(N2182="zákl. prenesená",J2182,0)</f>
        <v>0</v>
      </c>
      <c r="BH2182" s="160">
        <f>IF(N2182="zníž. prenesená",J2182,0)</f>
        <v>0</v>
      </c>
      <c r="BI2182" s="160">
        <f>IF(N2182="nulová",J2182,0)</f>
        <v>0</v>
      </c>
      <c r="BJ2182" s="17" t="s">
        <v>88</v>
      </c>
      <c r="BK2182" s="160">
        <f>ROUND(I2182*H2182,2)</f>
        <v>0</v>
      </c>
      <c r="BL2182" s="17" t="s">
        <v>461</v>
      </c>
      <c r="BM2182" s="159" t="s">
        <v>2492</v>
      </c>
    </row>
    <row r="2183" spans="2:65" s="12" customFormat="1" ht="11.25" x14ac:dyDescent="0.2">
      <c r="B2183" s="161"/>
      <c r="D2183" s="162" t="s">
        <v>379</v>
      </c>
      <c r="E2183" s="163" t="s">
        <v>1</v>
      </c>
      <c r="F2183" s="164" t="s">
        <v>1033</v>
      </c>
      <c r="H2183" s="163" t="s">
        <v>1</v>
      </c>
      <c r="I2183" s="165"/>
      <c r="L2183" s="161"/>
      <c r="M2183" s="166"/>
      <c r="T2183" s="167"/>
      <c r="AT2183" s="163" t="s">
        <v>379</v>
      </c>
      <c r="AU2183" s="163" t="s">
        <v>88</v>
      </c>
      <c r="AV2183" s="12" t="s">
        <v>82</v>
      </c>
      <c r="AW2183" s="12" t="s">
        <v>31</v>
      </c>
      <c r="AX2183" s="12" t="s">
        <v>75</v>
      </c>
      <c r="AY2183" s="163" t="s">
        <v>371</v>
      </c>
    </row>
    <row r="2184" spans="2:65" s="13" customFormat="1" ht="11.25" x14ac:dyDescent="0.2">
      <c r="B2184" s="168"/>
      <c r="D2184" s="162" t="s">
        <v>379</v>
      </c>
      <c r="E2184" s="169" t="s">
        <v>1</v>
      </c>
      <c r="F2184" s="170" t="s">
        <v>2493</v>
      </c>
      <c r="H2184" s="171">
        <v>412.221</v>
      </c>
      <c r="I2184" s="172"/>
      <c r="L2184" s="168"/>
      <c r="M2184" s="173"/>
      <c r="T2184" s="174"/>
      <c r="AT2184" s="169" t="s">
        <v>379</v>
      </c>
      <c r="AU2184" s="169" t="s">
        <v>88</v>
      </c>
      <c r="AV2184" s="13" t="s">
        <v>88</v>
      </c>
      <c r="AW2184" s="13" t="s">
        <v>31</v>
      </c>
      <c r="AX2184" s="13" t="s">
        <v>75</v>
      </c>
      <c r="AY2184" s="169" t="s">
        <v>371</v>
      </c>
    </row>
    <row r="2185" spans="2:65" s="13" customFormat="1" ht="11.25" x14ac:dyDescent="0.2">
      <c r="B2185" s="168"/>
      <c r="D2185" s="162" t="s">
        <v>379</v>
      </c>
      <c r="E2185" s="169" t="s">
        <v>1</v>
      </c>
      <c r="F2185" s="170" t="s">
        <v>2494</v>
      </c>
      <c r="H2185" s="171">
        <v>248.91300000000001</v>
      </c>
      <c r="I2185" s="172"/>
      <c r="L2185" s="168"/>
      <c r="M2185" s="173"/>
      <c r="T2185" s="174"/>
      <c r="AT2185" s="169" t="s">
        <v>379</v>
      </c>
      <c r="AU2185" s="169" t="s">
        <v>88</v>
      </c>
      <c r="AV2185" s="13" t="s">
        <v>88</v>
      </c>
      <c r="AW2185" s="13" t="s">
        <v>31</v>
      </c>
      <c r="AX2185" s="13" t="s">
        <v>75</v>
      </c>
      <c r="AY2185" s="169" t="s">
        <v>371</v>
      </c>
    </row>
    <row r="2186" spans="2:65" s="13" customFormat="1" ht="11.25" x14ac:dyDescent="0.2">
      <c r="B2186" s="168"/>
      <c r="D2186" s="162" t="s">
        <v>379</v>
      </c>
      <c r="E2186" s="169" t="s">
        <v>1</v>
      </c>
      <c r="F2186" s="170" t="s">
        <v>2495</v>
      </c>
      <c r="H2186" s="171">
        <v>1092.5</v>
      </c>
      <c r="I2186" s="172"/>
      <c r="L2186" s="168"/>
      <c r="M2186" s="173"/>
      <c r="T2186" s="174"/>
      <c r="AT2186" s="169" t="s">
        <v>379</v>
      </c>
      <c r="AU2186" s="169" t="s">
        <v>88</v>
      </c>
      <c r="AV2186" s="13" t="s">
        <v>88</v>
      </c>
      <c r="AW2186" s="13" t="s">
        <v>31</v>
      </c>
      <c r="AX2186" s="13" t="s">
        <v>75</v>
      </c>
      <c r="AY2186" s="169" t="s">
        <v>371</v>
      </c>
    </row>
    <row r="2187" spans="2:65" s="14" customFormat="1" ht="11.25" x14ac:dyDescent="0.2">
      <c r="B2187" s="175"/>
      <c r="D2187" s="162" t="s">
        <v>379</v>
      </c>
      <c r="E2187" s="176" t="s">
        <v>276</v>
      </c>
      <c r="F2187" s="177" t="s">
        <v>383</v>
      </c>
      <c r="H2187" s="178">
        <v>1753.634</v>
      </c>
      <c r="I2187" s="179"/>
      <c r="L2187" s="175"/>
      <c r="M2187" s="180"/>
      <c r="T2187" s="181"/>
      <c r="AT2187" s="176" t="s">
        <v>379</v>
      </c>
      <c r="AU2187" s="176" t="s">
        <v>88</v>
      </c>
      <c r="AV2187" s="14" t="s">
        <v>384</v>
      </c>
      <c r="AW2187" s="14" t="s">
        <v>31</v>
      </c>
      <c r="AX2187" s="14" t="s">
        <v>75</v>
      </c>
      <c r="AY2187" s="176" t="s">
        <v>371</v>
      </c>
    </row>
    <row r="2188" spans="2:65" s="15" customFormat="1" ht="11.25" x14ac:dyDescent="0.2">
      <c r="B2188" s="182"/>
      <c r="D2188" s="162" t="s">
        <v>379</v>
      </c>
      <c r="E2188" s="183" t="s">
        <v>1</v>
      </c>
      <c r="F2188" s="184" t="s">
        <v>385</v>
      </c>
      <c r="H2188" s="185">
        <v>1753.634</v>
      </c>
      <c r="I2188" s="186"/>
      <c r="L2188" s="182"/>
      <c r="M2188" s="187"/>
      <c r="T2188" s="188"/>
      <c r="AT2188" s="183" t="s">
        <v>379</v>
      </c>
      <c r="AU2188" s="183" t="s">
        <v>88</v>
      </c>
      <c r="AV2188" s="15" t="s">
        <v>377</v>
      </c>
      <c r="AW2188" s="15" t="s">
        <v>31</v>
      </c>
      <c r="AX2188" s="15" t="s">
        <v>82</v>
      </c>
      <c r="AY2188" s="183" t="s">
        <v>371</v>
      </c>
    </row>
    <row r="2189" spans="2:65" s="11" customFormat="1" ht="22.9" customHeight="1" x14ac:dyDescent="0.2">
      <c r="B2189" s="136"/>
      <c r="D2189" s="137" t="s">
        <v>74</v>
      </c>
      <c r="E2189" s="145" t="s">
        <v>2496</v>
      </c>
      <c r="F2189" s="145" t="s">
        <v>2497</v>
      </c>
      <c r="I2189" s="139"/>
      <c r="J2189" s="146">
        <f>BK2189</f>
        <v>0</v>
      </c>
      <c r="L2189" s="136"/>
      <c r="M2189" s="140"/>
      <c r="P2189" s="141">
        <f>SUM(P2190:P2229)</f>
        <v>0</v>
      </c>
      <c r="R2189" s="141">
        <f>SUM(R2190:R2229)</f>
        <v>0.18938640000000004</v>
      </c>
      <c r="T2189" s="142">
        <f>SUM(T2190:T2229)</f>
        <v>0.75900000000000012</v>
      </c>
      <c r="AR2189" s="137" t="s">
        <v>88</v>
      </c>
      <c r="AT2189" s="143" t="s">
        <v>74</v>
      </c>
      <c r="AU2189" s="143" t="s">
        <v>82</v>
      </c>
      <c r="AY2189" s="137" t="s">
        <v>371</v>
      </c>
      <c r="BK2189" s="144">
        <f>SUM(BK2190:BK2229)</f>
        <v>0</v>
      </c>
    </row>
    <row r="2190" spans="2:65" s="1" customFormat="1" ht="62.65" customHeight="1" x14ac:dyDescent="0.2">
      <c r="B2190" s="147"/>
      <c r="C2190" s="148" t="s">
        <v>2498</v>
      </c>
      <c r="D2190" s="148" t="s">
        <v>373</v>
      </c>
      <c r="E2190" s="149" t="s">
        <v>2499</v>
      </c>
      <c r="F2190" s="150" t="s">
        <v>2500</v>
      </c>
      <c r="G2190" s="151" t="s">
        <v>513</v>
      </c>
      <c r="H2190" s="152">
        <v>144</v>
      </c>
      <c r="I2190" s="153"/>
      <c r="J2190" s="154">
        <f t="shared" ref="J2190:J2212" si="0">ROUND(I2190*H2190,2)</f>
        <v>0</v>
      </c>
      <c r="K2190" s="150"/>
      <c r="L2190" s="32"/>
      <c r="M2190" s="155" t="s">
        <v>1</v>
      </c>
      <c r="N2190" s="156" t="s">
        <v>41</v>
      </c>
      <c r="P2190" s="157">
        <f t="shared" ref="P2190:P2212" si="1">O2190*H2190</f>
        <v>0</v>
      </c>
      <c r="Q2190" s="157">
        <v>2.1000000000000001E-4</v>
      </c>
      <c r="R2190" s="157">
        <f t="shared" ref="R2190:R2212" si="2">Q2190*H2190</f>
        <v>3.0240000000000003E-2</v>
      </c>
      <c r="S2190" s="157">
        <v>0</v>
      </c>
      <c r="T2190" s="158">
        <f t="shared" ref="T2190:T2212" si="3">S2190*H2190</f>
        <v>0</v>
      </c>
      <c r="AR2190" s="159" t="s">
        <v>461</v>
      </c>
      <c r="AT2190" s="159" t="s">
        <v>373</v>
      </c>
      <c r="AU2190" s="159" t="s">
        <v>88</v>
      </c>
      <c r="AY2190" s="17" t="s">
        <v>371</v>
      </c>
      <c r="BE2190" s="160">
        <f t="shared" ref="BE2190:BE2212" si="4">IF(N2190="základná",J2190,0)</f>
        <v>0</v>
      </c>
      <c r="BF2190" s="160">
        <f t="shared" ref="BF2190:BF2212" si="5">IF(N2190="znížená",J2190,0)</f>
        <v>0</v>
      </c>
      <c r="BG2190" s="160">
        <f t="shared" ref="BG2190:BG2212" si="6">IF(N2190="zákl. prenesená",J2190,0)</f>
        <v>0</v>
      </c>
      <c r="BH2190" s="160">
        <f t="shared" ref="BH2190:BH2212" si="7">IF(N2190="zníž. prenesená",J2190,0)</f>
        <v>0</v>
      </c>
      <c r="BI2190" s="160">
        <f t="shared" ref="BI2190:BI2212" si="8">IF(N2190="nulová",J2190,0)</f>
        <v>0</v>
      </c>
      <c r="BJ2190" s="17" t="s">
        <v>88</v>
      </c>
      <c r="BK2190" s="160">
        <f t="shared" ref="BK2190:BK2212" si="9">ROUND(I2190*H2190,2)</f>
        <v>0</v>
      </c>
      <c r="BL2190" s="17" t="s">
        <v>461</v>
      </c>
      <c r="BM2190" s="159" t="s">
        <v>2501</v>
      </c>
    </row>
    <row r="2191" spans="2:65" s="1" customFormat="1" ht="62.65" customHeight="1" x14ac:dyDescent="0.2">
      <c r="B2191" s="147"/>
      <c r="C2191" s="148" t="s">
        <v>2502</v>
      </c>
      <c r="D2191" s="148" t="s">
        <v>373</v>
      </c>
      <c r="E2191" s="149" t="s">
        <v>2503</v>
      </c>
      <c r="F2191" s="150" t="s">
        <v>2504</v>
      </c>
      <c r="G2191" s="151" t="s">
        <v>513</v>
      </c>
      <c r="H2191" s="152">
        <v>8</v>
      </c>
      <c r="I2191" s="153"/>
      <c r="J2191" s="154">
        <f t="shared" si="0"/>
        <v>0</v>
      </c>
      <c r="K2191" s="150"/>
      <c r="L2191" s="32"/>
      <c r="M2191" s="155" t="s">
        <v>1</v>
      </c>
      <c r="N2191" s="156" t="s">
        <v>41</v>
      </c>
      <c r="P2191" s="157">
        <f t="shared" si="1"/>
        <v>0</v>
      </c>
      <c r="Q2191" s="157">
        <v>2.1000000000000001E-4</v>
      </c>
      <c r="R2191" s="157">
        <f t="shared" si="2"/>
        <v>1.6800000000000001E-3</v>
      </c>
      <c r="S2191" s="157">
        <v>0</v>
      </c>
      <c r="T2191" s="158">
        <f t="shared" si="3"/>
        <v>0</v>
      </c>
      <c r="AR2191" s="159" t="s">
        <v>461</v>
      </c>
      <c r="AT2191" s="159" t="s">
        <v>373</v>
      </c>
      <c r="AU2191" s="159" t="s">
        <v>88</v>
      </c>
      <c r="AY2191" s="17" t="s">
        <v>371</v>
      </c>
      <c r="BE2191" s="160">
        <f t="shared" si="4"/>
        <v>0</v>
      </c>
      <c r="BF2191" s="160">
        <f t="shared" si="5"/>
        <v>0</v>
      </c>
      <c r="BG2191" s="160">
        <f t="shared" si="6"/>
        <v>0</v>
      </c>
      <c r="BH2191" s="160">
        <f t="shared" si="7"/>
        <v>0</v>
      </c>
      <c r="BI2191" s="160">
        <f t="shared" si="8"/>
        <v>0</v>
      </c>
      <c r="BJ2191" s="17" t="s">
        <v>88</v>
      </c>
      <c r="BK2191" s="160">
        <f t="shared" si="9"/>
        <v>0</v>
      </c>
      <c r="BL2191" s="17" t="s">
        <v>461</v>
      </c>
      <c r="BM2191" s="159" t="s">
        <v>2505</v>
      </c>
    </row>
    <row r="2192" spans="2:65" s="1" customFormat="1" ht="62.65" customHeight="1" x14ac:dyDescent="0.2">
      <c r="B2192" s="147"/>
      <c r="C2192" s="148" t="s">
        <v>2506</v>
      </c>
      <c r="D2192" s="148" t="s">
        <v>373</v>
      </c>
      <c r="E2192" s="149" t="s">
        <v>2507</v>
      </c>
      <c r="F2192" s="150" t="s">
        <v>2508</v>
      </c>
      <c r="G2192" s="151" t="s">
        <v>513</v>
      </c>
      <c r="H2192" s="152">
        <v>2</v>
      </c>
      <c r="I2192" s="153"/>
      <c r="J2192" s="154">
        <f t="shared" si="0"/>
        <v>0</v>
      </c>
      <c r="K2192" s="150"/>
      <c r="L2192" s="32"/>
      <c r="M2192" s="155" t="s">
        <v>1</v>
      </c>
      <c r="N2192" s="156" t="s">
        <v>41</v>
      </c>
      <c r="P2192" s="157">
        <f t="shared" si="1"/>
        <v>0</v>
      </c>
      <c r="Q2192" s="157">
        <v>2.1000000000000001E-4</v>
      </c>
      <c r="R2192" s="157">
        <f t="shared" si="2"/>
        <v>4.2000000000000002E-4</v>
      </c>
      <c r="S2192" s="157">
        <v>0</v>
      </c>
      <c r="T2192" s="158">
        <f t="shared" si="3"/>
        <v>0</v>
      </c>
      <c r="AR2192" s="159" t="s">
        <v>461</v>
      </c>
      <c r="AT2192" s="159" t="s">
        <v>373</v>
      </c>
      <c r="AU2192" s="159" t="s">
        <v>88</v>
      </c>
      <c r="AY2192" s="17" t="s">
        <v>371</v>
      </c>
      <c r="BE2192" s="160">
        <f t="shared" si="4"/>
        <v>0</v>
      </c>
      <c r="BF2192" s="160">
        <f t="shared" si="5"/>
        <v>0</v>
      </c>
      <c r="BG2192" s="160">
        <f t="shared" si="6"/>
        <v>0</v>
      </c>
      <c r="BH2192" s="160">
        <f t="shared" si="7"/>
        <v>0</v>
      </c>
      <c r="BI2192" s="160">
        <f t="shared" si="8"/>
        <v>0</v>
      </c>
      <c r="BJ2192" s="17" t="s">
        <v>88</v>
      </c>
      <c r="BK2192" s="160">
        <f t="shared" si="9"/>
        <v>0</v>
      </c>
      <c r="BL2192" s="17" t="s">
        <v>461</v>
      </c>
      <c r="BM2192" s="159" t="s">
        <v>2509</v>
      </c>
    </row>
    <row r="2193" spans="2:65" s="1" customFormat="1" ht="66.75" customHeight="1" x14ac:dyDescent="0.2">
      <c r="B2193" s="147"/>
      <c r="C2193" s="148" t="s">
        <v>2510</v>
      </c>
      <c r="D2193" s="148" t="s">
        <v>373</v>
      </c>
      <c r="E2193" s="149" t="s">
        <v>2511</v>
      </c>
      <c r="F2193" s="150" t="s">
        <v>2512</v>
      </c>
      <c r="G2193" s="151" t="s">
        <v>513</v>
      </c>
      <c r="H2193" s="152">
        <v>9</v>
      </c>
      <c r="I2193" s="153"/>
      <c r="J2193" s="154">
        <f t="shared" si="0"/>
        <v>0</v>
      </c>
      <c r="K2193" s="150"/>
      <c r="L2193" s="32"/>
      <c r="M2193" s="155" t="s">
        <v>1</v>
      </c>
      <c r="N2193" s="156" t="s">
        <v>41</v>
      </c>
      <c r="P2193" s="157">
        <f t="shared" si="1"/>
        <v>0</v>
      </c>
      <c r="Q2193" s="157">
        <v>2.1000000000000001E-4</v>
      </c>
      <c r="R2193" s="157">
        <f t="shared" si="2"/>
        <v>1.8900000000000002E-3</v>
      </c>
      <c r="S2193" s="157">
        <v>0</v>
      </c>
      <c r="T2193" s="158">
        <f t="shared" si="3"/>
        <v>0</v>
      </c>
      <c r="AR2193" s="159" t="s">
        <v>461</v>
      </c>
      <c r="AT2193" s="159" t="s">
        <v>373</v>
      </c>
      <c r="AU2193" s="159" t="s">
        <v>88</v>
      </c>
      <c r="AY2193" s="17" t="s">
        <v>371</v>
      </c>
      <c r="BE2193" s="160">
        <f t="shared" si="4"/>
        <v>0</v>
      </c>
      <c r="BF2193" s="160">
        <f t="shared" si="5"/>
        <v>0</v>
      </c>
      <c r="BG2193" s="160">
        <f t="shared" si="6"/>
        <v>0</v>
      </c>
      <c r="BH2193" s="160">
        <f t="shared" si="7"/>
        <v>0</v>
      </c>
      <c r="BI2193" s="160">
        <f t="shared" si="8"/>
        <v>0</v>
      </c>
      <c r="BJ2193" s="17" t="s">
        <v>88</v>
      </c>
      <c r="BK2193" s="160">
        <f t="shared" si="9"/>
        <v>0</v>
      </c>
      <c r="BL2193" s="17" t="s">
        <v>461</v>
      </c>
      <c r="BM2193" s="159" t="s">
        <v>2513</v>
      </c>
    </row>
    <row r="2194" spans="2:65" s="1" customFormat="1" ht="62.65" customHeight="1" x14ac:dyDescent="0.2">
      <c r="B2194" s="147"/>
      <c r="C2194" s="148" t="s">
        <v>2514</v>
      </c>
      <c r="D2194" s="148" t="s">
        <v>373</v>
      </c>
      <c r="E2194" s="149" t="s">
        <v>2515</v>
      </c>
      <c r="F2194" s="150" t="s">
        <v>2516</v>
      </c>
      <c r="G2194" s="151" t="s">
        <v>513</v>
      </c>
      <c r="H2194" s="152">
        <v>12</v>
      </c>
      <c r="I2194" s="153"/>
      <c r="J2194" s="154">
        <f t="shared" si="0"/>
        <v>0</v>
      </c>
      <c r="K2194" s="150"/>
      <c r="L2194" s="32"/>
      <c r="M2194" s="155" t="s">
        <v>1</v>
      </c>
      <c r="N2194" s="156" t="s">
        <v>41</v>
      </c>
      <c r="P2194" s="157">
        <f t="shared" si="1"/>
        <v>0</v>
      </c>
      <c r="Q2194" s="157">
        <v>2.1000000000000001E-4</v>
      </c>
      <c r="R2194" s="157">
        <f t="shared" si="2"/>
        <v>2.5200000000000001E-3</v>
      </c>
      <c r="S2194" s="157">
        <v>0</v>
      </c>
      <c r="T2194" s="158">
        <f t="shared" si="3"/>
        <v>0</v>
      </c>
      <c r="AR2194" s="159" t="s">
        <v>461</v>
      </c>
      <c r="AT2194" s="159" t="s">
        <v>373</v>
      </c>
      <c r="AU2194" s="159" t="s">
        <v>88</v>
      </c>
      <c r="AY2194" s="17" t="s">
        <v>371</v>
      </c>
      <c r="BE2194" s="160">
        <f t="shared" si="4"/>
        <v>0</v>
      </c>
      <c r="BF2194" s="160">
        <f t="shared" si="5"/>
        <v>0</v>
      </c>
      <c r="BG2194" s="160">
        <f t="shared" si="6"/>
        <v>0</v>
      </c>
      <c r="BH2194" s="160">
        <f t="shared" si="7"/>
        <v>0</v>
      </c>
      <c r="BI2194" s="160">
        <f t="shared" si="8"/>
        <v>0</v>
      </c>
      <c r="BJ2194" s="17" t="s">
        <v>88</v>
      </c>
      <c r="BK2194" s="160">
        <f t="shared" si="9"/>
        <v>0</v>
      </c>
      <c r="BL2194" s="17" t="s">
        <v>461</v>
      </c>
      <c r="BM2194" s="159" t="s">
        <v>2517</v>
      </c>
    </row>
    <row r="2195" spans="2:65" s="1" customFormat="1" ht="62.65" customHeight="1" x14ac:dyDescent="0.2">
      <c r="B2195" s="147"/>
      <c r="C2195" s="148" t="s">
        <v>2518</v>
      </c>
      <c r="D2195" s="148" t="s">
        <v>373</v>
      </c>
      <c r="E2195" s="149" t="s">
        <v>2519</v>
      </c>
      <c r="F2195" s="150" t="s">
        <v>2520</v>
      </c>
      <c r="G2195" s="151" t="s">
        <v>513</v>
      </c>
      <c r="H2195" s="152">
        <v>4</v>
      </c>
      <c r="I2195" s="153"/>
      <c r="J2195" s="154">
        <f t="shared" si="0"/>
        <v>0</v>
      </c>
      <c r="K2195" s="150"/>
      <c r="L2195" s="32"/>
      <c r="M2195" s="155" t="s">
        <v>1</v>
      </c>
      <c r="N2195" s="156" t="s">
        <v>41</v>
      </c>
      <c r="P2195" s="157">
        <f t="shared" si="1"/>
        <v>0</v>
      </c>
      <c r="Q2195" s="157">
        <v>2.1000000000000001E-4</v>
      </c>
      <c r="R2195" s="157">
        <f t="shared" si="2"/>
        <v>8.4000000000000003E-4</v>
      </c>
      <c r="S2195" s="157">
        <v>0</v>
      </c>
      <c r="T2195" s="158">
        <f t="shared" si="3"/>
        <v>0</v>
      </c>
      <c r="AR2195" s="159" t="s">
        <v>461</v>
      </c>
      <c r="AT2195" s="159" t="s">
        <v>373</v>
      </c>
      <c r="AU2195" s="159" t="s">
        <v>88</v>
      </c>
      <c r="AY2195" s="17" t="s">
        <v>371</v>
      </c>
      <c r="BE2195" s="160">
        <f t="shared" si="4"/>
        <v>0</v>
      </c>
      <c r="BF2195" s="160">
        <f t="shared" si="5"/>
        <v>0</v>
      </c>
      <c r="BG2195" s="160">
        <f t="shared" si="6"/>
        <v>0</v>
      </c>
      <c r="BH2195" s="160">
        <f t="shared" si="7"/>
        <v>0</v>
      </c>
      <c r="BI2195" s="160">
        <f t="shared" si="8"/>
        <v>0</v>
      </c>
      <c r="BJ2195" s="17" t="s">
        <v>88</v>
      </c>
      <c r="BK2195" s="160">
        <f t="shared" si="9"/>
        <v>0</v>
      </c>
      <c r="BL2195" s="17" t="s">
        <v>461</v>
      </c>
      <c r="BM2195" s="159" t="s">
        <v>2521</v>
      </c>
    </row>
    <row r="2196" spans="2:65" s="1" customFormat="1" ht="66.75" customHeight="1" x14ac:dyDescent="0.2">
      <c r="B2196" s="147"/>
      <c r="C2196" s="148" t="s">
        <v>2522</v>
      </c>
      <c r="D2196" s="148" t="s">
        <v>373</v>
      </c>
      <c r="E2196" s="149" t="s">
        <v>2523</v>
      </c>
      <c r="F2196" s="150" t="s">
        <v>2524</v>
      </c>
      <c r="G2196" s="151" t="s">
        <v>513</v>
      </c>
      <c r="H2196" s="152">
        <v>12</v>
      </c>
      <c r="I2196" s="153"/>
      <c r="J2196" s="154">
        <f t="shared" si="0"/>
        <v>0</v>
      </c>
      <c r="K2196" s="150"/>
      <c r="L2196" s="32"/>
      <c r="M2196" s="155" t="s">
        <v>1</v>
      </c>
      <c r="N2196" s="156" t="s">
        <v>41</v>
      </c>
      <c r="P2196" s="157">
        <f t="shared" si="1"/>
        <v>0</v>
      </c>
      <c r="Q2196" s="157">
        <v>2.1000000000000001E-4</v>
      </c>
      <c r="R2196" s="157">
        <f t="shared" si="2"/>
        <v>2.5200000000000001E-3</v>
      </c>
      <c r="S2196" s="157">
        <v>0</v>
      </c>
      <c r="T2196" s="158">
        <f t="shared" si="3"/>
        <v>0</v>
      </c>
      <c r="AR2196" s="159" t="s">
        <v>461</v>
      </c>
      <c r="AT2196" s="159" t="s">
        <v>373</v>
      </c>
      <c r="AU2196" s="159" t="s">
        <v>88</v>
      </c>
      <c r="AY2196" s="17" t="s">
        <v>371</v>
      </c>
      <c r="BE2196" s="160">
        <f t="shared" si="4"/>
        <v>0</v>
      </c>
      <c r="BF2196" s="160">
        <f t="shared" si="5"/>
        <v>0</v>
      </c>
      <c r="BG2196" s="160">
        <f t="shared" si="6"/>
        <v>0</v>
      </c>
      <c r="BH2196" s="160">
        <f t="shared" si="7"/>
        <v>0</v>
      </c>
      <c r="BI2196" s="160">
        <f t="shared" si="8"/>
        <v>0</v>
      </c>
      <c r="BJ2196" s="17" t="s">
        <v>88</v>
      </c>
      <c r="BK2196" s="160">
        <f t="shared" si="9"/>
        <v>0</v>
      </c>
      <c r="BL2196" s="17" t="s">
        <v>461</v>
      </c>
      <c r="BM2196" s="159" t="s">
        <v>2525</v>
      </c>
    </row>
    <row r="2197" spans="2:65" s="1" customFormat="1" ht="62.65" customHeight="1" x14ac:dyDescent="0.2">
      <c r="B2197" s="147"/>
      <c r="C2197" s="148" t="s">
        <v>2526</v>
      </c>
      <c r="D2197" s="148" t="s">
        <v>373</v>
      </c>
      <c r="E2197" s="149" t="s">
        <v>2527</v>
      </c>
      <c r="F2197" s="150" t="s">
        <v>2528</v>
      </c>
      <c r="G2197" s="151" t="s">
        <v>513</v>
      </c>
      <c r="H2197" s="152">
        <v>3</v>
      </c>
      <c r="I2197" s="153"/>
      <c r="J2197" s="154">
        <f t="shared" si="0"/>
        <v>0</v>
      </c>
      <c r="K2197" s="150"/>
      <c r="L2197" s="32"/>
      <c r="M2197" s="155" t="s">
        <v>1</v>
      </c>
      <c r="N2197" s="156" t="s">
        <v>41</v>
      </c>
      <c r="P2197" s="157">
        <f t="shared" si="1"/>
        <v>0</v>
      </c>
      <c r="Q2197" s="157">
        <v>2.1000000000000001E-4</v>
      </c>
      <c r="R2197" s="157">
        <f t="shared" si="2"/>
        <v>6.3000000000000003E-4</v>
      </c>
      <c r="S2197" s="157">
        <v>0</v>
      </c>
      <c r="T2197" s="158">
        <f t="shared" si="3"/>
        <v>0</v>
      </c>
      <c r="AR2197" s="159" t="s">
        <v>461</v>
      </c>
      <c r="AT2197" s="159" t="s">
        <v>373</v>
      </c>
      <c r="AU2197" s="159" t="s">
        <v>88</v>
      </c>
      <c r="AY2197" s="17" t="s">
        <v>371</v>
      </c>
      <c r="BE2197" s="160">
        <f t="shared" si="4"/>
        <v>0</v>
      </c>
      <c r="BF2197" s="160">
        <f t="shared" si="5"/>
        <v>0</v>
      </c>
      <c r="BG2197" s="160">
        <f t="shared" si="6"/>
        <v>0</v>
      </c>
      <c r="BH2197" s="160">
        <f t="shared" si="7"/>
        <v>0</v>
      </c>
      <c r="BI2197" s="160">
        <f t="shared" si="8"/>
        <v>0</v>
      </c>
      <c r="BJ2197" s="17" t="s">
        <v>88</v>
      </c>
      <c r="BK2197" s="160">
        <f t="shared" si="9"/>
        <v>0</v>
      </c>
      <c r="BL2197" s="17" t="s">
        <v>461</v>
      </c>
      <c r="BM2197" s="159" t="s">
        <v>2529</v>
      </c>
    </row>
    <row r="2198" spans="2:65" s="1" customFormat="1" ht="37.9" customHeight="1" x14ac:dyDescent="0.2">
      <c r="B2198" s="147"/>
      <c r="C2198" s="148" t="s">
        <v>2530</v>
      </c>
      <c r="D2198" s="148" t="s">
        <v>373</v>
      </c>
      <c r="E2198" s="149" t="s">
        <v>2531</v>
      </c>
      <c r="F2198" s="150" t="s">
        <v>2532</v>
      </c>
      <c r="G2198" s="151" t="s">
        <v>513</v>
      </c>
      <c r="H2198" s="152">
        <v>2</v>
      </c>
      <c r="I2198" s="153"/>
      <c r="J2198" s="154">
        <f t="shared" si="0"/>
        <v>0</v>
      </c>
      <c r="K2198" s="150"/>
      <c r="L2198" s="32"/>
      <c r="M2198" s="155" t="s">
        <v>1</v>
      </c>
      <c r="N2198" s="156" t="s">
        <v>41</v>
      </c>
      <c r="P2198" s="157">
        <f t="shared" si="1"/>
        <v>0</v>
      </c>
      <c r="Q2198" s="157">
        <v>2.1000000000000001E-4</v>
      </c>
      <c r="R2198" s="157">
        <f t="shared" si="2"/>
        <v>4.2000000000000002E-4</v>
      </c>
      <c r="S2198" s="157">
        <v>0</v>
      </c>
      <c r="T2198" s="158">
        <f t="shared" si="3"/>
        <v>0</v>
      </c>
      <c r="AR2198" s="159" t="s">
        <v>461</v>
      </c>
      <c r="AT2198" s="159" t="s">
        <v>373</v>
      </c>
      <c r="AU2198" s="159" t="s">
        <v>88</v>
      </c>
      <c r="AY2198" s="17" t="s">
        <v>371</v>
      </c>
      <c r="BE2198" s="160">
        <f t="shared" si="4"/>
        <v>0</v>
      </c>
      <c r="BF2198" s="160">
        <f t="shared" si="5"/>
        <v>0</v>
      </c>
      <c r="BG2198" s="160">
        <f t="shared" si="6"/>
        <v>0</v>
      </c>
      <c r="BH2198" s="160">
        <f t="shared" si="7"/>
        <v>0</v>
      </c>
      <c r="BI2198" s="160">
        <f t="shared" si="8"/>
        <v>0</v>
      </c>
      <c r="BJ2198" s="17" t="s">
        <v>88</v>
      </c>
      <c r="BK2198" s="160">
        <f t="shared" si="9"/>
        <v>0</v>
      </c>
      <c r="BL2198" s="17" t="s">
        <v>461</v>
      </c>
      <c r="BM2198" s="159" t="s">
        <v>2533</v>
      </c>
    </row>
    <row r="2199" spans="2:65" s="1" customFormat="1" ht="66.75" customHeight="1" x14ac:dyDescent="0.2">
      <c r="B2199" s="147"/>
      <c r="C2199" s="148" t="s">
        <v>2534</v>
      </c>
      <c r="D2199" s="148" t="s">
        <v>373</v>
      </c>
      <c r="E2199" s="149" t="s">
        <v>2535</v>
      </c>
      <c r="F2199" s="150" t="s">
        <v>2536</v>
      </c>
      <c r="G2199" s="151" t="s">
        <v>513</v>
      </c>
      <c r="H2199" s="152">
        <v>10</v>
      </c>
      <c r="I2199" s="153"/>
      <c r="J2199" s="154">
        <f t="shared" si="0"/>
        <v>0</v>
      </c>
      <c r="K2199" s="150"/>
      <c r="L2199" s="32"/>
      <c r="M2199" s="155" t="s">
        <v>1</v>
      </c>
      <c r="N2199" s="156" t="s">
        <v>41</v>
      </c>
      <c r="P2199" s="157">
        <f t="shared" si="1"/>
        <v>0</v>
      </c>
      <c r="Q2199" s="157">
        <v>2.1000000000000001E-4</v>
      </c>
      <c r="R2199" s="157">
        <f t="shared" si="2"/>
        <v>2.1000000000000003E-3</v>
      </c>
      <c r="S2199" s="157">
        <v>0</v>
      </c>
      <c r="T2199" s="158">
        <f t="shared" si="3"/>
        <v>0</v>
      </c>
      <c r="AR2199" s="159" t="s">
        <v>461</v>
      </c>
      <c r="AT2199" s="159" t="s">
        <v>373</v>
      </c>
      <c r="AU2199" s="159" t="s">
        <v>88</v>
      </c>
      <c r="AY2199" s="17" t="s">
        <v>371</v>
      </c>
      <c r="BE2199" s="160">
        <f t="shared" si="4"/>
        <v>0</v>
      </c>
      <c r="BF2199" s="160">
        <f t="shared" si="5"/>
        <v>0</v>
      </c>
      <c r="BG2199" s="160">
        <f t="shared" si="6"/>
        <v>0</v>
      </c>
      <c r="BH2199" s="160">
        <f t="shared" si="7"/>
        <v>0</v>
      </c>
      <c r="BI2199" s="160">
        <f t="shared" si="8"/>
        <v>0</v>
      </c>
      <c r="BJ2199" s="17" t="s">
        <v>88</v>
      </c>
      <c r="BK2199" s="160">
        <f t="shared" si="9"/>
        <v>0</v>
      </c>
      <c r="BL2199" s="17" t="s">
        <v>461</v>
      </c>
      <c r="BM2199" s="159" t="s">
        <v>2537</v>
      </c>
    </row>
    <row r="2200" spans="2:65" s="1" customFormat="1" ht="62.65" customHeight="1" x14ac:dyDescent="0.2">
      <c r="B2200" s="147"/>
      <c r="C2200" s="148" t="s">
        <v>2538</v>
      </c>
      <c r="D2200" s="148" t="s">
        <v>373</v>
      </c>
      <c r="E2200" s="149" t="s">
        <v>2539</v>
      </c>
      <c r="F2200" s="150" t="s">
        <v>2540</v>
      </c>
      <c r="G2200" s="151" t="s">
        <v>513</v>
      </c>
      <c r="H2200" s="152">
        <v>3</v>
      </c>
      <c r="I2200" s="153"/>
      <c r="J2200" s="154">
        <f t="shared" si="0"/>
        <v>0</v>
      </c>
      <c r="K2200" s="150"/>
      <c r="L2200" s="32"/>
      <c r="M2200" s="155" t="s">
        <v>1</v>
      </c>
      <c r="N2200" s="156" t="s">
        <v>41</v>
      </c>
      <c r="P2200" s="157">
        <f t="shared" si="1"/>
        <v>0</v>
      </c>
      <c r="Q2200" s="157">
        <v>2.1000000000000001E-4</v>
      </c>
      <c r="R2200" s="157">
        <f t="shared" si="2"/>
        <v>6.3000000000000003E-4</v>
      </c>
      <c r="S2200" s="157">
        <v>0</v>
      </c>
      <c r="T2200" s="158">
        <f t="shared" si="3"/>
        <v>0</v>
      </c>
      <c r="AR2200" s="159" t="s">
        <v>461</v>
      </c>
      <c r="AT2200" s="159" t="s">
        <v>373</v>
      </c>
      <c r="AU2200" s="159" t="s">
        <v>88</v>
      </c>
      <c r="AY2200" s="17" t="s">
        <v>371</v>
      </c>
      <c r="BE2200" s="160">
        <f t="shared" si="4"/>
        <v>0</v>
      </c>
      <c r="BF2200" s="160">
        <f t="shared" si="5"/>
        <v>0</v>
      </c>
      <c r="BG2200" s="160">
        <f t="shared" si="6"/>
        <v>0</v>
      </c>
      <c r="BH2200" s="160">
        <f t="shared" si="7"/>
        <v>0</v>
      </c>
      <c r="BI2200" s="160">
        <f t="shared" si="8"/>
        <v>0</v>
      </c>
      <c r="BJ2200" s="17" t="s">
        <v>88</v>
      </c>
      <c r="BK2200" s="160">
        <f t="shared" si="9"/>
        <v>0</v>
      </c>
      <c r="BL2200" s="17" t="s">
        <v>461</v>
      </c>
      <c r="BM2200" s="159" t="s">
        <v>2541</v>
      </c>
    </row>
    <row r="2201" spans="2:65" s="1" customFormat="1" ht="66.75" customHeight="1" x14ac:dyDescent="0.2">
      <c r="B2201" s="147"/>
      <c r="C2201" s="148" t="s">
        <v>2542</v>
      </c>
      <c r="D2201" s="148" t="s">
        <v>373</v>
      </c>
      <c r="E2201" s="149" t="s">
        <v>2543</v>
      </c>
      <c r="F2201" s="150" t="s">
        <v>2544</v>
      </c>
      <c r="G2201" s="151" t="s">
        <v>513</v>
      </c>
      <c r="H2201" s="152">
        <v>1</v>
      </c>
      <c r="I2201" s="153"/>
      <c r="J2201" s="154">
        <f t="shared" si="0"/>
        <v>0</v>
      </c>
      <c r="K2201" s="150"/>
      <c r="L2201" s="32"/>
      <c r="M2201" s="155" t="s">
        <v>1</v>
      </c>
      <c r="N2201" s="156" t="s">
        <v>41</v>
      </c>
      <c r="P2201" s="157">
        <f t="shared" si="1"/>
        <v>0</v>
      </c>
      <c r="Q2201" s="157">
        <v>2.1000000000000001E-4</v>
      </c>
      <c r="R2201" s="157">
        <f t="shared" si="2"/>
        <v>2.1000000000000001E-4</v>
      </c>
      <c r="S2201" s="157">
        <v>0</v>
      </c>
      <c r="T2201" s="158">
        <f t="shared" si="3"/>
        <v>0</v>
      </c>
      <c r="AR2201" s="159" t="s">
        <v>461</v>
      </c>
      <c r="AT2201" s="159" t="s">
        <v>373</v>
      </c>
      <c r="AU2201" s="159" t="s">
        <v>88</v>
      </c>
      <c r="AY2201" s="17" t="s">
        <v>371</v>
      </c>
      <c r="BE2201" s="160">
        <f t="shared" si="4"/>
        <v>0</v>
      </c>
      <c r="BF2201" s="160">
        <f t="shared" si="5"/>
        <v>0</v>
      </c>
      <c r="BG2201" s="160">
        <f t="shared" si="6"/>
        <v>0</v>
      </c>
      <c r="BH2201" s="160">
        <f t="shared" si="7"/>
        <v>0</v>
      </c>
      <c r="BI2201" s="160">
        <f t="shared" si="8"/>
        <v>0</v>
      </c>
      <c r="BJ2201" s="17" t="s">
        <v>88</v>
      </c>
      <c r="BK2201" s="160">
        <f t="shared" si="9"/>
        <v>0</v>
      </c>
      <c r="BL2201" s="17" t="s">
        <v>461</v>
      </c>
      <c r="BM2201" s="159" t="s">
        <v>2545</v>
      </c>
    </row>
    <row r="2202" spans="2:65" s="1" customFormat="1" ht="66.75" customHeight="1" x14ac:dyDescent="0.2">
      <c r="B2202" s="147"/>
      <c r="C2202" s="148" t="s">
        <v>2546</v>
      </c>
      <c r="D2202" s="148" t="s">
        <v>373</v>
      </c>
      <c r="E2202" s="149" t="s">
        <v>2547</v>
      </c>
      <c r="F2202" s="150" t="s">
        <v>2548</v>
      </c>
      <c r="G2202" s="151" t="s">
        <v>513</v>
      </c>
      <c r="H2202" s="152">
        <v>1</v>
      </c>
      <c r="I2202" s="153"/>
      <c r="J2202" s="154">
        <f t="shared" si="0"/>
        <v>0</v>
      </c>
      <c r="K2202" s="150"/>
      <c r="L2202" s="32"/>
      <c r="M2202" s="155" t="s">
        <v>1</v>
      </c>
      <c r="N2202" s="156" t="s">
        <v>41</v>
      </c>
      <c r="P2202" s="157">
        <f t="shared" si="1"/>
        <v>0</v>
      </c>
      <c r="Q2202" s="157">
        <v>2.1000000000000001E-4</v>
      </c>
      <c r="R2202" s="157">
        <f t="shared" si="2"/>
        <v>2.1000000000000001E-4</v>
      </c>
      <c r="S2202" s="157">
        <v>0</v>
      </c>
      <c r="T2202" s="158">
        <f t="shared" si="3"/>
        <v>0</v>
      </c>
      <c r="AR2202" s="159" t="s">
        <v>461</v>
      </c>
      <c r="AT2202" s="159" t="s">
        <v>373</v>
      </c>
      <c r="AU2202" s="159" t="s">
        <v>88</v>
      </c>
      <c r="AY2202" s="17" t="s">
        <v>371</v>
      </c>
      <c r="BE2202" s="160">
        <f t="shared" si="4"/>
        <v>0</v>
      </c>
      <c r="BF2202" s="160">
        <f t="shared" si="5"/>
        <v>0</v>
      </c>
      <c r="BG2202" s="160">
        <f t="shared" si="6"/>
        <v>0</v>
      </c>
      <c r="BH2202" s="160">
        <f t="shared" si="7"/>
        <v>0</v>
      </c>
      <c r="BI2202" s="160">
        <f t="shared" si="8"/>
        <v>0</v>
      </c>
      <c r="BJ2202" s="17" t="s">
        <v>88</v>
      </c>
      <c r="BK2202" s="160">
        <f t="shared" si="9"/>
        <v>0</v>
      </c>
      <c r="BL2202" s="17" t="s">
        <v>461</v>
      </c>
      <c r="BM2202" s="159" t="s">
        <v>2549</v>
      </c>
    </row>
    <row r="2203" spans="2:65" s="1" customFormat="1" ht="62.65" customHeight="1" x14ac:dyDescent="0.2">
      <c r="B2203" s="147"/>
      <c r="C2203" s="148" t="s">
        <v>2550</v>
      </c>
      <c r="D2203" s="148" t="s">
        <v>373</v>
      </c>
      <c r="E2203" s="149" t="s">
        <v>2551</v>
      </c>
      <c r="F2203" s="150" t="s">
        <v>2552</v>
      </c>
      <c r="G2203" s="151" t="s">
        <v>513</v>
      </c>
      <c r="H2203" s="152">
        <v>1</v>
      </c>
      <c r="I2203" s="153"/>
      <c r="J2203" s="154">
        <f t="shared" si="0"/>
        <v>0</v>
      </c>
      <c r="K2203" s="150"/>
      <c r="L2203" s="32"/>
      <c r="M2203" s="155" t="s">
        <v>1</v>
      </c>
      <c r="N2203" s="156" t="s">
        <v>41</v>
      </c>
      <c r="P2203" s="157">
        <f t="shared" si="1"/>
        <v>0</v>
      </c>
      <c r="Q2203" s="157">
        <v>2.1000000000000001E-4</v>
      </c>
      <c r="R2203" s="157">
        <f t="shared" si="2"/>
        <v>2.1000000000000001E-4</v>
      </c>
      <c r="S2203" s="157">
        <v>0</v>
      </c>
      <c r="T2203" s="158">
        <f t="shared" si="3"/>
        <v>0</v>
      </c>
      <c r="AR2203" s="159" t="s">
        <v>461</v>
      </c>
      <c r="AT2203" s="159" t="s">
        <v>373</v>
      </c>
      <c r="AU2203" s="159" t="s">
        <v>88</v>
      </c>
      <c r="AY2203" s="17" t="s">
        <v>371</v>
      </c>
      <c r="BE2203" s="160">
        <f t="shared" si="4"/>
        <v>0</v>
      </c>
      <c r="BF2203" s="160">
        <f t="shared" si="5"/>
        <v>0</v>
      </c>
      <c r="BG2203" s="160">
        <f t="shared" si="6"/>
        <v>0</v>
      </c>
      <c r="BH2203" s="160">
        <f t="shared" si="7"/>
        <v>0</v>
      </c>
      <c r="BI2203" s="160">
        <f t="shared" si="8"/>
        <v>0</v>
      </c>
      <c r="BJ2203" s="17" t="s">
        <v>88</v>
      </c>
      <c r="BK2203" s="160">
        <f t="shared" si="9"/>
        <v>0</v>
      </c>
      <c r="BL2203" s="17" t="s">
        <v>461</v>
      </c>
      <c r="BM2203" s="159" t="s">
        <v>2553</v>
      </c>
    </row>
    <row r="2204" spans="2:65" s="1" customFormat="1" ht="66.75" customHeight="1" x14ac:dyDescent="0.2">
      <c r="B2204" s="147"/>
      <c r="C2204" s="148" t="s">
        <v>2554</v>
      </c>
      <c r="D2204" s="148" t="s">
        <v>373</v>
      </c>
      <c r="E2204" s="149" t="s">
        <v>2555</v>
      </c>
      <c r="F2204" s="150" t="s">
        <v>2556</v>
      </c>
      <c r="G2204" s="151" t="s">
        <v>513</v>
      </c>
      <c r="H2204" s="152">
        <v>1</v>
      </c>
      <c r="I2204" s="153"/>
      <c r="J2204" s="154">
        <f t="shared" si="0"/>
        <v>0</v>
      </c>
      <c r="K2204" s="150"/>
      <c r="L2204" s="32"/>
      <c r="M2204" s="155" t="s">
        <v>1</v>
      </c>
      <c r="N2204" s="156" t="s">
        <v>41</v>
      </c>
      <c r="P2204" s="157">
        <f t="shared" si="1"/>
        <v>0</v>
      </c>
      <c r="Q2204" s="157">
        <v>2.1000000000000001E-4</v>
      </c>
      <c r="R2204" s="157">
        <f t="shared" si="2"/>
        <v>2.1000000000000001E-4</v>
      </c>
      <c r="S2204" s="157">
        <v>0</v>
      </c>
      <c r="T2204" s="158">
        <f t="shared" si="3"/>
        <v>0</v>
      </c>
      <c r="AR2204" s="159" t="s">
        <v>461</v>
      </c>
      <c r="AT2204" s="159" t="s">
        <v>373</v>
      </c>
      <c r="AU2204" s="159" t="s">
        <v>88</v>
      </c>
      <c r="AY2204" s="17" t="s">
        <v>371</v>
      </c>
      <c r="BE2204" s="160">
        <f t="shared" si="4"/>
        <v>0</v>
      </c>
      <c r="BF2204" s="160">
        <f t="shared" si="5"/>
        <v>0</v>
      </c>
      <c r="BG2204" s="160">
        <f t="shared" si="6"/>
        <v>0</v>
      </c>
      <c r="BH2204" s="160">
        <f t="shared" si="7"/>
        <v>0</v>
      </c>
      <c r="BI2204" s="160">
        <f t="shared" si="8"/>
        <v>0</v>
      </c>
      <c r="BJ2204" s="17" t="s">
        <v>88</v>
      </c>
      <c r="BK2204" s="160">
        <f t="shared" si="9"/>
        <v>0</v>
      </c>
      <c r="BL2204" s="17" t="s">
        <v>461</v>
      </c>
      <c r="BM2204" s="159" t="s">
        <v>2557</v>
      </c>
    </row>
    <row r="2205" spans="2:65" s="1" customFormat="1" ht="62.65" customHeight="1" x14ac:dyDescent="0.2">
      <c r="B2205" s="147"/>
      <c r="C2205" s="148" t="s">
        <v>2558</v>
      </c>
      <c r="D2205" s="148" t="s">
        <v>373</v>
      </c>
      <c r="E2205" s="149" t="s">
        <v>2559</v>
      </c>
      <c r="F2205" s="150" t="s">
        <v>2560</v>
      </c>
      <c r="G2205" s="151" t="s">
        <v>513</v>
      </c>
      <c r="H2205" s="152">
        <v>1</v>
      </c>
      <c r="I2205" s="153"/>
      <c r="J2205" s="154">
        <f t="shared" si="0"/>
        <v>0</v>
      </c>
      <c r="K2205" s="150"/>
      <c r="L2205" s="32"/>
      <c r="M2205" s="155" t="s">
        <v>1</v>
      </c>
      <c r="N2205" s="156" t="s">
        <v>41</v>
      </c>
      <c r="P2205" s="157">
        <f t="shared" si="1"/>
        <v>0</v>
      </c>
      <c r="Q2205" s="157">
        <v>2.1000000000000001E-4</v>
      </c>
      <c r="R2205" s="157">
        <f t="shared" si="2"/>
        <v>2.1000000000000001E-4</v>
      </c>
      <c r="S2205" s="157">
        <v>0</v>
      </c>
      <c r="T2205" s="158">
        <f t="shared" si="3"/>
        <v>0</v>
      </c>
      <c r="AR2205" s="159" t="s">
        <v>461</v>
      </c>
      <c r="AT2205" s="159" t="s">
        <v>373</v>
      </c>
      <c r="AU2205" s="159" t="s">
        <v>88</v>
      </c>
      <c r="AY2205" s="17" t="s">
        <v>371</v>
      </c>
      <c r="BE2205" s="160">
        <f t="shared" si="4"/>
        <v>0</v>
      </c>
      <c r="BF2205" s="160">
        <f t="shared" si="5"/>
        <v>0</v>
      </c>
      <c r="BG2205" s="160">
        <f t="shared" si="6"/>
        <v>0</v>
      </c>
      <c r="BH2205" s="160">
        <f t="shared" si="7"/>
        <v>0</v>
      </c>
      <c r="BI2205" s="160">
        <f t="shared" si="8"/>
        <v>0</v>
      </c>
      <c r="BJ2205" s="17" t="s">
        <v>88</v>
      </c>
      <c r="BK2205" s="160">
        <f t="shared" si="9"/>
        <v>0</v>
      </c>
      <c r="BL2205" s="17" t="s">
        <v>461</v>
      </c>
      <c r="BM2205" s="159" t="s">
        <v>2561</v>
      </c>
    </row>
    <row r="2206" spans="2:65" s="1" customFormat="1" ht="66.75" customHeight="1" x14ac:dyDescent="0.2">
      <c r="B2206" s="147"/>
      <c r="C2206" s="148" t="s">
        <v>2562</v>
      </c>
      <c r="D2206" s="148" t="s">
        <v>373</v>
      </c>
      <c r="E2206" s="149" t="s">
        <v>2563</v>
      </c>
      <c r="F2206" s="150" t="s">
        <v>2564</v>
      </c>
      <c r="G2206" s="151" t="s">
        <v>513</v>
      </c>
      <c r="H2206" s="152">
        <v>1</v>
      </c>
      <c r="I2206" s="153"/>
      <c r="J2206" s="154">
        <f t="shared" si="0"/>
        <v>0</v>
      </c>
      <c r="K2206" s="150"/>
      <c r="L2206" s="32"/>
      <c r="M2206" s="155" t="s">
        <v>1</v>
      </c>
      <c r="N2206" s="156" t="s">
        <v>41</v>
      </c>
      <c r="P2206" s="157">
        <f t="shared" si="1"/>
        <v>0</v>
      </c>
      <c r="Q2206" s="157">
        <v>2.1000000000000001E-4</v>
      </c>
      <c r="R2206" s="157">
        <f t="shared" si="2"/>
        <v>2.1000000000000001E-4</v>
      </c>
      <c r="S2206" s="157">
        <v>0</v>
      </c>
      <c r="T2206" s="158">
        <f t="shared" si="3"/>
        <v>0</v>
      </c>
      <c r="AR2206" s="159" t="s">
        <v>461</v>
      </c>
      <c r="AT2206" s="159" t="s">
        <v>373</v>
      </c>
      <c r="AU2206" s="159" t="s">
        <v>88</v>
      </c>
      <c r="AY2206" s="17" t="s">
        <v>371</v>
      </c>
      <c r="BE2206" s="160">
        <f t="shared" si="4"/>
        <v>0</v>
      </c>
      <c r="BF2206" s="160">
        <f t="shared" si="5"/>
        <v>0</v>
      </c>
      <c r="BG2206" s="160">
        <f t="shared" si="6"/>
        <v>0</v>
      </c>
      <c r="BH2206" s="160">
        <f t="shared" si="7"/>
        <v>0</v>
      </c>
      <c r="BI2206" s="160">
        <f t="shared" si="8"/>
        <v>0</v>
      </c>
      <c r="BJ2206" s="17" t="s">
        <v>88</v>
      </c>
      <c r="BK2206" s="160">
        <f t="shared" si="9"/>
        <v>0</v>
      </c>
      <c r="BL2206" s="17" t="s">
        <v>461</v>
      </c>
      <c r="BM2206" s="159" t="s">
        <v>2565</v>
      </c>
    </row>
    <row r="2207" spans="2:65" s="1" customFormat="1" ht="66.75" customHeight="1" x14ac:dyDescent="0.2">
      <c r="B2207" s="147"/>
      <c r="C2207" s="148" t="s">
        <v>2566</v>
      </c>
      <c r="D2207" s="148" t="s">
        <v>373</v>
      </c>
      <c r="E2207" s="149" t="s">
        <v>2567</v>
      </c>
      <c r="F2207" s="150" t="s">
        <v>2568</v>
      </c>
      <c r="G2207" s="151" t="s">
        <v>513</v>
      </c>
      <c r="H2207" s="152">
        <v>1</v>
      </c>
      <c r="I2207" s="153"/>
      <c r="J2207" s="154">
        <f t="shared" si="0"/>
        <v>0</v>
      </c>
      <c r="K2207" s="150"/>
      <c r="L2207" s="32"/>
      <c r="M2207" s="155" t="s">
        <v>1</v>
      </c>
      <c r="N2207" s="156" t="s">
        <v>41</v>
      </c>
      <c r="P2207" s="157">
        <f t="shared" si="1"/>
        <v>0</v>
      </c>
      <c r="Q2207" s="157">
        <v>2.1000000000000001E-4</v>
      </c>
      <c r="R2207" s="157">
        <f t="shared" si="2"/>
        <v>2.1000000000000001E-4</v>
      </c>
      <c r="S2207" s="157">
        <v>0</v>
      </c>
      <c r="T2207" s="158">
        <f t="shared" si="3"/>
        <v>0</v>
      </c>
      <c r="AR2207" s="159" t="s">
        <v>461</v>
      </c>
      <c r="AT2207" s="159" t="s">
        <v>373</v>
      </c>
      <c r="AU2207" s="159" t="s">
        <v>88</v>
      </c>
      <c r="AY2207" s="17" t="s">
        <v>371</v>
      </c>
      <c r="BE2207" s="160">
        <f t="shared" si="4"/>
        <v>0</v>
      </c>
      <c r="BF2207" s="160">
        <f t="shared" si="5"/>
        <v>0</v>
      </c>
      <c r="BG2207" s="160">
        <f t="shared" si="6"/>
        <v>0</v>
      </c>
      <c r="BH2207" s="160">
        <f t="shared" si="7"/>
        <v>0</v>
      </c>
      <c r="BI2207" s="160">
        <f t="shared" si="8"/>
        <v>0</v>
      </c>
      <c r="BJ2207" s="17" t="s">
        <v>88</v>
      </c>
      <c r="BK2207" s="160">
        <f t="shared" si="9"/>
        <v>0</v>
      </c>
      <c r="BL2207" s="17" t="s">
        <v>461</v>
      </c>
      <c r="BM2207" s="159" t="s">
        <v>2569</v>
      </c>
    </row>
    <row r="2208" spans="2:65" s="1" customFormat="1" ht="66.75" customHeight="1" x14ac:dyDescent="0.2">
      <c r="B2208" s="147"/>
      <c r="C2208" s="148" t="s">
        <v>2570</v>
      </c>
      <c r="D2208" s="148" t="s">
        <v>373</v>
      </c>
      <c r="E2208" s="149" t="s">
        <v>2571</v>
      </c>
      <c r="F2208" s="150" t="s">
        <v>2572</v>
      </c>
      <c r="G2208" s="151" t="s">
        <v>513</v>
      </c>
      <c r="H2208" s="152">
        <v>7</v>
      </c>
      <c r="I2208" s="153"/>
      <c r="J2208" s="154">
        <f t="shared" si="0"/>
        <v>0</v>
      </c>
      <c r="K2208" s="150"/>
      <c r="L2208" s="32"/>
      <c r="M2208" s="155" t="s">
        <v>1</v>
      </c>
      <c r="N2208" s="156" t="s">
        <v>41</v>
      </c>
      <c r="P2208" s="157">
        <f t="shared" si="1"/>
        <v>0</v>
      </c>
      <c r="Q2208" s="157">
        <v>2.1000000000000001E-4</v>
      </c>
      <c r="R2208" s="157">
        <f t="shared" si="2"/>
        <v>1.47E-3</v>
      </c>
      <c r="S2208" s="157">
        <v>0</v>
      </c>
      <c r="T2208" s="158">
        <f t="shared" si="3"/>
        <v>0</v>
      </c>
      <c r="AR2208" s="159" t="s">
        <v>461</v>
      </c>
      <c r="AT2208" s="159" t="s">
        <v>373</v>
      </c>
      <c r="AU2208" s="159" t="s">
        <v>88</v>
      </c>
      <c r="AY2208" s="17" t="s">
        <v>371</v>
      </c>
      <c r="BE2208" s="160">
        <f t="shared" si="4"/>
        <v>0</v>
      </c>
      <c r="BF2208" s="160">
        <f t="shared" si="5"/>
        <v>0</v>
      </c>
      <c r="BG2208" s="160">
        <f t="shared" si="6"/>
        <v>0</v>
      </c>
      <c r="BH2208" s="160">
        <f t="shared" si="7"/>
        <v>0</v>
      </c>
      <c r="BI2208" s="160">
        <f t="shared" si="8"/>
        <v>0</v>
      </c>
      <c r="BJ2208" s="17" t="s">
        <v>88</v>
      </c>
      <c r="BK2208" s="160">
        <f t="shared" si="9"/>
        <v>0</v>
      </c>
      <c r="BL2208" s="17" t="s">
        <v>461</v>
      </c>
      <c r="BM2208" s="159" t="s">
        <v>2573</v>
      </c>
    </row>
    <row r="2209" spans="2:65" s="1" customFormat="1" ht="62.65" customHeight="1" x14ac:dyDescent="0.2">
      <c r="B2209" s="147"/>
      <c r="C2209" s="148" t="s">
        <v>2574</v>
      </c>
      <c r="D2209" s="148" t="s">
        <v>373</v>
      </c>
      <c r="E2209" s="149" t="s">
        <v>2575</v>
      </c>
      <c r="F2209" s="150" t="s">
        <v>2576</v>
      </c>
      <c r="G2209" s="151" t="s">
        <v>513</v>
      </c>
      <c r="H2209" s="152">
        <v>1</v>
      </c>
      <c r="I2209" s="153"/>
      <c r="J2209" s="154">
        <f t="shared" si="0"/>
        <v>0</v>
      </c>
      <c r="K2209" s="150"/>
      <c r="L2209" s="32"/>
      <c r="M2209" s="155" t="s">
        <v>1</v>
      </c>
      <c r="N2209" s="156" t="s">
        <v>41</v>
      </c>
      <c r="P2209" s="157">
        <f t="shared" si="1"/>
        <v>0</v>
      </c>
      <c r="Q2209" s="157">
        <v>2.1000000000000001E-4</v>
      </c>
      <c r="R2209" s="157">
        <f t="shared" si="2"/>
        <v>2.1000000000000001E-4</v>
      </c>
      <c r="S2209" s="157">
        <v>0</v>
      </c>
      <c r="T2209" s="158">
        <f t="shared" si="3"/>
        <v>0</v>
      </c>
      <c r="AR2209" s="159" t="s">
        <v>461</v>
      </c>
      <c r="AT2209" s="159" t="s">
        <v>373</v>
      </c>
      <c r="AU2209" s="159" t="s">
        <v>88</v>
      </c>
      <c r="AY2209" s="17" t="s">
        <v>371</v>
      </c>
      <c r="BE2209" s="160">
        <f t="shared" si="4"/>
        <v>0</v>
      </c>
      <c r="BF2209" s="160">
        <f t="shared" si="5"/>
        <v>0</v>
      </c>
      <c r="BG2209" s="160">
        <f t="shared" si="6"/>
        <v>0</v>
      </c>
      <c r="BH2209" s="160">
        <f t="shared" si="7"/>
        <v>0</v>
      </c>
      <c r="BI2209" s="160">
        <f t="shared" si="8"/>
        <v>0</v>
      </c>
      <c r="BJ2209" s="17" t="s">
        <v>88</v>
      </c>
      <c r="BK2209" s="160">
        <f t="shared" si="9"/>
        <v>0</v>
      </c>
      <c r="BL2209" s="17" t="s">
        <v>461</v>
      </c>
      <c r="BM2209" s="159" t="s">
        <v>2577</v>
      </c>
    </row>
    <row r="2210" spans="2:65" s="1" customFormat="1" ht="62.65" customHeight="1" x14ac:dyDescent="0.2">
      <c r="B2210" s="147"/>
      <c r="C2210" s="148" t="s">
        <v>2578</v>
      </c>
      <c r="D2210" s="148" t="s">
        <v>373</v>
      </c>
      <c r="E2210" s="149" t="s">
        <v>2579</v>
      </c>
      <c r="F2210" s="150" t="s">
        <v>2580</v>
      </c>
      <c r="G2210" s="151" t="s">
        <v>513</v>
      </c>
      <c r="H2210" s="152">
        <v>1</v>
      </c>
      <c r="I2210" s="153"/>
      <c r="J2210" s="154">
        <f t="shared" si="0"/>
        <v>0</v>
      </c>
      <c r="K2210" s="150"/>
      <c r="L2210" s="32"/>
      <c r="M2210" s="155" t="s">
        <v>1</v>
      </c>
      <c r="N2210" s="156" t="s">
        <v>41</v>
      </c>
      <c r="P2210" s="157">
        <f t="shared" si="1"/>
        <v>0</v>
      </c>
      <c r="Q2210" s="157">
        <v>2.1000000000000001E-4</v>
      </c>
      <c r="R2210" s="157">
        <f t="shared" si="2"/>
        <v>2.1000000000000001E-4</v>
      </c>
      <c r="S2210" s="157">
        <v>0</v>
      </c>
      <c r="T2210" s="158">
        <f t="shared" si="3"/>
        <v>0</v>
      </c>
      <c r="AR2210" s="159" t="s">
        <v>461</v>
      </c>
      <c r="AT2210" s="159" t="s">
        <v>373</v>
      </c>
      <c r="AU2210" s="159" t="s">
        <v>88</v>
      </c>
      <c r="AY2210" s="17" t="s">
        <v>371</v>
      </c>
      <c r="BE2210" s="160">
        <f t="shared" si="4"/>
        <v>0</v>
      </c>
      <c r="BF2210" s="160">
        <f t="shared" si="5"/>
        <v>0</v>
      </c>
      <c r="BG2210" s="160">
        <f t="shared" si="6"/>
        <v>0</v>
      </c>
      <c r="BH2210" s="160">
        <f t="shared" si="7"/>
        <v>0</v>
      </c>
      <c r="BI2210" s="160">
        <f t="shared" si="8"/>
        <v>0</v>
      </c>
      <c r="BJ2210" s="17" t="s">
        <v>88</v>
      </c>
      <c r="BK2210" s="160">
        <f t="shared" si="9"/>
        <v>0</v>
      </c>
      <c r="BL2210" s="17" t="s">
        <v>461</v>
      </c>
      <c r="BM2210" s="159" t="s">
        <v>2581</v>
      </c>
    </row>
    <row r="2211" spans="2:65" s="1" customFormat="1" ht="78" customHeight="1" x14ac:dyDescent="0.2">
      <c r="B2211" s="147"/>
      <c r="C2211" s="148" t="s">
        <v>2582</v>
      </c>
      <c r="D2211" s="148" t="s">
        <v>373</v>
      </c>
      <c r="E2211" s="149" t="s">
        <v>2583</v>
      </c>
      <c r="F2211" s="150" t="s">
        <v>2584</v>
      </c>
      <c r="G2211" s="151" t="s">
        <v>513</v>
      </c>
      <c r="H2211" s="152">
        <v>1</v>
      </c>
      <c r="I2211" s="153"/>
      <c r="J2211" s="154">
        <f t="shared" si="0"/>
        <v>0</v>
      </c>
      <c r="K2211" s="150"/>
      <c r="L2211" s="32"/>
      <c r="M2211" s="155" t="s">
        <v>1</v>
      </c>
      <c r="N2211" s="156" t="s">
        <v>41</v>
      </c>
      <c r="P2211" s="157">
        <f t="shared" si="1"/>
        <v>0</v>
      </c>
      <c r="Q2211" s="157">
        <v>2.1000000000000001E-4</v>
      </c>
      <c r="R2211" s="157">
        <f t="shared" si="2"/>
        <v>2.1000000000000001E-4</v>
      </c>
      <c r="S2211" s="157">
        <v>0</v>
      </c>
      <c r="T2211" s="158">
        <f t="shared" si="3"/>
        <v>0</v>
      </c>
      <c r="AR2211" s="159" t="s">
        <v>461</v>
      </c>
      <c r="AT2211" s="159" t="s">
        <v>373</v>
      </c>
      <c r="AU2211" s="159" t="s">
        <v>88</v>
      </c>
      <c r="AY2211" s="17" t="s">
        <v>371</v>
      </c>
      <c r="BE2211" s="160">
        <f t="shared" si="4"/>
        <v>0</v>
      </c>
      <c r="BF2211" s="160">
        <f t="shared" si="5"/>
        <v>0</v>
      </c>
      <c r="BG2211" s="160">
        <f t="shared" si="6"/>
        <v>0</v>
      </c>
      <c r="BH2211" s="160">
        <f t="shared" si="7"/>
        <v>0</v>
      </c>
      <c r="BI2211" s="160">
        <f t="shared" si="8"/>
        <v>0</v>
      </c>
      <c r="BJ2211" s="17" t="s">
        <v>88</v>
      </c>
      <c r="BK2211" s="160">
        <f t="shared" si="9"/>
        <v>0</v>
      </c>
      <c r="BL2211" s="17" t="s">
        <v>461</v>
      </c>
      <c r="BM2211" s="159" t="s">
        <v>2585</v>
      </c>
    </row>
    <row r="2212" spans="2:65" s="1" customFormat="1" ht="49.15" customHeight="1" x14ac:dyDescent="0.2">
      <c r="B2212" s="147"/>
      <c r="C2212" s="148" t="s">
        <v>2586</v>
      </c>
      <c r="D2212" s="148" t="s">
        <v>373</v>
      </c>
      <c r="E2212" s="149" t="s">
        <v>2587</v>
      </c>
      <c r="F2212" s="150" t="s">
        <v>2588</v>
      </c>
      <c r="G2212" s="151" t="s">
        <v>513</v>
      </c>
      <c r="H2212" s="152">
        <v>1</v>
      </c>
      <c r="I2212" s="153"/>
      <c r="J2212" s="154">
        <f t="shared" si="0"/>
        <v>0</v>
      </c>
      <c r="K2212" s="150"/>
      <c r="L2212" s="32"/>
      <c r="M2212" s="155" t="s">
        <v>1</v>
      </c>
      <c r="N2212" s="156" t="s">
        <v>41</v>
      </c>
      <c r="P2212" s="157">
        <f t="shared" si="1"/>
        <v>0</v>
      </c>
      <c r="Q2212" s="157">
        <v>2.1000000000000001E-4</v>
      </c>
      <c r="R2212" s="157">
        <f t="shared" si="2"/>
        <v>2.1000000000000001E-4</v>
      </c>
      <c r="S2212" s="157">
        <v>0</v>
      </c>
      <c r="T2212" s="158">
        <f t="shared" si="3"/>
        <v>0</v>
      </c>
      <c r="AR2212" s="159" t="s">
        <v>461</v>
      </c>
      <c r="AT2212" s="159" t="s">
        <v>373</v>
      </c>
      <c r="AU2212" s="159" t="s">
        <v>88</v>
      </c>
      <c r="AY2212" s="17" t="s">
        <v>371</v>
      </c>
      <c r="BE2212" s="160">
        <f t="shared" si="4"/>
        <v>0</v>
      </c>
      <c r="BF2212" s="160">
        <f t="shared" si="5"/>
        <v>0</v>
      </c>
      <c r="BG2212" s="160">
        <f t="shared" si="6"/>
        <v>0</v>
      </c>
      <c r="BH2212" s="160">
        <f t="shared" si="7"/>
        <v>0</v>
      </c>
      <c r="BI2212" s="160">
        <f t="shared" si="8"/>
        <v>0</v>
      </c>
      <c r="BJ2212" s="17" t="s">
        <v>88</v>
      </c>
      <c r="BK2212" s="160">
        <f t="shared" si="9"/>
        <v>0</v>
      </c>
      <c r="BL2212" s="17" t="s">
        <v>461</v>
      </c>
      <c r="BM2212" s="159" t="s">
        <v>2589</v>
      </c>
    </row>
    <row r="2213" spans="2:65" s="13" customFormat="1" ht="11.25" x14ac:dyDescent="0.2">
      <c r="B2213" s="168"/>
      <c r="D2213" s="162" t="s">
        <v>379</v>
      </c>
      <c r="E2213" s="169" t="s">
        <v>1</v>
      </c>
      <c r="F2213" s="170" t="s">
        <v>82</v>
      </c>
      <c r="H2213" s="171">
        <v>1</v>
      </c>
      <c r="I2213" s="172"/>
      <c r="L2213" s="168"/>
      <c r="M2213" s="173"/>
      <c r="T2213" s="174"/>
      <c r="AT2213" s="169" t="s">
        <v>379</v>
      </c>
      <c r="AU2213" s="169" t="s">
        <v>88</v>
      </c>
      <c r="AV2213" s="13" t="s">
        <v>88</v>
      </c>
      <c r="AW2213" s="13" t="s">
        <v>31</v>
      </c>
      <c r="AX2213" s="13" t="s">
        <v>75</v>
      </c>
      <c r="AY2213" s="169" t="s">
        <v>371</v>
      </c>
    </row>
    <row r="2214" spans="2:65" s="15" customFormat="1" ht="11.25" x14ac:dyDescent="0.2">
      <c r="B2214" s="182"/>
      <c r="D2214" s="162" t="s">
        <v>379</v>
      </c>
      <c r="E2214" s="183" t="s">
        <v>1</v>
      </c>
      <c r="F2214" s="184" t="s">
        <v>385</v>
      </c>
      <c r="H2214" s="185">
        <v>1</v>
      </c>
      <c r="I2214" s="186"/>
      <c r="L2214" s="182"/>
      <c r="M2214" s="187"/>
      <c r="T2214" s="188"/>
      <c r="AT2214" s="183" t="s">
        <v>379</v>
      </c>
      <c r="AU2214" s="183" t="s">
        <v>88</v>
      </c>
      <c r="AV2214" s="15" t="s">
        <v>377</v>
      </c>
      <c r="AW2214" s="15" t="s">
        <v>31</v>
      </c>
      <c r="AX2214" s="15" t="s">
        <v>82</v>
      </c>
      <c r="AY2214" s="183" t="s">
        <v>371</v>
      </c>
    </row>
    <row r="2215" spans="2:65" s="1" customFormat="1" ht="66.75" customHeight="1" x14ac:dyDescent="0.2">
      <c r="B2215" s="147"/>
      <c r="C2215" s="148" t="s">
        <v>2590</v>
      </c>
      <c r="D2215" s="148" t="s">
        <v>373</v>
      </c>
      <c r="E2215" s="149" t="s">
        <v>2591</v>
      </c>
      <c r="F2215" s="150" t="s">
        <v>2592</v>
      </c>
      <c r="G2215" s="151" t="s">
        <v>513</v>
      </c>
      <c r="H2215" s="152">
        <v>1</v>
      </c>
      <c r="I2215" s="153"/>
      <c r="J2215" s="154">
        <f t="shared" ref="J2215:J2220" si="10">ROUND(I2215*H2215,2)</f>
        <v>0</v>
      </c>
      <c r="K2215" s="150"/>
      <c r="L2215" s="32"/>
      <c r="M2215" s="155" t="s">
        <v>1</v>
      </c>
      <c r="N2215" s="156" t="s">
        <v>41</v>
      </c>
      <c r="P2215" s="157">
        <f t="shared" ref="P2215:P2220" si="11">O2215*H2215</f>
        <v>0</v>
      </c>
      <c r="Q2215" s="157">
        <v>2.1000000000000001E-4</v>
      </c>
      <c r="R2215" s="157">
        <f t="shared" ref="R2215:R2220" si="12">Q2215*H2215</f>
        <v>2.1000000000000001E-4</v>
      </c>
      <c r="S2215" s="157">
        <v>0</v>
      </c>
      <c r="T2215" s="158">
        <f t="shared" ref="T2215:T2220" si="13">S2215*H2215</f>
        <v>0</v>
      </c>
      <c r="AR2215" s="159" t="s">
        <v>461</v>
      </c>
      <c r="AT2215" s="159" t="s">
        <v>373</v>
      </c>
      <c r="AU2215" s="159" t="s">
        <v>88</v>
      </c>
      <c r="AY2215" s="17" t="s">
        <v>371</v>
      </c>
      <c r="BE2215" s="160">
        <f t="shared" ref="BE2215:BE2220" si="14">IF(N2215="základná",J2215,0)</f>
        <v>0</v>
      </c>
      <c r="BF2215" s="160">
        <f t="shared" ref="BF2215:BF2220" si="15">IF(N2215="znížená",J2215,0)</f>
        <v>0</v>
      </c>
      <c r="BG2215" s="160">
        <f t="shared" ref="BG2215:BG2220" si="16">IF(N2215="zákl. prenesená",J2215,0)</f>
        <v>0</v>
      </c>
      <c r="BH2215" s="160">
        <f t="shared" ref="BH2215:BH2220" si="17">IF(N2215="zníž. prenesená",J2215,0)</f>
        <v>0</v>
      </c>
      <c r="BI2215" s="160">
        <f t="shared" ref="BI2215:BI2220" si="18">IF(N2215="nulová",J2215,0)</f>
        <v>0</v>
      </c>
      <c r="BJ2215" s="17" t="s">
        <v>88</v>
      </c>
      <c r="BK2215" s="160">
        <f t="shared" ref="BK2215:BK2220" si="19">ROUND(I2215*H2215,2)</f>
        <v>0</v>
      </c>
      <c r="BL2215" s="17" t="s">
        <v>461</v>
      </c>
      <c r="BM2215" s="159" t="s">
        <v>2593</v>
      </c>
    </row>
    <row r="2216" spans="2:65" s="1" customFormat="1" ht="66.75" customHeight="1" x14ac:dyDescent="0.2">
      <c r="B2216" s="147"/>
      <c r="C2216" s="148" t="s">
        <v>2594</v>
      </c>
      <c r="D2216" s="148" t="s">
        <v>373</v>
      </c>
      <c r="E2216" s="149" t="s">
        <v>2595</v>
      </c>
      <c r="F2216" s="150" t="s">
        <v>2596</v>
      </c>
      <c r="G2216" s="151" t="s">
        <v>513</v>
      </c>
      <c r="H2216" s="152">
        <v>1</v>
      </c>
      <c r="I2216" s="153"/>
      <c r="J2216" s="154">
        <f t="shared" si="10"/>
        <v>0</v>
      </c>
      <c r="K2216" s="150"/>
      <c r="L2216" s="32"/>
      <c r="M2216" s="155" t="s">
        <v>1</v>
      </c>
      <c r="N2216" s="156" t="s">
        <v>41</v>
      </c>
      <c r="P2216" s="157">
        <f t="shared" si="11"/>
        <v>0</v>
      </c>
      <c r="Q2216" s="157">
        <v>2.1000000000000001E-4</v>
      </c>
      <c r="R2216" s="157">
        <f t="shared" si="12"/>
        <v>2.1000000000000001E-4</v>
      </c>
      <c r="S2216" s="157">
        <v>0</v>
      </c>
      <c r="T2216" s="158">
        <f t="shared" si="13"/>
        <v>0</v>
      </c>
      <c r="AR2216" s="159" t="s">
        <v>461</v>
      </c>
      <c r="AT2216" s="159" t="s">
        <v>373</v>
      </c>
      <c r="AU2216" s="159" t="s">
        <v>88</v>
      </c>
      <c r="AY2216" s="17" t="s">
        <v>371</v>
      </c>
      <c r="BE2216" s="160">
        <f t="shared" si="14"/>
        <v>0</v>
      </c>
      <c r="BF2216" s="160">
        <f t="shared" si="15"/>
        <v>0</v>
      </c>
      <c r="BG2216" s="160">
        <f t="shared" si="16"/>
        <v>0</v>
      </c>
      <c r="BH2216" s="160">
        <f t="shared" si="17"/>
        <v>0</v>
      </c>
      <c r="BI2216" s="160">
        <f t="shared" si="18"/>
        <v>0</v>
      </c>
      <c r="BJ2216" s="17" t="s">
        <v>88</v>
      </c>
      <c r="BK2216" s="160">
        <f t="shared" si="19"/>
        <v>0</v>
      </c>
      <c r="BL2216" s="17" t="s">
        <v>461</v>
      </c>
      <c r="BM2216" s="159" t="s">
        <v>2597</v>
      </c>
    </row>
    <row r="2217" spans="2:65" s="1" customFormat="1" ht="44.25" customHeight="1" x14ac:dyDescent="0.2">
      <c r="B2217" s="147"/>
      <c r="C2217" s="148" t="s">
        <v>2598</v>
      </c>
      <c r="D2217" s="148" t="s">
        <v>373</v>
      </c>
      <c r="E2217" s="149" t="s">
        <v>2599</v>
      </c>
      <c r="F2217" s="150" t="s">
        <v>2600</v>
      </c>
      <c r="G2217" s="151" t="s">
        <v>513</v>
      </c>
      <c r="H2217" s="152">
        <v>5</v>
      </c>
      <c r="I2217" s="153"/>
      <c r="J2217" s="154">
        <f t="shared" si="10"/>
        <v>0</v>
      </c>
      <c r="K2217" s="150"/>
      <c r="L2217" s="32"/>
      <c r="M2217" s="155" t="s">
        <v>1</v>
      </c>
      <c r="N2217" s="156" t="s">
        <v>41</v>
      </c>
      <c r="P2217" s="157">
        <f t="shared" si="11"/>
        <v>0</v>
      </c>
      <c r="Q2217" s="157">
        <v>2.1000000000000001E-4</v>
      </c>
      <c r="R2217" s="157">
        <f t="shared" si="12"/>
        <v>1.0500000000000002E-3</v>
      </c>
      <c r="S2217" s="157">
        <v>0</v>
      </c>
      <c r="T2217" s="158">
        <f t="shared" si="13"/>
        <v>0</v>
      </c>
      <c r="AR2217" s="159" t="s">
        <v>461</v>
      </c>
      <c r="AT2217" s="159" t="s">
        <v>373</v>
      </c>
      <c r="AU2217" s="159" t="s">
        <v>88</v>
      </c>
      <c r="AY2217" s="17" t="s">
        <v>371</v>
      </c>
      <c r="BE2217" s="160">
        <f t="shared" si="14"/>
        <v>0</v>
      </c>
      <c r="BF2217" s="160">
        <f t="shared" si="15"/>
        <v>0</v>
      </c>
      <c r="BG2217" s="160">
        <f t="shared" si="16"/>
        <v>0</v>
      </c>
      <c r="BH2217" s="160">
        <f t="shared" si="17"/>
        <v>0</v>
      </c>
      <c r="BI2217" s="160">
        <f t="shared" si="18"/>
        <v>0</v>
      </c>
      <c r="BJ2217" s="17" t="s">
        <v>88</v>
      </c>
      <c r="BK2217" s="160">
        <f t="shared" si="19"/>
        <v>0</v>
      </c>
      <c r="BL2217" s="17" t="s">
        <v>461</v>
      </c>
      <c r="BM2217" s="159" t="s">
        <v>2601</v>
      </c>
    </row>
    <row r="2218" spans="2:65" s="1" customFormat="1" ht="66.75" customHeight="1" x14ac:dyDescent="0.2">
      <c r="B2218" s="147"/>
      <c r="C2218" s="148" t="s">
        <v>2602</v>
      </c>
      <c r="D2218" s="148" t="s">
        <v>373</v>
      </c>
      <c r="E2218" s="149" t="s">
        <v>2603</v>
      </c>
      <c r="F2218" s="150" t="s">
        <v>2604</v>
      </c>
      <c r="G2218" s="151" t="s">
        <v>513</v>
      </c>
      <c r="H2218" s="152">
        <v>1</v>
      </c>
      <c r="I2218" s="153"/>
      <c r="J2218" s="154">
        <f t="shared" si="10"/>
        <v>0</v>
      </c>
      <c r="K2218" s="150"/>
      <c r="L2218" s="32"/>
      <c r="M2218" s="155" t="s">
        <v>1</v>
      </c>
      <c r="N2218" s="156" t="s">
        <v>41</v>
      </c>
      <c r="P2218" s="157">
        <f t="shared" si="11"/>
        <v>0</v>
      </c>
      <c r="Q2218" s="157">
        <v>2.1000000000000001E-4</v>
      </c>
      <c r="R2218" s="157">
        <f t="shared" si="12"/>
        <v>2.1000000000000001E-4</v>
      </c>
      <c r="S2218" s="157">
        <v>0</v>
      </c>
      <c r="T2218" s="158">
        <f t="shared" si="13"/>
        <v>0</v>
      </c>
      <c r="AR2218" s="159" t="s">
        <v>461</v>
      </c>
      <c r="AT2218" s="159" t="s">
        <v>373</v>
      </c>
      <c r="AU2218" s="159" t="s">
        <v>88</v>
      </c>
      <c r="AY2218" s="17" t="s">
        <v>371</v>
      </c>
      <c r="BE2218" s="160">
        <f t="shared" si="14"/>
        <v>0</v>
      </c>
      <c r="BF2218" s="160">
        <f t="shared" si="15"/>
        <v>0</v>
      </c>
      <c r="BG2218" s="160">
        <f t="shared" si="16"/>
        <v>0</v>
      </c>
      <c r="BH2218" s="160">
        <f t="shared" si="17"/>
        <v>0</v>
      </c>
      <c r="BI2218" s="160">
        <f t="shared" si="18"/>
        <v>0</v>
      </c>
      <c r="BJ2218" s="17" t="s">
        <v>88</v>
      </c>
      <c r="BK2218" s="160">
        <f t="shared" si="19"/>
        <v>0</v>
      </c>
      <c r="BL2218" s="17" t="s">
        <v>461</v>
      </c>
      <c r="BM2218" s="159" t="s">
        <v>2605</v>
      </c>
    </row>
    <row r="2219" spans="2:65" s="1" customFormat="1" ht="66.75" customHeight="1" x14ac:dyDescent="0.2">
      <c r="B2219" s="147"/>
      <c r="C2219" s="148" t="s">
        <v>2606</v>
      </c>
      <c r="D2219" s="148" t="s">
        <v>373</v>
      </c>
      <c r="E2219" s="149" t="s">
        <v>2607</v>
      </c>
      <c r="F2219" s="150" t="s">
        <v>2608</v>
      </c>
      <c r="G2219" s="151" t="s">
        <v>513</v>
      </c>
      <c r="H2219" s="152">
        <v>3</v>
      </c>
      <c r="I2219" s="153"/>
      <c r="J2219" s="154">
        <f t="shared" si="10"/>
        <v>0</v>
      </c>
      <c r="K2219" s="150"/>
      <c r="L2219" s="32"/>
      <c r="M2219" s="155" t="s">
        <v>1</v>
      </c>
      <c r="N2219" s="156" t="s">
        <v>41</v>
      </c>
      <c r="P2219" s="157">
        <f t="shared" si="11"/>
        <v>0</v>
      </c>
      <c r="Q2219" s="157">
        <v>2.1000000000000001E-4</v>
      </c>
      <c r="R2219" s="157">
        <f t="shared" si="12"/>
        <v>6.3000000000000003E-4</v>
      </c>
      <c r="S2219" s="157">
        <v>0</v>
      </c>
      <c r="T2219" s="158">
        <f t="shared" si="13"/>
        <v>0</v>
      </c>
      <c r="AR2219" s="159" t="s">
        <v>461</v>
      </c>
      <c r="AT2219" s="159" t="s">
        <v>373</v>
      </c>
      <c r="AU2219" s="159" t="s">
        <v>88</v>
      </c>
      <c r="AY2219" s="17" t="s">
        <v>371</v>
      </c>
      <c r="BE2219" s="160">
        <f t="shared" si="14"/>
        <v>0</v>
      </c>
      <c r="BF2219" s="160">
        <f t="shared" si="15"/>
        <v>0</v>
      </c>
      <c r="BG2219" s="160">
        <f t="shared" si="16"/>
        <v>0</v>
      </c>
      <c r="BH2219" s="160">
        <f t="shared" si="17"/>
        <v>0</v>
      </c>
      <c r="BI2219" s="160">
        <f t="shared" si="18"/>
        <v>0</v>
      </c>
      <c r="BJ2219" s="17" t="s">
        <v>88</v>
      </c>
      <c r="BK2219" s="160">
        <f t="shared" si="19"/>
        <v>0</v>
      </c>
      <c r="BL2219" s="17" t="s">
        <v>461</v>
      </c>
      <c r="BM2219" s="159" t="s">
        <v>2609</v>
      </c>
    </row>
    <row r="2220" spans="2:65" s="1" customFormat="1" ht="55.5" customHeight="1" x14ac:dyDescent="0.2">
      <c r="B2220" s="147"/>
      <c r="C2220" s="148" t="s">
        <v>2610</v>
      </c>
      <c r="D2220" s="148" t="s">
        <v>373</v>
      </c>
      <c r="E2220" s="149" t="s">
        <v>2611</v>
      </c>
      <c r="F2220" s="150" t="s">
        <v>2612</v>
      </c>
      <c r="G2220" s="151" t="s">
        <v>376</v>
      </c>
      <c r="H2220" s="152">
        <v>663.84</v>
      </c>
      <c r="I2220" s="153"/>
      <c r="J2220" s="154">
        <f t="shared" si="10"/>
        <v>0</v>
      </c>
      <c r="K2220" s="150"/>
      <c r="L2220" s="32"/>
      <c r="M2220" s="155" t="s">
        <v>1</v>
      </c>
      <c r="N2220" s="156" t="s">
        <v>41</v>
      </c>
      <c r="P2220" s="157">
        <f t="shared" si="11"/>
        <v>0</v>
      </c>
      <c r="Q2220" s="157">
        <v>2.1000000000000001E-4</v>
      </c>
      <c r="R2220" s="157">
        <f t="shared" si="12"/>
        <v>0.13940640000000001</v>
      </c>
      <c r="S2220" s="157">
        <v>0</v>
      </c>
      <c r="T2220" s="158">
        <f t="shared" si="13"/>
        <v>0</v>
      </c>
      <c r="AR2220" s="159" t="s">
        <v>461</v>
      </c>
      <c r="AT2220" s="159" t="s">
        <v>373</v>
      </c>
      <c r="AU2220" s="159" t="s">
        <v>88</v>
      </c>
      <c r="AY2220" s="17" t="s">
        <v>371</v>
      </c>
      <c r="BE2220" s="160">
        <f t="shared" si="14"/>
        <v>0</v>
      </c>
      <c r="BF2220" s="160">
        <f t="shared" si="15"/>
        <v>0</v>
      </c>
      <c r="BG2220" s="160">
        <f t="shared" si="16"/>
        <v>0</v>
      </c>
      <c r="BH2220" s="160">
        <f t="shared" si="17"/>
        <v>0</v>
      </c>
      <c r="BI2220" s="160">
        <f t="shared" si="18"/>
        <v>0</v>
      </c>
      <c r="BJ2220" s="17" t="s">
        <v>88</v>
      </c>
      <c r="BK2220" s="160">
        <f t="shared" si="19"/>
        <v>0</v>
      </c>
      <c r="BL2220" s="17" t="s">
        <v>461</v>
      </c>
      <c r="BM2220" s="159" t="s">
        <v>2613</v>
      </c>
    </row>
    <row r="2221" spans="2:65" s="13" customFormat="1" ht="11.25" x14ac:dyDescent="0.2">
      <c r="B2221" s="168"/>
      <c r="D2221" s="162" t="s">
        <v>379</v>
      </c>
      <c r="E2221" s="169" t="s">
        <v>1</v>
      </c>
      <c r="F2221" s="170" t="s">
        <v>2614</v>
      </c>
      <c r="H2221" s="171">
        <v>663.84</v>
      </c>
      <c r="I2221" s="172"/>
      <c r="L2221" s="168"/>
      <c r="M2221" s="173"/>
      <c r="T2221" s="174"/>
      <c r="AT2221" s="169" t="s">
        <v>379</v>
      </c>
      <c r="AU2221" s="169" t="s">
        <v>88</v>
      </c>
      <c r="AV2221" s="13" t="s">
        <v>88</v>
      </c>
      <c r="AW2221" s="13" t="s">
        <v>31</v>
      </c>
      <c r="AX2221" s="13" t="s">
        <v>75</v>
      </c>
      <c r="AY2221" s="169" t="s">
        <v>371</v>
      </c>
    </row>
    <row r="2222" spans="2:65" s="15" customFormat="1" ht="11.25" x14ac:dyDescent="0.2">
      <c r="B2222" s="182"/>
      <c r="D2222" s="162" t="s">
        <v>379</v>
      </c>
      <c r="E2222" s="183" t="s">
        <v>1</v>
      </c>
      <c r="F2222" s="184" t="s">
        <v>385</v>
      </c>
      <c r="H2222" s="185">
        <v>663.84</v>
      </c>
      <c r="I2222" s="186"/>
      <c r="L2222" s="182"/>
      <c r="M2222" s="187"/>
      <c r="T2222" s="188"/>
      <c r="AT2222" s="183" t="s">
        <v>379</v>
      </c>
      <c r="AU2222" s="183" t="s">
        <v>88</v>
      </c>
      <c r="AV2222" s="15" t="s">
        <v>377</v>
      </c>
      <c r="AW2222" s="15" t="s">
        <v>31</v>
      </c>
      <c r="AX2222" s="15" t="s">
        <v>82</v>
      </c>
      <c r="AY2222" s="183" t="s">
        <v>371</v>
      </c>
    </row>
    <row r="2223" spans="2:65" s="1" customFormat="1" ht="24.2" customHeight="1" x14ac:dyDescent="0.2">
      <c r="B2223" s="147"/>
      <c r="C2223" s="148" t="s">
        <v>2615</v>
      </c>
      <c r="D2223" s="148" t="s">
        <v>373</v>
      </c>
      <c r="E2223" s="149" t="s">
        <v>2616</v>
      </c>
      <c r="F2223" s="150" t="s">
        <v>2617</v>
      </c>
      <c r="G2223" s="151" t="s">
        <v>513</v>
      </c>
      <c r="H2223" s="152">
        <v>191</v>
      </c>
      <c r="I2223" s="153"/>
      <c r="J2223" s="154">
        <f>ROUND(I2223*H2223,2)</f>
        <v>0</v>
      </c>
      <c r="K2223" s="150"/>
      <c r="L2223" s="32"/>
      <c r="M2223" s="155" t="s">
        <v>1</v>
      </c>
      <c r="N2223" s="156" t="s">
        <v>41</v>
      </c>
      <c r="P2223" s="157">
        <f>O2223*H2223</f>
        <v>0</v>
      </c>
      <c r="Q2223" s="157">
        <v>0</v>
      </c>
      <c r="R2223" s="157">
        <f>Q2223*H2223</f>
        <v>0</v>
      </c>
      <c r="S2223" s="157">
        <v>3.0000000000000001E-3</v>
      </c>
      <c r="T2223" s="158">
        <f>S2223*H2223</f>
        <v>0.57300000000000006</v>
      </c>
      <c r="AR2223" s="159" t="s">
        <v>461</v>
      </c>
      <c r="AT2223" s="159" t="s">
        <v>373</v>
      </c>
      <c r="AU2223" s="159" t="s">
        <v>88</v>
      </c>
      <c r="AY2223" s="17" t="s">
        <v>371</v>
      </c>
      <c r="BE2223" s="160">
        <f>IF(N2223="základná",J2223,0)</f>
        <v>0</v>
      </c>
      <c r="BF2223" s="160">
        <f>IF(N2223="znížená",J2223,0)</f>
        <v>0</v>
      </c>
      <c r="BG2223" s="160">
        <f>IF(N2223="zákl. prenesená",J2223,0)</f>
        <v>0</v>
      </c>
      <c r="BH2223" s="160">
        <f>IF(N2223="zníž. prenesená",J2223,0)</f>
        <v>0</v>
      </c>
      <c r="BI2223" s="160">
        <f>IF(N2223="nulová",J2223,0)</f>
        <v>0</v>
      </c>
      <c r="BJ2223" s="17" t="s">
        <v>88</v>
      </c>
      <c r="BK2223" s="160">
        <f>ROUND(I2223*H2223,2)</f>
        <v>0</v>
      </c>
      <c r="BL2223" s="17" t="s">
        <v>461</v>
      </c>
      <c r="BM2223" s="159" t="s">
        <v>2618</v>
      </c>
    </row>
    <row r="2224" spans="2:65" s="13" customFormat="1" ht="11.25" x14ac:dyDescent="0.2">
      <c r="B2224" s="168"/>
      <c r="D2224" s="162" t="s">
        <v>379</v>
      </c>
      <c r="E2224" s="169" t="s">
        <v>1</v>
      </c>
      <c r="F2224" s="170" t="s">
        <v>2619</v>
      </c>
      <c r="H2224" s="171">
        <v>191</v>
      </c>
      <c r="I2224" s="172"/>
      <c r="L2224" s="168"/>
      <c r="M2224" s="173"/>
      <c r="T2224" s="174"/>
      <c r="AT2224" s="169" t="s">
        <v>379</v>
      </c>
      <c r="AU2224" s="169" t="s">
        <v>88</v>
      </c>
      <c r="AV2224" s="13" t="s">
        <v>88</v>
      </c>
      <c r="AW2224" s="13" t="s">
        <v>31</v>
      </c>
      <c r="AX2224" s="13" t="s">
        <v>75</v>
      </c>
      <c r="AY2224" s="169" t="s">
        <v>371</v>
      </c>
    </row>
    <row r="2225" spans="2:65" s="15" customFormat="1" ht="11.25" x14ac:dyDescent="0.2">
      <c r="B2225" s="182"/>
      <c r="D2225" s="162" t="s">
        <v>379</v>
      </c>
      <c r="E2225" s="183" t="s">
        <v>1</v>
      </c>
      <c r="F2225" s="184" t="s">
        <v>385</v>
      </c>
      <c r="H2225" s="185">
        <v>191</v>
      </c>
      <c r="I2225" s="186"/>
      <c r="L2225" s="182"/>
      <c r="M2225" s="187"/>
      <c r="T2225" s="188"/>
      <c r="AT2225" s="183" t="s">
        <v>379</v>
      </c>
      <c r="AU2225" s="183" t="s">
        <v>88</v>
      </c>
      <c r="AV2225" s="15" t="s">
        <v>377</v>
      </c>
      <c r="AW2225" s="15" t="s">
        <v>31</v>
      </c>
      <c r="AX2225" s="15" t="s">
        <v>82</v>
      </c>
      <c r="AY2225" s="183" t="s">
        <v>371</v>
      </c>
    </row>
    <row r="2226" spans="2:65" s="1" customFormat="1" ht="24.2" customHeight="1" x14ac:dyDescent="0.2">
      <c r="B2226" s="147"/>
      <c r="C2226" s="148" t="s">
        <v>2620</v>
      </c>
      <c r="D2226" s="148" t="s">
        <v>373</v>
      </c>
      <c r="E2226" s="149" t="s">
        <v>2621</v>
      </c>
      <c r="F2226" s="150" t="s">
        <v>2622</v>
      </c>
      <c r="G2226" s="151" t="s">
        <v>513</v>
      </c>
      <c r="H2226" s="152">
        <v>31</v>
      </c>
      <c r="I2226" s="153"/>
      <c r="J2226" s="154">
        <f>ROUND(I2226*H2226,2)</f>
        <v>0</v>
      </c>
      <c r="K2226" s="150"/>
      <c r="L2226" s="32"/>
      <c r="M2226" s="155" t="s">
        <v>1</v>
      </c>
      <c r="N2226" s="156" t="s">
        <v>41</v>
      </c>
      <c r="P2226" s="157">
        <f>O2226*H2226</f>
        <v>0</v>
      </c>
      <c r="Q2226" s="157">
        <v>0</v>
      </c>
      <c r="R2226" s="157">
        <f>Q2226*H2226</f>
        <v>0</v>
      </c>
      <c r="S2226" s="157">
        <v>6.0000000000000001E-3</v>
      </c>
      <c r="T2226" s="158">
        <f>S2226*H2226</f>
        <v>0.186</v>
      </c>
      <c r="AR2226" s="159" t="s">
        <v>461</v>
      </c>
      <c r="AT2226" s="159" t="s">
        <v>373</v>
      </c>
      <c r="AU2226" s="159" t="s">
        <v>88</v>
      </c>
      <c r="AY2226" s="17" t="s">
        <v>371</v>
      </c>
      <c r="BE2226" s="160">
        <f>IF(N2226="základná",J2226,0)</f>
        <v>0</v>
      </c>
      <c r="BF2226" s="160">
        <f>IF(N2226="znížená",J2226,0)</f>
        <v>0</v>
      </c>
      <c r="BG2226" s="160">
        <f>IF(N2226="zákl. prenesená",J2226,0)</f>
        <v>0</v>
      </c>
      <c r="BH2226" s="160">
        <f>IF(N2226="zníž. prenesená",J2226,0)</f>
        <v>0</v>
      </c>
      <c r="BI2226" s="160">
        <f>IF(N2226="nulová",J2226,0)</f>
        <v>0</v>
      </c>
      <c r="BJ2226" s="17" t="s">
        <v>88</v>
      </c>
      <c r="BK2226" s="160">
        <f>ROUND(I2226*H2226,2)</f>
        <v>0</v>
      </c>
      <c r="BL2226" s="17" t="s">
        <v>461</v>
      </c>
      <c r="BM2226" s="159" t="s">
        <v>2623</v>
      </c>
    </row>
    <row r="2227" spans="2:65" s="13" customFormat="1" ht="11.25" x14ac:dyDescent="0.2">
      <c r="B2227" s="168"/>
      <c r="D2227" s="162" t="s">
        <v>379</v>
      </c>
      <c r="E2227" s="169" t="s">
        <v>1</v>
      </c>
      <c r="F2227" s="170" t="s">
        <v>2624</v>
      </c>
      <c r="H2227" s="171">
        <v>31</v>
      </c>
      <c r="I2227" s="172"/>
      <c r="L2227" s="168"/>
      <c r="M2227" s="173"/>
      <c r="T2227" s="174"/>
      <c r="AT2227" s="169" t="s">
        <v>379</v>
      </c>
      <c r="AU2227" s="169" t="s">
        <v>88</v>
      </c>
      <c r="AV2227" s="13" t="s">
        <v>88</v>
      </c>
      <c r="AW2227" s="13" t="s">
        <v>31</v>
      </c>
      <c r="AX2227" s="13" t="s">
        <v>75</v>
      </c>
      <c r="AY2227" s="169" t="s">
        <v>371</v>
      </c>
    </row>
    <row r="2228" spans="2:65" s="15" customFormat="1" ht="11.25" x14ac:dyDescent="0.2">
      <c r="B2228" s="182"/>
      <c r="D2228" s="162" t="s">
        <v>379</v>
      </c>
      <c r="E2228" s="183" t="s">
        <v>1</v>
      </c>
      <c r="F2228" s="184" t="s">
        <v>385</v>
      </c>
      <c r="H2228" s="185">
        <v>31</v>
      </c>
      <c r="I2228" s="186"/>
      <c r="L2228" s="182"/>
      <c r="M2228" s="187"/>
      <c r="T2228" s="188"/>
      <c r="AT2228" s="183" t="s">
        <v>379</v>
      </c>
      <c r="AU2228" s="183" t="s">
        <v>88</v>
      </c>
      <c r="AV2228" s="15" t="s">
        <v>377</v>
      </c>
      <c r="AW2228" s="15" t="s">
        <v>31</v>
      </c>
      <c r="AX2228" s="15" t="s">
        <v>82</v>
      </c>
      <c r="AY2228" s="183" t="s">
        <v>371</v>
      </c>
    </row>
    <row r="2229" spans="2:65" s="1" customFormat="1" ht="24.2" customHeight="1" x14ac:dyDescent="0.2">
      <c r="B2229" s="147"/>
      <c r="C2229" s="148" t="s">
        <v>2625</v>
      </c>
      <c r="D2229" s="148" t="s">
        <v>373</v>
      </c>
      <c r="E2229" s="149" t="s">
        <v>2626</v>
      </c>
      <c r="F2229" s="150" t="s">
        <v>2627</v>
      </c>
      <c r="G2229" s="151" t="s">
        <v>1408</v>
      </c>
      <c r="H2229" s="199"/>
      <c r="I2229" s="153"/>
      <c r="J2229" s="154">
        <f>ROUND(I2229*H2229,2)</f>
        <v>0</v>
      </c>
      <c r="K2229" s="150"/>
      <c r="L2229" s="32"/>
      <c r="M2229" s="155" t="s">
        <v>1</v>
      </c>
      <c r="N2229" s="156" t="s">
        <v>41</v>
      </c>
      <c r="P2229" s="157">
        <f>O2229*H2229</f>
        <v>0</v>
      </c>
      <c r="Q2229" s="157">
        <v>0</v>
      </c>
      <c r="R2229" s="157">
        <f>Q2229*H2229</f>
        <v>0</v>
      </c>
      <c r="S2229" s="157">
        <v>0</v>
      </c>
      <c r="T2229" s="158">
        <f>S2229*H2229</f>
        <v>0</v>
      </c>
      <c r="AR2229" s="159" t="s">
        <v>461</v>
      </c>
      <c r="AT2229" s="159" t="s">
        <v>373</v>
      </c>
      <c r="AU2229" s="159" t="s">
        <v>88</v>
      </c>
      <c r="AY2229" s="17" t="s">
        <v>371</v>
      </c>
      <c r="BE2229" s="160">
        <f>IF(N2229="základná",J2229,0)</f>
        <v>0</v>
      </c>
      <c r="BF2229" s="160">
        <f>IF(N2229="znížená",J2229,0)</f>
        <v>0</v>
      </c>
      <c r="BG2229" s="160">
        <f>IF(N2229="zákl. prenesená",J2229,0)</f>
        <v>0</v>
      </c>
      <c r="BH2229" s="160">
        <f>IF(N2229="zníž. prenesená",J2229,0)</f>
        <v>0</v>
      </c>
      <c r="BI2229" s="160">
        <f>IF(N2229="nulová",J2229,0)</f>
        <v>0</v>
      </c>
      <c r="BJ2229" s="17" t="s">
        <v>88</v>
      </c>
      <c r="BK2229" s="160">
        <f>ROUND(I2229*H2229,2)</f>
        <v>0</v>
      </c>
      <c r="BL2229" s="17" t="s">
        <v>461</v>
      </c>
      <c r="BM2229" s="159" t="s">
        <v>2628</v>
      </c>
    </row>
    <row r="2230" spans="2:65" s="11" customFormat="1" ht="22.9" customHeight="1" x14ac:dyDescent="0.2">
      <c r="B2230" s="136"/>
      <c r="D2230" s="137" t="s">
        <v>74</v>
      </c>
      <c r="E2230" s="145" t="s">
        <v>2629</v>
      </c>
      <c r="F2230" s="145" t="s">
        <v>2630</v>
      </c>
      <c r="I2230" s="139"/>
      <c r="J2230" s="146">
        <f>BK2230</f>
        <v>0</v>
      </c>
      <c r="L2230" s="136"/>
      <c r="M2230" s="140"/>
      <c r="P2230" s="141">
        <f>SUM(P2231:P2414)</f>
        <v>0</v>
      </c>
      <c r="R2230" s="141">
        <f>SUM(R2231:R2414)</f>
        <v>23.37499612325</v>
      </c>
      <c r="T2230" s="142">
        <f>SUM(T2231:T2414)</f>
        <v>27.472082999999998</v>
      </c>
      <c r="AR2230" s="137" t="s">
        <v>88</v>
      </c>
      <c r="AT2230" s="143" t="s">
        <v>74</v>
      </c>
      <c r="AU2230" s="143" t="s">
        <v>82</v>
      </c>
      <c r="AY2230" s="137" t="s">
        <v>371</v>
      </c>
      <c r="BK2230" s="144">
        <f>SUM(BK2231:BK2414)</f>
        <v>0</v>
      </c>
    </row>
    <row r="2231" spans="2:65" s="1" customFormat="1" ht="24.2" customHeight="1" x14ac:dyDescent="0.2">
      <c r="B2231" s="147"/>
      <c r="C2231" s="148" t="s">
        <v>2631</v>
      </c>
      <c r="D2231" s="148" t="s">
        <v>373</v>
      </c>
      <c r="E2231" s="149" t="s">
        <v>2632</v>
      </c>
      <c r="F2231" s="150" t="s">
        <v>2633</v>
      </c>
      <c r="G2231" s="151" t="s">
        <v>376</v>
      </c>
      <c r="H2231" s="152">
        <v>61.597000000000001</v>
      </c>
      <c r="I2231" s="153"/>
      <c r="J2231" s="154">
        <f>ROUND(I2231*H2231,2)</f>
        <v>0</v>
      </c>
      <c r="K2231" s="150"/>
      <c r="L2231" s="32"/>
      <c r="M2231" s="155" t="s">
        <v>1</v>
      </c>
      <c r="N2231" s="156" t="s">
        <v>41</v>
      </c>
      <c r="P2231" s="157">
        <f>O2231*H2231</f>
        <v>0</v>
      </c>
      <c r="Q2231" s="157">
        <v>0</v>
      </c>
      <c r="R2231" s="157">
        <f>Q2231*H2231</f>
        <v>0</v>
      </c>
      <c r="S2231" s="157">
        <v>3.3000000000000002E-2</v>
      </c>
      <c r="T2231" s="158">
        <f>S2231*H2231</f>
        <v>2.0327010000000003</v>
      </c>
      <c r="AR2231" s="159" t="s">
        <v>461</v>
      </c>
      <c r="AT2231" s="159" t="s">
        <v>373</v>
      </c>
      <c r="AU2231" s="159" t="s">
        <v>88</v>
      </c>
      <c r="AY2231" s="17" t="s">
        <v>371</v>
      </c>
      <c r="BE2231" s="160">
        <f>IF(N2231="základná",J2231,0)</f>
        <v>0</v>
      </c>
      <c r="BF2231" s="160">
        <f>IF(N2231="znížená",J2231,0)</f>
        <v>0</v>
      </c>
      <c r="BG2231" s="160">
        <f>IF(N2231="zákl. prenesená",J2231,0)</f>
        <v>0</v>
      </c>
      <c r="BH2231" s="160">
        <f>IF(N2231="zníž. prenesená",J2231,0)</f>
        <v>0</v>
      </c>
      <c r="BI2231" s="160">
        <f>IF(N2231="nulová",J2231,0)</f>
        <v>0</v>
      </c>
      <c r="BJ2231" s="17" t="s">
        <v>88</v>
      </c>
      <c r="BK2231" s="160">
        <f>ROUND(I2231*H2231,2)</f>
        <v>0</v>
      </c>
      <c r="BL2231" s="17" t="s">
        <v>461</v>
      </c>
      <c r="BM2231" s="159" t="s">
        <v>2634</v>
      </c>
    </row>
    <row r="2232" spans="2:65" s="12" customFormat="1" ht="11.25" x14ac:dyDescent="0.2">
      <c r="B2232" s="161"/>
      <c r="D2232" s="162" t="s">
        <v>379</v>
      </c>
      <c r="E2232" s="163" t="s">
        <v>1</v>
      </c>
      <c r="F2232" s="164" t="s">
        <v>397</v>
      </c>
      <c r="H2232" s="163" t="s">
        <v>1</v>
      </c>
      <c r="I2232" s="165"/>
      <c r="L2232" s="161"/>
      <c r="M2232" s="166"/>
      <c r="T2232" s="167"/>
      <c r="AT2232" s="163" t="s">
        <v>379</v>
      </c>
      <c r="AU2232" s="163" t="s">
        <v>88</v>
      </c>
      <c r="AV2232" s="12" t="s">
        <v>82</v>
      </c>
      <c r="AW2232" s="12" t="s">
        <v>31</v>
      </c>
      <c r="AX2232" s="12" t="s">
        <v>75</v>
      </c>
      <c r="AY2232" s="163" t="s">
        <v>371</v>
      </c>
    </row>
    <row r="2233" spans="2:65" s="12" customFormat="1" ht="11.25" x14ac:dyDescent="0.2">
      <c r="B2233" s="161"/>
      <c r="D2233" s="162" t="s">
        <v>379</v>
      </c>
      <c r="E2233" s="163" t="s">
        <v>1</v>
      </c>
      <c r="F2233" s="164" t="s">
        <v>2635</v>
      </c>
      <c r="H2233" s="163" t="s">
        <v>1</v>
      </c>
      <c r="I2233" s="165"/>
      <c r="L2233" s="161"/>
      <c r="M2233" s="166"/>
      <c r="T2233" s="167"/>
      <c r="AT2233" s="163" t="s">
        <v>379</v>
      </c>
      <c r="AU2233" s="163" t="s">
        <v>88</v>
      </c>
      <c r="AV2233" s="12" t="s">
        <v>82</v>
      </c>
      <c r="AW2233" s="12" t="s">
        <v>31</v>
      </c>
      <c r="AX2233" s="12" t="s">
        <v>75</v>
      </c>
      <c r="AY2233" s="163" t="s">
        <v>371</v>
      </c>
    </row>
    <row r="2234" spans="2:65" s="13" customFormat="1" ht="11.25" x14ac:dyDescent="0.2">
      <c r="B2234" s="168"/>
      <c r="D2234" s="162" t="s">
        <v>379</v>
      </c>
      <c r="E2234" s="169" t="s">
        <v>1</v>
      </c>
      <c r="F2234" s="170" t="s">
        <v>2636</v>
      </c>
      <c r="H2234" s="171">
        <v>61.597000000000001</v>
      </c>
      <c r="I2234" s="172"/>
      <c r="L2234" s="168"/>
      <c r="M2234" s="173"/>
      <c r="T2234" s="174"/>
      <c r="AT2234" s="169" t="s">
        <v>379</v>
      </c>
      <c r="AU2234" s="169" t="s">
        <v>88</v>
      </c>
      <c r="AV2234" s="13" t="s">
        <v>88</v>
      </c>
      <c r="AW2234" s="13" t="s">
        <v>31</v>
      </c>
      <c r="AX2234" s="13" t="s">
        <v>75</v>
      </c>
      <c r="AY2234" s="169" t="s">
        <v>371</v>
      </c>
    </row>
    <row r="2235" spans="2:65" s="14" customFormat="1" ht="11.25" x14ac:dyDescent="0.2">
      <c r="B2235" s="175"/>
      <c r="D2235" s="162" t="s">
        <v>379</v>
      </c>
      <c r="E2235" s="176" t="s">
        <v>1</v>
      </c>
      <c r="F2235" s="177" t="s">
        <v>383</v>
      </c>
      <c r="H2235" s="178">
        <v>61.597000000000001</v>
      </c>
      <c r="I2235" s="179"/>
      <c r="L2235" s="175"/>
      <c r="M2235" s="180"/>
      <c r="T2235" s="181"/>
      <c r="AT2235" s="176" t="s">
        <v>379</v>
      </c>
      <c r="AU2235" s="176" t="s">
        <v>88</v>
      </c>
      <c r="AV2235" s="14" t="s">
        <v>384</v>
      </c>
      <c r="AW2235" s="14" t="s">
        <v>31</v>
      </c>
      <c r="AX2235" s="14" t="s">
        <v>75</v>
      </c>
      <c r="AY2235" s="176" t="s">
        <v>371</v>
      </c>
    </row>
    <row r="2236" spans="2:65" s="15" customFormat="1" ht="11.25" x14ac:dyDescent="0.2">
      <c r="B2236" s="182"/>
      <c r="D2236" s="162" t="s">
        <v>379</v>
      </c>
      <c r="E2236" s="183" t="s">
        <v>1</v>
      </c>
      <c r="F2236" s="184" t="s">
        <v>385</v>
      </c>
      <c r="H2236" s="185">
        <v>61.597000000000001</v>
      </c>
      <c r="I2236" s="186"/>
      <c r="L2236" s="182"/>
      <c r="M2236" s="187"/>
      <c r="T2236" s="188"/>
      <c r="AT2236" s="183" t="s">
        <v>379</v>
      </c>
      <c r="AU2236" s="183" t="s">
        <v>88</v>
      </c>
      <c r="AV2236" s="15" t="s">
        <v>377</v>
      </c>
      <c r="AW2236" s="15" t="s">
        <v>31</v>
      </c>
      <c r="AX2236" s="15" t="s">
        <v>82</v>
      </c>
      <c r="AY2236" s="183" t="s">
        <v>371</v>
      </c>
    </row>
    <row r="2237" spans="2:65" s="1" customFormat="1" ht="24.2" customHeight="1" x14ac:dyDescent="0.2">
      <c r="B2237" s="147"/>
      <c r="C2237" s="148" t="s">
        <v>2637</v>
      </c>
      <c r="D2237" s="148" t="s">
        <v>373</v>
      </c>
      <c r="E2237" s="149" t="s">
        <v>2638</v>
      </c>
      <c r="F2237" s="150" t="s">
        <v>2639</v>
      </c>
      <c r="G2237" s="151" t="s">
        <v>376</v>
      </c>
      <c r="H2237" s="152">
        <v>664.97199999999998</v>
      </c>
      <c r="I2237" s="153"/>
      <c r="J2237" s="154">
        <f>ROUND(I2237*H2237,2)</f>
        <v>0</v>
      </c>
      <c r="K2237" s="150"/>
      <c r="L2237" s="32"/>
      <c r="M2237" s="155" t="s">
        <v>1</v>
      </c>
      <c r="N2237" s="156" t="s">
        <v>41</v>
      </c>
      <c r="P2237" s="157">
        <f>O2237*H2237</f>
        <v>0</v>
      </c>
      <c r="Q2237" s="157">
        <v>0</v>
      </c>
      <c r="R2237" s="157">
        <f>Q2237*H2237</f>
        <v>0</v>
      </c>
      <c r="S2237" s="157">
        <v>3.3000000000000002E-2</v>
      </c>
      <c r="T2237" s="158">
        <f>S2237*H2237</f>
        <v>21.944075999999999</v>
      </c>
      <c r="AR2237" s="159" t="s">
        <v>461</v>
      </c>
      <c r="AT2237" s="159" t="s">
        <v>373</v>
      </c>
      <c r="AU2237" s="159" t="s">
        <v>88</v>
      </c>
      <c r="AY2237" s="17" t="s">
        <v>371</v>
      </c>
      <c r="BE2237" s="160">
        <f>IF(N2237="základná",J2237,0)</f>
        <v>0</v>
      </c>
      <c r="BF2237" s="160">
        <f>IF(N2237="znížená",J2237,0)</f>
        <v>0</v>
      </c>
      <c r="BG2237" s="160">
        <f>IF(N2237="zákl. prenesená",J2237,0)</f>
        <v>0</v>
      </c>
      <c r="BH2237" s="160">
        <f>IF(N2237="zníž. prenesená",J2237,0)</f>
        <v>0</v>
      </c>
      <c r="BI2237" s="160">
        <f>IF(N2237="nulová",J2237,0)</f>
        <v>0</v>
      </c>
      <c r="BJ2237" s="17" t="s">
        <v>88</v>
      </c>
      <c r="BK2237" s="160">
        <f>ROUND(I2237*H2237,2)</f>
        <v>0</v>
      </c>
      <c r="BL2237" s="17" t="s">
        <v>461</v>
      </c>
      <c r="BM2237" s="159" t="s">
        <v>2640</v>
      </c>
    </row>
    <row r="2238" spans="2:65" s="12" customFormat="1" ht="11.25" x14ac:dyDescent="0.2">
      <c r="B2238" s="161"/>
      <c r="D2238" s="162" t="s">
        <v>379</v>
      </c>
      <c r="E2238" s="163" t="s">
        <v>1</v>
      </c>
      <c r="F2238" s="164" t="s">
        <v>2641</v>
      </c>
      <c r="H2238" s="163" t="s">
        <v>1</v>
      </c>
      <c r="I2238" s="165"/>
      <c r="L2238" s="161"/>
      <c r="M2238" s="166"/>
      <c r="T2238" s="167"/>
      <c r="AT2238" s="163" t="s">
        <v>379</v>
      </c>
      <c r="AU2238" s="163" t="s">
        <v>88</v>
      </c>
      <c r="AV2238" s="12" t="s">
        <v>82</v>
      </c>
      <c r="AW2238" s="12" t="s">
        <v>31</v>
      </c>
      <c r="AX2238" s="12" t="s">
        <v>75</v>
      </c>
      <c r="AY2238" s="163" t="s">
        <v>371</v>
      </c>
    </row>
    <row r="2239" spans="2:65" s="13" customFormat="1" ht="11.25" x14ac:dyDescent="0.2">
      <c r="B2239" s="168"/>
      <c r="D2239" s="162" t="s">
        <v>379</v>
      </c>
      <c r="E2239" s="169" t="s">
        <v>1</v>
      </c>
      <c r="F2239" s="170" t="s">
        <v>2642</v>
      </c>
      <c r="H2239" s="171">
        <v>158.04</v>
      </c>
      <c r="I2239" s="172"/>
      <c r="L2239" s="168"/>
      <c r="M2239" s="173"/>
      <c r="T2239" s="174"/>
      <c r="AT2239" s="169" t="s">
        <v>379</v>
      </c>
      <c r="AU2239" s="169" t="s">
        <v>88</v>
      </c>
      <c r="AV2239" s="13" t="s">
        <v>88</v>
      </c>
      <c r="AW2239" s="13" t="s">
        <v>31</v>
      </c>
      <c r="AX2239" s="13" t="s">
        <v>75</v>
      </c>
      <c r="AY2239" s="169" t="s">
        <v>371</v>
      </c>
    </row>
    <row r="2240" spans="2:65" s="13" customFormat="1" ht="11.25" x14ac:dyDescent="0.2">
      <c r="B2240" s="168"/>
      <c r="D2240" s="162" t="s">
        <v>379</v>
      </c>
      <c r="E2240" s="169" t="s">
        <v>1</v>
      </c>
      <c r="F2240" s="170" t="s">
        <v>2643</v>
      </c>
      <c r="H2240" s="171">
        <v>94.766000000000005</v>
      </c>
      <c r="I2240" s="172"/>
      <c r="L2240" s="168"/>
      <c r="M2240" s="173"/>
      <c r="T2240" s="174"/>
      <c r="AT2240" s="169" t="s">
        <v>379</v>
      </c>
      <c r="AU2240" s="169" t="s">
        <v>88</v>
      </c>
      <c r="AV2240" s="13" t="s">
        <v>88</v>
      </c>
      <c r="AW2240" s="13" t="s">
        <v>31</v>
      </c>
      <c r="AX2240" s="13" t="s">
        <v>75</v>
      </c>
      <c r="AY2240" s="169" t="s">
        <v>371</v>
      </c>
    </row>
    <row r="2241" spans="2:65" s="13" customFormat="1" ht="11.25" x14ac:dyDescent="0.2">
      <c r="B2241" s="168"/>
      <c r="D2241" s="162" t="s">
        <v>379</v>
      </c>
      <c r="E2241" s="169" t="s">
        <v>1</v>
      </c>
      <c r="F2241" s="170" t="s">
        <v>2644</v>
      </c>
      <c r="H2241" s="171">
        <v>412.166</v>
      </c>
      <c r="I2241" s="172"/>
      <c r="L2241" s="168"/>
      <c r="M2241" s="173"/>
      <c r="T2241" s="174"/>
      <c r="AT2241" s="169" t="s">
        <v>379</v>
      </c>
      <c r="AU2241" s="169" t="s">
        <v>88</v>
      </c>
      <c r="AV2241" s="13" t="s">
        <v>88</v>
      </c>
      <c r="AW2241" s="13" t="s">
        <v>31</v>
      </c>
      <c r="AX2241" s="13" t="s">
        <v>75</v>
      </c>
      <c r="AY2241" s="169" t="s">
        <v>371</v>
      </c>
    </row>
    <row r="2242" spans="2:65" s="15" customFormat="1" ht="11.25" x14ac:dyDescent="0.2">
      <c r="B2242" s="182"/>
      <c r="D2242" s="162" t="s">
        <v>379</v>
      </c>
      <c r="E2242" s="183" t="s">
        <v>1</v>
      </c>
      <c r="F2242" s="184" t="s">
        <v>385</v>
      </c>
      <c r="H2242" s="185">
        <v>664.97199999999998</v>
      </c>
      <c r="I2242" s="186"/>
      <c r="L2242" s="182"/>
      <c r="M2242" s="187"/>
      <c r="T2242" s="188"/>
      <c r="AT2242" s="183" t="s">
        <v>379</v>
      </c>
      <c r="AU2242" s="183" t="s">
        <v>88</v>
      </c>
      <c r="AV2242" s="15" t="s">
        <v>377</v>
      </c>
      <c r="AW2242" s="15" t="s">
        <v>31</v>
      </c>
      <c r="AX2242" s="15" t="s">
        <v>82</v>
      </c>
      <c r="AY2242" s="183" t="s">
        <v>371</v>
      </c>
    </row>
    <row r="2243" spans="2:65" s="1" customFormat="1" ht="49.15" customHeight="1" x14ac:dyDescent="0.2">
      <c r="B2243" s="147"/>
      <c r="C2243" s="148" t="s">
        <v>2645</v>
      </c>
      <c r="D2243" s="148" t="s">
        <v>373</v>
      </c>
      <c r="E2243" s="149" t="s">
        <v>2646</v>
      </c>
      <c r="F2243" s="150" t="s">
        <v>2647</v>
      </c>
      <c r="G2243" s="151" t="s">
        <v>513</v>
      </c>
      <c r="H2243" s="152">
        <v>1</v>
      </c>
      <c r="I2243" s="153"/>
      <c r="J2243" s="154">
        <f>ROUND(I2243*H2243,2)</f>
        <v>0</v>
      </c>
      <c r="K2243" s="150"/>
      <c r="L2243" s="32"/>
      <c r="M2243" s="155" t="s">
        <v>1</v>
      </c>
      <c r="N2243" s="156" t="s">
        <v>41</v>
      </c>
      <c r="P2243" s="157">
        <f>O2243*H2243</f>
        <v>0</v>
      </c>
      <c r="Q2243" s="157">
        <v>7.3889999999999999E-5</v>
      </c>
      <c r="R2243" s="157">
        <f>Q2243*H2243</f>
        <v>7.3889999999999999E-5</v>
      </c>
      <c r="S2243" s="157">
        <v>0</v>
      </c>
      <c r="T2243" s="158">
        <f>S2243*H2243</f>
        <v>0</v>
      </c>
      <c r="AR2243" s="159" t="s">
        <v>461</v>
      </c>
      <c r="AT2243" s="159" t="s">
        <v>373</v>
      </c>
      <c r="AU2243" s="159" t="s">
        <v>88</v>
      </c>
      <c r="AY2243" s="17" t="s">
        <v>371</v>
      </c>
      <c r="BE2243" s="160">
        <f>IF(N2243="základná",J2243,0)</f>
        <v>0</v>
      </c>
      <c r="BF2243" s="160">
        <f>IF(N2243="znížená",J2243,0)</f>
        <v>0</v>
      </c>
      <c r="BG2243" s="160">
        <f>IF(N2243="zákl. prenesená",J2243,0)</f>
        <v>0</v>
      </c>
      <c r="BH2243" s="160">
        <f>IF(N2243="zníž. prenesená",J2243,0)</f>
        <v>0</v>
      </c>
      <c r="BI2243" s="160">
        <f>IF(N2243="nulová",J2243,0)</f>
        <v>0</v>
      </c>
      <c r="BJ2243" s="17" t="s">
        <v>88</v>
      </c>
      <c r="BK2243" s="160">
        <f>ROUND(I2243*H2243,2)</f>
        <v>0</v>
      </c>
      <c r="BL2243" s="17" t="s">
        <v>461</v>
      </c>
      <c r="BM2243" s="159" t="s">
        <v>2648</v>
      </c>
    </row>
    <row r="2244" spans="2:65" s="1" customFormat="1" ht="16.5" customHeight="1" x14ac:dyDescent="0.2">
      <c r="B2244" s="147"/>
      <c r="C2244" s="148" t="s">
        <v>2649</v>
      </c>
      <c r="D2244" s="148" t="s">
        <v>373</v>
      </c>
      <c r="E2244" s="149" t="s">
        <v>2650</v>
      </c>
      <c r="F2244" s="150" t="s">
        <v>2651</v>
      </c>
      <c r="G2244" s="151" t="s">
        <v>513</v>
      </c>
      <c r="H2244" s="152">
        <v>2</v>
      </c>
      <c r="I2244" s="153"/>
      <c r="J2244" s="154">
        <f>ROUND(I2244*H2244,2)</f>
        <v>0</v>
      </c>
      <c r="K2244" s="150"/>
      <c r="L2244" s="32"/>
      <c r="M2244" s="155" t="s">
        <v>1</v>
      </c>
      <c r="N2244" s="156" t="s">
        <v>41</v>
      </c>
      <c r="P2244" s="157">
        <f>O2244*H2244</f>
        <v>0</v>
      </c>
      <c r="Q2244" s="157">
        <v>5.0000000000000002E-5</v>
      </c>
      <c r="R2244" s="157">
        <f>Q2244*H2244</f>
        <v>1E-4</v>
      </c>
      <c r="S2244" s="157">
        <v>0</v>
      </c>
      <c r="T2244" s="158">
        <f>S2244*H2244</f>
        <v>0</v>
      </c>
      <c r="AR2244" s="159" t="s">
        <v>461</v>
      </c>
      <c r="AT2244" s="159" t="s">
        <v>373</v>
      </c>
      <c r="AU2244" s="159" t="s">
        <v>88</v>
      </c>
      <c r="AY2244" s="17" t="s">
        <v>371</v>
      </c>
      <c r="BE2244" s="160">
        <f>IF(N2244="základná",J2244,0)</f>
        <v>0</v>
      </c>
      <c r="BF2244" s="160">
        <f>IF(N2244="znížená",J2244,0)</f>
        <v>0</v>
      </c>
      <c r="BG2244" s="160">
        <f>IF(N2244="zákl. prenesená",J2244,0)</f>
        <v>0</v>
      </c>
      <c r="BH2244" s="160">
        <f>IF(N2244="zníž. prenesená",J2244,0)</f>
        <v>0</v>
      </c>
      <c r="BI2244" s="160">
        <f>IF(N2244="nulová",J2244,0)</f>
        <v>0</v>
      </c>
      <c r="BJ2244" s="17" t="s">
        <v>88</v>
      </c>
      <c r="BK2244" s="160">
        <f>ROUND(I2244*H2244,2)</f>
        <v>0</v>
      </c>
      <c r="BL2244" s="17" t="s">
        <v>461</v>
      </c>
      <c r="BM2244" s="159" t="s">
        <v>2652</v>
      </c>
    </row>
    <row r="2245" spans="2:65" s="13" customFormat="1" ht="11.25" x14ac:dyDescent="0.2">
      <c r="B2245" s="168"/>
      <c r="D2245" s="162" t="s">
        <v>379</v>
      </c>
      <c r="E2245" s="169" t="s">
        <v>1</v>
      </c>
      <c r="F2245" s="170" t="s">
        <v>88</v>
      </c>
      <c r="H2245" s="171">
        <v>2</v>
      </c>
      <c r="I2245" s="172"/>
      <c r="L2245" s="168"/>
      <c r="M2245" s="173"/>
      <c r="T2245" s="174"/>
      <c r="AT2245" s="169" t="s">
        <v>379</v>
      </c>
      <c r="AU2245" s="169" t="s">
        <v>88</v>
      </c>
      <c r="AV2245" s="13" t="s">
        <v>88</v>
      </c>
      <c r="AW2245" s="13" t="s">
        <v>31</v>
      </c>
      <c r="AX2245" s="13" t="s">
        <v>75</v>
      </c>
      <c r="AY2245" s="169" t="s">
        <v>371</v>
      </c>
    </row>
    <row r="2246" spans="2:65" s="15" customFormat="1" ht="11.25" x14ac:dyDescent="0.2">
      <c r="B2246" s="182"/>
      <c r="D2246" s="162" t="s">
        <v>379</v>
      </c>
      <c r="E2246" s="183" t="s">
        <v>1</v>
      </c>
      <c r="F2246" s="184" t="s">
        <v>385</v>
      </c>
      <c r="H2246" s="185">
        <v>2</v>
      </c>
      <c r="I2246" s="186"/>
      <c r="L2246" s="182"/>
      <c r="M2246" s="187"/>
      <c r="T2246" s="188"/>
      <c r="AT2246" s="183" t="s">
        <v>379</v>
      </c>
      <c r="AU2246" s="183" t="s">
        <v>88</v>
      </c>
      <c r="AV2246" s="15" t="s">
        <v>377</v>
      </c>
      <c r="AW2246" s="15" t="s">
        <v>31</v>
      </c>
      <c r="AX2246" s="15" t="s">
        <v>82</v>
      </c>
      <c r="AY2246" s="183" t="s">
        <v>371</v>
      </c>
    </row>
    <row r="2247" spans="2:65" s="1" customFormat="1" ht="33" customHeight="1" x14ac:dyDescent="0.2">
      <c r="B2247" s="147"/>
      <c r="C2247" s="189" t="s">
        <v>2653</v>
      </c>
      <c r="D2247" s="189" t="s">
        <v>891</v>
      </c>
      <c r="E2247" s="190" t="s">
        <v>2654</v>
      </c>
      <c r="F2247" s="191" t="s">
        <v>2655</v>
      </c>
      <c r="G2247" s="192" t="s">
        <v>513</v>
      </c>
      <c r="H2247" s="193">
        <v>2</v>
      </c>
      <c r="I2247" s="194"/>
      <c r="J2247" s="195">
        <f>ROUND(I2247*H2247,2)</f>
        <v>0</v>
      </c>
      <c r="K2247" s="191"/>
      <c r="L2247" s="196"/>
      <c r="M2247" s="197" t="s">
        <v>1</v>
      </c>
      <c r="N2247" s="198" t="s">
        <v>41</v>
      </c>
      <c r="P2247" s="157">
        <f>O2247*H2247</f>
        <v>0</v>
      </c>
      <c r="Q2247" s="157">
        <v>8.0420000000000005E-2</v>
      </c>
      <c r="R2247" s="157">
        <f>Q2247*H2247</f>
        <v>0.16084000000000001</v>
      </c>
      <c r="S2247" s="157">
        <v>0</v>
      </c>
      <c r="T2247" s="158">
        <f>S2247*H2247</f>
        <v>0</v>
      </c>
      <c r="AR2247" s="159" t="s">
        <v>566</v>
      </c>
      <c r="AT2247" s="159" t="s">
        <v>891</v>
      </c>
      <c r="AU2247" s="159" t="s">
        <v>88</v>
      </c>
      <c r="AY2247" s="17" t="s">
        <v>371</v>
      </c>
      <c r="BE2247" s="160">
        <f>IF(N2247="základná",J2247,0)</f>
        <v>0</v>
      </c>
      <c r="BF2247" s="160">
        <f>IF(N2247="znížená",J2247,0)</f>
        <v>0</v>
      </c>
      <c r="BG2247" s="160">
        <f>IF(N2247="zákl. prenesená",J2247,0)</f>
        <v>0</v>
      </c>
      <c r="BH2247" s="160">
        <f>IF(N2247="zníž. prenesená",J2247,0)</f>
        <v>0</v>
      </c>
      <c r="BI2247" s="160">
        <f>IF(N2247="nulová",J2247,0)</f>
        <v>0</v>
      </c>
      <c r="BJ2247" s="17" t="s">
        <v>88</v>
      </c>
      <c r="BK2247" s="160">
        <f>ROUND(I2247*H2247,2)</f>
        <v>0</v>
      </c>
      <c r="BL2247" s="17" t="s">
        <v>461</v>
      </c>
      <c r="BM2247" s="159" t="s">
        <v>2656</v>
      </c>
    </row>
    <row r="2248" spans="2:65" s="1" customFormat="1" ht="24.2" customHeight="1" x14ac:dyDescent="0.2">
      <c r="B2248" s="147"/>
      <c r="C2248" s="148" t="s">
        <v>2657</v>
      </c>
      <c r="D2248" s="148" t="s">
        <v>373</v>
      </c>
      <c r="E2248" s="149" t="s">
        <v>2658</v>
      </c>
      <c r="F2248" s="150" t="s">
        <v>2659</v>
      </c>
      <c r="G2248" s="151" t="s">
        <v>376</v>
      </c>
      <c r="H2248" s="152">
        <v>4.109</v>
      </c>
      <c r="I2248" s="153"/>
      <c r="J2248" s="154">
        <f>ROUND(I2248*H2248,2)</f>
        <v>0</v>
      </c>
      <c r="K2248" s="150"/>
      <c r="L2248" s="32"/>
      <c r="M2248" s="155" t="s">
        <v>1</v>
      </c>
      <c r="N2248" s="156" t="s">
        <v>41</v>
      </c>
      <c r="P2248" s="157">
        <f>O2248*H2248</f>
        <v>0</v>
      </c>
      <c r="Q2248" s="157">
        <v>0</v>
      </c>
      <c r="R2248" s="157">
        <f>Q2248*H2248</f>
        <v>0</v>
      </c>
      <c r="S2248" s="157">
        <v>0.21</v>
      </c>
      <c r="T2248" s="158">
        <f>S2248*H2248</f>
        <v>0.86288999999999993</v>
      </c>
      <c r="AR2248" s="159" t="s">
        <v>461</v>
      </c>
      <c r="AT2248" s="159" t="s">
        <v>373</v>
      </c>
      <c r="AU2248" s="159" t="s">
        <v>88</v>
      </c>
      <c r="AY2248" s="17" t="s">
        <v>371</v>
      </c>
      <c r="BE2248" s="160">
        <f>IF(N2248="základná",J2248,0)</f>
        <v>0</v>
      </c>
      <c r="BF2248" s="160">
        <f>IF(N2248="znížená",J2248,0)</f>
        <v>0</v>
      </c>
      <c r="BG2248" s="160">
        <f>IF(N2248="zákl. prenesená",J2248,0)</f>
        <v>0</v>
      </c>
      <c r="BH2248" s="160">
        <f>IF(N2248="zníž. prenesená",J2248,0)</f>
        <v>0</v>
      </c>
      <c r="BI2248" s="160">
        <f>IF(N2248="nulová",J2248,0)</f>
        <v>0</v>
      </c>
      <c r="BJ2248" s="17" t="s">
        <v>88</v>
      </c>
      <c r="BK2248" s="160">
        <f>ROUND(I2248*H2248,2)</f>
        <v>0</v>
      </c>
      <c r="BL2248" s="17" t="s">
        <v>461</v>
      </c>
      <c r="BM2248" s="159" t="s">
        <v>2660</v>
      </c>
    </row>
    <row r="2249" spans="2:65" s="12" customFormat="1" ht="11.25" x14ac:dyDescent="0.2">
      <c r="B2249" s="161"/>
      <c r="D2249" s="162" t="s">
        <v>379</v>
      </c>
      <c r="E2249" s="163" t="s">
        <v>1</v>
      </c>
      <c r="F2249" s="164" t="s">
        <v>2661</v>
      </c>
      <c r="H2249" s="163" t="s">
        <v>1</v>
      </c>
      <c r="I2249" s="165"/>
      <c r="L2249" s="161"/>
      <c r="M2249" s="166"/>
      <c r="T2249" s="167"/>
      <c r="AT2249" s="163" t="s">
        <v>379</v>
      </c>
      <c r="AU2249" s="163" t="s">
        <v>88</v>
      </c>
      <c r="AV2249" s="12" t="s">
        <v>82</v>
      </c>
      <c r="AW2249" s="12" t="s">
        <v>31</v>
      </c>
      <c r="AX2249" s="12" t="s">
        <v>75</v>
      </c>
      <c r="AY2249" s="163" t="s">
        <v>371</v>
      </c>
    </row>
    <row r="2250" spans="2:65" s="13" customFormat="1" ht="11.25" x14ac:dyDescent="0.2">
      <c r="B2250" s="168"/>
      <c r="D2250" s="162" t="s">
        <v>379</v>
      </c>
      <c r="E2250" s="169" t="s">
        <v>1</v>
      </c>
      <c r="F2250" s="170" t="s">
        <v>2662</v>
      </c>
      <c r="H2250" s="171">
        <v>4.109</v>
      </c>
      <c r="I2250" s="172"/>
      <c r="L2250" s="168"/>
      <c r="M2250" s="173"/>
      <c r="T2250" s="174"/>
      <c r="AT2250" s="169" t="s">
        <v>379</v>
      </c>
      <c r="AU2250" s="169" t="s">
        <v>88</v>
      </c>
      <c r="AV2250" s="13" t="s">
        <v>88</v>
      </c>
      <c r="AW2250" s="13" t="s">
        <v>31</v>
      </c>
      <c r="AX2250" s="13" t="s">
        <v>75</v>
      </c>
      <c r="AY2250" s="169" t="s">
        <v>371</v>
      </c>
    </row>
    <row r="2251" spans="2:65" s="15" customFormat="1" ht="11.25" x14ac:dyDescent="0.2">
      <c r="B2251" s="182"/>
      <c r="D2251" s="162" t="s">
        <v>379</v>
      </c>
      <c r="E2251" s="183" t="s">
        <v>1</v>
      </c>
      <c r="F2251" s="184" t="s">
        <v>385</v>
      </c>
      <c r="H2251" s="185">
        <v>4.109</v>
      </c>
      <c r="I2251" s="186"/>
      <c r="L2251" s="182"/>
      <c r="M2251" s="187"/>
      <c r="T2251" s="188"/>
      <c r="AT2251" s="183" t="s">
        <v>379</v>
      </c>
      <c r="AU2251" s="183" t="s">
        <v>88</v>
      </c>
      <c r="AV2251" s="15" t="s">
        <v>377</v>
      </c>
      <c r="AW2251" s="15" t="s">
        <v>31</v>
      </c>
      <c r="AX2251" s="15" t="s">
        <v>82</v>
      </c>
      <c r="AY2251" s="183" t="s">
        <v>371</v>
      </c>
    </row>
    <row r="2252" spans="2:65" s="1" customFormat="1" ht="37.9" customHeight="1" x14ac:dyDescent="0.2">
      <c r="B2252" s="147"/>
      <c r="C2252" s="148" t="s">
        <v>2663</v>
      </c>
      <c r="D2252" s="148" t="s">
        <v>373</v>
      </c>
      <c r="E2252" s="149" t="s">
        <v>2664</v>
      </c>
      <c r="F2252" s="150" t="s">
        <v>2665</v>
      </c>
      <c r="G2252" s="151" t="s">
        <v>513</v>
      </c>
      <c r="H2252" s="152">
        <v>1</v>
      </c>
      <c r="I2252" s="153"/>
      <c r="J2252" s="154">
        <f>ROUND(I2252*H2252,2)</f>
        <v>0</v>
      </c>
      <c r="K2252" s="150"/>
      <c r="L2252" s="32"/>
      <c r="M2252" s="155" t="s">
        <v>1</v>
      </c>
      <c r="N2252" s="156" t="s">
        <v>41</v>
      </c>
      <c r="P2252" s="157">
        <f>O2252*H2252</f>
        <v>0</v>
      </c>
      <c r="Q2252" s="157">
        <v>0</v>
      </c>
      <c r="R2252" s="157">
        <f>Q2252*H2252</f>
        <v>0</v>
      </c>
      <c r="S2252" s="157">
        <v>0</v>
      </c>
      <c r="T2252" s="158">
        <f>S2252*H2252</f>
        <v>0</v>
      </c>
      <c r="AR2252" s="159" t="s">
        <v>461</v>
      </c>
      <c r="AT2252" s="159" t="s">
        <v>373</v>
      </c>
      <c r="AU2252" s="159" t="s">
        <v>88</v>
      </c>
      <c r="AY2252" s="17" t="s">
        <v>371</v>
      </c>
      <c r="BE2252" s="160">
        <f>IF(N2252="základná",J2252,0)</f>
        <v>0</v>
      </c>
      <c r="BF2252" s="160">
        <f>IF(N2252="znížená",J2252,0)</f>
        <v>0</v>
      </c>
      <c r="BG2252" s="160">
        <f>IF(N2252="zákl. prenesená",J2252,0)</f>
        <v>0</v>
      </c>
      <c r="BH2252" s="160">
        <f>IF(N2252="zníž. prenesená",J2252,0)</f>
        <v>0</v>
      </c>
      <c r="BI2252" s="160">
        <f>IF(N2252="nulová",J2252,0)</f>
        <v>0</v>
      </c>
      <c r="BJ2252" s="17" t="s">
        <v>88</v>
      </c>
      <c r="BK2252" s="160">
        <f>ROUND(I2252*H2252,2)</f>
        <v>0</v>
      </c>
      <c r="BL2252" s="17" t="s">
        <v>461</v>
      </c>
      <c r="BM2252" s="159" t="s">
        <v>2666</v>
      </c>
    </row>
    <row r="2253" spans="2:65" s="1" customFormat="1" ht="37.9" customHeight="1" x14ac:dyDescent="0.2">
      <c r="B2253" s="147"/>
      <c r="C2253" s="189" t="s">
        <v>2667</v>
      </c>
      <c r="D2253" s="189" t="s">
        <v>891</v>
      </c>
      <c r="E2253" s="190" t="s">
        <v>2668</v>
      </c>
      <c r="F2253" s="191" t="s">
        <v>2669</v>
      </c>
      <c r="G2253" s="192" t="s">
        <v>513</v>
      </c>
      <c r="H2253" s="193">
        <v>1</v>
      </c>
      <c r="I2253" s="194"/>
      <c r="J2253" s="195">
        <f>ROUND(I2253*H2253,2)</f>
        <v>0</v>
      </c>
      <c r="K2253" s="191"/>
      <c r="L2253" s="196"/>
      <c r="M2253" s="197" t="s">
        <v>1</v>
      </c>
      <c r="N2253" s="198" t="s">
        <v>41</v>
      </c>
      <c r="P2253" s="157">
        <f>O2253*H2253</f>
        <v>0</v>
      </c>
      <c r="Q2253" s="157">
        <v>3.8E-3</v>
      </c>
      <c r="R2253" s="157">
        <f>Q2253*H2253</f>
        <v>3.8E-3</v>
      </c>
      <c r="S2253" s="157">
        <v>0</v>
      </c>
      <c r="T2253" s="158">
        <f>S2253*H2253</f>
        <v>0</v>
      </c>
      <c r="AR2253" s="159" t="s">
        <v>566</v>
      </c>
      <c r="AT2253" s="159" t="s">
        <v>891</v>
      </c>
      <c r="AU2253" s="159" t="s">
        <v>88</v>
      </c>
      <c r="AY2253" s="17" t="s">
        <v>371</v>
      </c>
      <c r="BE2253" s="160">
        <f>IF(N2253="základná",J2253,0)</f>
        <v>0</v>
      </c>
      <c r="BF2253" s="160">
        <f>IF(N2253="znížená",J2253,0)</f>
        <v>0</v>
      </c>
      <c r="BG2253" s="160">
        <f>IF(N2253="zákl. prenesená",J2253,0)</f>
        <v>0</v>
      </c>
      <c r="BH2253" s="160">
        <f>IF(N2253="zníž. prenesená",J2253,0)</f>
        <v>0</v>
      </c>
      <c r="BI2253" s="160">
        <f>IF(N2253="nulová",J2253,0)</f>
        <v>0</v>
      </c>
      <c r="BJ2253" s="17" t="s">
        <v>88</v>
      </c>
      <c r="BK2253" s="160">
        <f>ROUND(I2253*H2253,2)</f>
        <v>0</v>
      </c>
      <c r="BL2253" s="17" t="s">
        <v>461</v>
      </c>
      <c r="BM2253" s="159" t="s">
        <v>2670</v>
      </c>
    </row>
    <row r="2254" spans="2:65" s="1" customFormat="1" ht="24.2" customHeight="1" x14ac:dyDescent="0.2">
      <c r="B2254" s="147"/>
      <c r="C2254" s="148" t="s">
        <v>2671</v>
      </c>
      <c r="D2254" s="148" t="s">
        <v>373</v>
      </c>
      <c r="E2254" s="149" t="s">
        <v>2672</v>
      </c>
      <c r="F2254" s="150" t="s">
        <v>2673</v>
      </c>
      <c r="G2254" s="151" t="s">
        <v>2294</v>
      </c>
      <c r="H2254" s="152">
        <v>7246.2179999999998</v>
      </c>
      <c r="I2254" s="153"/>
      <c r="J2254" s="154">
        <f>ROUND(I2254*H2254,2)</f>
        <v>0</v>
      </c>
      <c r="K2254" s="150"/>
      <c r="L2254" s="32"/>
      <c r="M2254" s="155" t="s">
        <v>1</v>
      </c>
      <c r="N2254" s="156" t="s">
        <v>41</v>
      </c>
      <c r="P2254" s="157">
        <f>O2254*H2254</f>
        <v>0</v>
      </c>
      <c r="Q2254" s="157">
        <v>5.0000000000000002E-5</v>
      </c>
      <c r="R2254" s="157">
        <f>Q2254*H2254</f>
        <v>0.36231089999999999</v>
      </c>
      <c r="S2254" s="157">
        <v>0</v>
      </c>
      <c r="T2254" s="158">
        <f>S2254*H2254</f>
        <v>0</v>
      </c>
      <c r="AR2254" s="159" t="s">
        <v>461</v>
      </c>
      <c r="AT2254" s="159" t="s">
        <v>373</v>
      </c>
      <c r="AU2254" s="159" t="s">
        <v>88</v>
      </c>
      <c r="AY2254" s="17" t="s">
        <v>371</v>
      </c>
      <c r="BE2254" s="160">
        <f>IF(N2254="základná",J2254,0)</f>
        <v>0</v>
      </c>
      <c r="BF2254" s="160">
        <f>IF(N2254="znížená",J2254,0)</f>
        <v>0</v>
      </c>
      <c r="BG2254" s="160">
        <f>IF(N2254="zákl. prenesená",J2254,0)</f>
        <v>0</v>
      </c>
      <c r="BH2254" s="160">
        <f>IF(N2254="zníž. prenesená",J2254,0)</f>
        <v>0</v>
      </c>
      <c r="BI2254" s="160">
        <f>IF(N2254="nulová",J2254,0)</f>
        <v>0</v>
      </c>
      <c r="BJ2254" s="17" t="s">
        <v>88</v>
      </c>
      <c r="BK2254" s="160">
        <f>ROUND(I2254*H2254,2)</f>
        <v>0</v>
      </c>
      <c r="BL2254" s="17" t="s">
        <v>461</v>
      </c>
      <c r="BM2254" s="159" t="s">
        <v>2674</v>
      </c>
    </row>
    <row r="2255" spans="2:65" s="12" customFormat="1" ht="11.25" x14ac:dyDescent="0.2">
      <c r="B2255" s="161"/>
      <c r="D2255" s="162" t="s">
        <v>379</v>
      </c>
      <c r="E2255" s="163" t="s">
        <v>1</v>
      </c>
      <c r="F2255" s="164" t="s">
        <v>491</v>
      </c>
      <c r="H2255" s="163" t="s">
        <v>1</v>
      </c>
      <c r="I2255" s="165"/>
      <c r="L2255" s="161"/>
      <c r="M2255" s="166"/>
      <c r="T2255" s="167"/>
      <c r="AT2255" s="163" t="s">
        <v>379</v>
      </c>
      <c r="AU2255" s="163" t="s">
        <v>88</v>
      </c>
      <c r="AV2255" s="12" t="s">
        <v>82</v>
      </c>
      <c r="AW2255" s="12" t="s">
        <v>31</v>
      </c>
      <c r="AX2255" s="12" t="s">
        <v>75</v>
      </c>
      <c r="AY2255" s="163" t="s">
        <v>371</v>
      </c>
    </row>
    <row r="2256" spans="2:65" s="12" customFormat="1" ht="11.25" x14ac:dyDescent="0.2">
      <c r="B2256" s="161"/>
      <c r="D2256" s="162" t="s">
        <v>379</v>
      </c>
      <c r="E2256" s="163" t="s">
        <v>1</v>
      </c>
      <c r="F2256" s="164" t="s">
        <v>2675</v>
      </c>
      <c r="H2256" s="163" t="s">
        <v>1</v>
      </c>
      <c r="I2256" s="165"/>
      <c r="L2256" s="161"/>
      <c r="M2256" s="166"/>
      <c r="T2256" s="167"/>
      <c r="AT2256" s="163" t="s">
        <v>379</v>
      </c>
      <c r="AU2256" s="163" t="s">
        <v>88</v>
      </c>
      <c r="AV2256" s="12" t="s">
        <v>82</v>
      </c>
      <c r="AW2256" s="12" t="s">
        <v>31</v>
      </c>
      <c r="AX2256" s="12" t="s">
        <v>75</v>
      </c>
      <c r="AY2256" s="163" t="s">
        <v>371</v>
      </c>
    </row>
    <row r="2257" spans="2:65" s="13" customFormat="1" ht="11.25" x14ac:dyDescent="0.2">
      <c r="B2257" s="168"/>
      <c r="D2257" s="162" t="s">
        <v>379</v>
      </c>
      <c r="E2257" s="169" t="s">
        <v>1</v>
      </c>
      <c r="F2257" s="170" t="s">
        <v>2676</v>
      </c>
      <c r="H2257" s="171">
        <v>7246.2179999999998</v>
      </c>
      <c r="I2257" s="172"/>
      <c r="L2257" s="168"/>
      <c r="M2257" s="173"/>
      <c r="T2257" s="174"/>
      <c r="AT2257" s="169" t="s">
        <v>379</v>
      </c>
      <c r="AU2257" s="169" t="s">
        <v>88</v>
      </c>
      <c r="AV2257" s="13" t="s">
        <v>88</v>
      </c>
      <c r="AW2257" s="13" t="s">
        <v>31</v>
      </c>
      <c r="AX2257" s="13" t="s">
        <v>75</v>
      </c>
      <c r="AY2257" s="169" t="s">
        <v>371</v>
      </c>
    </row>
    <row r="2258" spans="2:65" s="14" customFormat="1" ht="11.25" x14ac:dyDescent="0.2">
      <c r="B2258" s="175"/>
      <c r="D2258" s="162" t="s">
        <v>379</v>
      </c>
      <c r="E2258" s="176" t="s">
        <v>227</v>
      </c>
      <c r="F2258" s="177" t="s">
        <v>383</v>
      </c>
      <c r="H2258" s="178">
        <v>7246.2179999999998</v>
      </c>
      <c r="I2258" s="179"/>
      <c r="L2258" s="175"/>
      <c r="M2258" s="180"/>
      <c r="T2258" s="181"/>
      <c r="AT2258" s="176" t="s">
        <v>379</v>
      </c>
      <c r="AU2258" s="176" t="s">
        <v>88</v>
      </c>
      <c r="AV2258" s="14" t="s">
        <v>384</v>
      </c>
      <c r="AW2258" s="14" t="s">
        <v>31</v>
      </c>
      <c r="AX2258" s="14" t="s">
        <v>75</v>
      </c>
      <c r="AY2258" s="176" t="s">
        <v>371</v>
      </c>
    </row>
    <row r="2259" spans="2:65" s="15" customFormat="1" ht="11.25" x14ac:dyDescent="0.2">
      <c r="B2259" s="182"/>
      <c r="D2259" s="162" t="s">
        <v>379</v>
      </c>
      <c r="E2259" s="183" t="s">
        <v>1</v>
      </c>
      <c r="F2259" s="184" t="s">
        <v>385</v>
      </c>
      <c r="H2259" s="185">
        <v>7246.2179999999998</v>
      </c>
      <c r="I2259" s="186"/>
      <c r="L2259" s="182"/>
      <c r="M2259" s="187"/>
      <c r="T2259" s="188"/>
      <c r="AT2259" s="183" t="s">
        <v>379</v>
      </c>
      <c r="AU2259" s="183" t="s">
        <v>88</v>
      </c>
      <c r="AV2259" s="15" t="s">
        <v>377</v>
      </c>
      <c r="AW2259" s="15" t="s">
        <v>31</v>
      </c>
      <c r="AX2259" s="15" t="s">
        <v>82</v>
      </c>
      <c r="AY2259" s="183" t="s">
        <v>371</v>
      </c>
    </row>
    <row r="2260" spans="2:65" s="1" customFormat="1" ht="24.2" customHeight="1" x14ac:dyDescent="0.2">
      <c r="B2260" s="147"/>
      <c r="C2260" s="189" t="s">
        <v>2677</v>
      </c>
      <c r="D2260" s="189" t="s">
        <v>891</v>
      </c>
      <c r="E2260" s="190" t="s">
        <v>2678</v>
      </c>
      <c r="F2260" s="191" t="s">
        <v>2679</v>
      </c>
      <c r="G2260" s="192" t="s">
        <v>376</v>
      </c>
      <c r="H2260" s="193">
        <v>147.88200000000001</v>
      </c>
      <c r="I2260" s="194"/>
      <c r="J2260" s="195">
        <f>ROUND(I2260*H2260,2)</f>
        <v>0</v>
      </c>
      <c r="K2260" s="191"/>
      <c r="L2260" s="196"/>
      <c r="M2260" s="197" t="s">
        <v>1</v>
      </c>
      <c r="N2260" s="198" t="s">
        <v>41</v>
      </c>
      <c r="P2260" s="157">
        <f>O2260*H2260</f>
        <v>0</v>
      </c>
      <c r="Q2260" s="157">
        <v>2.7E-2</v>
      </c>
      <c r="R2260" s="157">
        <f>Q2260*H2260</f>
        <v>3.9928140000000001</v>
      </c>
      <c r="S2260" s="157">
        <v>0</v>
      </c>
      <c r="T2260" s="158">
        <f>S2260*H2260</f>
        <v>0</v>
      </c>
      <c r="AR2260" s="159" t="s">
        <v>566</v>
      </c>
      <c r="AT2260" s="159" t="s">
        <v>891</v>
      </c>
      <c r="AU2260" s="159" t="s">
        <v>88</v>
      </c>
      <c r="AY2260" s="17" t="s">
        <v>371</v>
      </c>
      <c r="BE2260" s="160">
        <f>IF(N2260="základná",J2260,0)</f>
        <v>0</v>
      </c>
      <c r="BF2260" s="160">
        <f>IF(N2260="znížená",J2260,0)</f>
        <v>0</v>
      </c>
      <c r="BG2260" s="160">
        <f>IF(N2260="zákl. prenesená",J2260,0)</f>
        <v>0</v>
      </c>
      <c r="BH2260" s="160">
        <f>IF(N2260="zníž. prenesená",J2260,0)</f>
        <v>0</v>
      </c>
      <c r="BI2260" s="160">
        <f>IF(N2260="nulová",J2260,0)</f>
        <v>0</v>
      </c>
      <c r="BJ2260" s="17" t="s">
        <v>88</v>
      </c>
      <c r="BK2260" s="160">
        <f>ROUND(I2260*H2260,2)</f>
        <v>0</v>
      </c>
      <c r="BL2260" s="17" t="s">
        <v>461</v>
      </c>
      <c r="BM2260" s="159" t="s">
        <v>2680</v>
      </c>
    </row>
    <row r="2261" spans="2:65" s="13" customFormat="1" ht="11.25" x14ac:dyDescent="0.2">
      <c r="B2261" s="168"/>
      <c r="D2261" s="162" t="s">
        <v>379</v>
      </c>
      <c r="E2261" s="169" t="s">
        <v>1</v>
      </c>
      <c r="F2261" s="170" t="s">
        <v>2681</v>
      </c>
      <c r="H2261" s="171">
        <v>147.88200000000001</v>
      </c>
      <c r="I2261" s="172"/>
      <c r="L2261" s="168"/>
      <c r="M2261" s="173"/>
      <c r="T2261" s="174"/>
      <c r="AT2261" s="169" t="s">
        <v>379</v>
      </c>
      <c r="AU2261" s="169" t="s">
        <v>88</v>
      </c>
      <c r="AV2261" s="13" t="s">
        <v>88</v>
      </c>
      <c r="AW2261" s="13" t="s">
        <v>31</v>
      </c>
      <c r="AX2261" s="13" t="s">
        <v>75</v>
      </c>
      <c r="AY2261" s="169" t="s">
        <v>371</v>
      </c>
    </row>
    <row r="2262" spans="2:65" s="15" customFormat="1" ht="11.25" x14ac:dyDescent="0.2">
      <c r="B2262" s="182"/>
      <c r="D2262" s="162" t="s">
        <v>379</v>
      </c>
      <c r="E2262" s="183" t="s">
        <v>1</v>
      </c>
      <c r="F2262" s="184" t="s">
        <v>385</v>
      </c>
      <c r="H2262" s="185">
        <v>147.88200000000001</v>
      </c>
      <c r="I2262" s="186"/>
      <c r="L2262" s="182"/>
      <c r="M2262" s="187"/>
      <c r="T2262" s="188"/>
      <c r="AT2262" s="183" t="s">
        <v>379</v>
      </c>
      <c r="AU2262" s="183" t="s">
        <v>88</v>
      </c>
      <c r="AV2262" s="15" t="s">
        <v>377</v>
      </c>
      <c r="AW2262" s="15" t="s">
        <v>31</v>
      </c>
      <c r="AX2262" s="15" t="s">
        <v>82</v>
      </c>
      <c r="AY2262" s="183" t="s">
        <v>371</v>
      </c>
    </row>
    <row r="2263" spans="2:65" s="1" customFormat="1" ht="33" customHeight="1" x14ac:dyDescent="0.2">
      <c r="B2263" s="147"/>
      <c r="C2263" s="148" t="s">
        <v>2682</v>
      </c>
      <c r="D2263" s="148" t="s">
        <v>373</v>
      </c>
      <c r="E2263" s="149" t="s">
        <v>2683</v>
      </c>
      <c r="F2263" s="150" t="s">
        <v>2684</v>
      </c>
      <c r="G2263" s="151" t="s">
        <v>376</v>
      </c>
      <c r="H2263" s="152">
        <v>627.00199999999995</v>
      </c>
      <c r="I2263" s="153"/>
      <c r="J2263" s="154">
        <f>ROUND(I2263*H2263,2)</f>
        <v>0</v>
      </c>
      <c r="K2263" s="150"/>
      <c r="L2263" s="32"/>
      <c r="M2263" s="155" t="s">
        <v>1</v>
      </c>
      <c r="N2263" s="156" t="s">
        <v>41</v>
      </c>
      <c r="P2263" s="157">
        <f>O2263*H2263</f>
        <v>0</v>
      </c>
      <c r="Q2263" s="157">
        <v>0</v>
      </c>
      <c r="R2263" s="157">
        <f>Q2263*H2263</f>
        <v>0</v>
      </c>
      <c r="S2263" s="157">
        <v>0</v>
      </c>
      <c r="T2263" s="158">
        <f>S2263*H2263</f>
        <v>0</v>
      </c>
      <c r="AR2263" s="159" t="s">
        <v>461</v>
      </c>
      <c r="AT2263" s="159" t="s">
        <v>373</v>
      </c>
      <c r="AU2263" s="159" t="s">
        <v>88</v>
      </c>
      <c r="AY2263" s="17" t="s">
        <v>371</v>
      </c>
      <c r="BE2263" s="160">
        <f>IF(N2263="základná",J2263,0)</f>
        <v>0</v>
      </c>
      <c r="BF2263" s="160">
        <f>IF(N2263="znížená",J2263,0)</f>
        <v>0</v>
      </c>
      <c r="BG2263" s="160">
        <f>IF(N2263="zákl. prenesená",J2263,0)</f>
        <v>0</v>
      </c>
      <c r="BH2263" s="160">
        <f>IF(N2263="zníž. prenesená",J2263,0)</f>
        <v>0</v>
      </c>
      <c r="BI2263" s="160">
        <f>IF(N2263="nulová",J2263,0)</f>
        <v>0</v>
      </c>
      <c r="BJ2263" s="17" t="s">
        <v>88</v>
      </c>
      <c r="BK2263" s="160">
        <f>ROUND(I2263*H2263,2)</f>
        <v>0</v>
      </c>
      <c r="BL2263" s="17" t="s">
        <v>461</v>
      </c>
      <c r="BM2263" s="159" t="s">
        <v>2685</v>
      </c>
    </row>
    <row r="2264" spans="2:65" s="12" customFormat="1" ht="11.25" x14ac:dyDescent="0.2">
      <c r="B2264" s="161"/>
      <c r="D2264" s="162" t="s">
        <v>379</v>
      </c>
      <c r="E2264" s="163" t="s">
        <v>1</v>
      </c>
      <c r="F2264" s="164" t="s">
        <v>811</v>
      </c>
      <c r="H2264" s="163" t="s">
        <v>1</v>
      </c>
      <c r="I2264" s="165"/>
      <c r="L2264" s="161"/>
      <c r="M2264" s="166"/>
      <c r="T2264" s="167"/>
      <c r="AT2264" s="163" t="s">
        <v>379</v>
      </c>
      <c r="AU2264" s="163" t="s">
        <v>88</v>
      </c>
      <c r="AV2264" s="12" t="s">
        <v>82</v>
      </c>
      <c r="AW2264" s="12" t="s">
        <v>31</v>
      </c>
      <c r="AX2264" s="12" t="s">
        <v>75</v>
      </c>
      <c r="AY2264" s="163" t="s">
        <v>371</v>
      </c>
    </row>
    <row r="2265" spans="2:65" s="13" customFormat="1" ht="11.25" x14ac:dyDescent="0.2">
      <c r="B2265" s="168"/>
      <c r="D2265" s="162" t="s">
        <v>379</v>
      </c>
      <c r="E2265" s="169" t="s">
        <v>1</v>
      </c>
      <c r="F2265" s="170" t="s">
        <v>2686</v>
      </c>
      <c r="H2265" s="171">
        <v>394.56</v>
      </c>
      <c r="I2265" s="172"/>
      <c r="L2265" s="168"/>
      <c r="M2265" s="173"/>
      <c r="T2265" s="174"/>
      <c r="AT2265" s="169" t="s">
        <v>379</v>
      </c>
      <c r="AU2265" s="169" t="s">
        <v>88</v>
      </c>
      <c r="AV2265" s="13" t="s">
        <v>88</v>
      </c>
      <c r="AW2265" s="13" t="s">
        <v>31</v>
      </c>
      <c r="AX2265" s="13" t="s">
        <v>75</v>
      </c>
      <c r="AY2265" s="169" t="s">
        <v>371</v>
      </c>
    </row>
    <row r="2266" spans="2:65" s="12" customFormat="1" ht="11.25" x14ac:dyDescent="0.2">
      <c r="B2266" s="161"/>
      <c r="D2266" s="162" t="s">
        <v>379</v>
      </c>
      <c r="E2266" s="163" t="s">
        <v>1</v>
      </c>
      <c r="F2266" s="164" t="s">
        <v>813</v>
      </c>
      <c r="H2266" s="163" t="s">
        <v>1</v>
      </c>
      <c r="I2266" s="165"/>
      <c r="L2266" s="161"/>
      <c r="M2266" s="166"/>
      <c r="T2266" s="167"/>
      <c r="AT2266" s="163" t="s">
        <v>379</v>
      </c>
      <c r="AU2266" s="163" t="s">
        <v>88</v>
      </c>
      <c r="AV2266" s="12" t="s">
        <v>82</v>
      </c>
      <c r="AW2266" s="12" t="s">
        <v>31</v>
      </c>
      <c r="AX2266" s="12" t="s">
        <v>75</v>
      </c>
      <c r="AY2266" s="163" t="s">
        <v>371</v>
      </c>
    </row>
    <row r="2267" spans="2:65" s="13" customFormat="1" ht="11.25" x14ac:dyDescent="0.2">
      <c r="B2267" s="168"/>
      <c r="D2267" s="162" t="s">
        <v>379</v>
      </c>
      <c r="E2267" s="169" t="s">
        <v>1</v>
      </c>
      <c r="F2267" s="170" t="s">
        <v>2687</v>
      </c>
      <c r="H2267" s="171">
        <v>12.426</v>
      </c>
      <c r="I2267" s="172"/>
      <c r="L2267" s="168"/>
      <c r="M2267" s="173"/>
      <c r="T2267" s="174"/>
      <c r="AT2267" s="169" t="s">
        <v>379</v>
      </c>
      <c r="AU2267" s="169" t="s">
        <v>88</v>
      </c>
      <c r="AV2267" s="13" t="s">
        <v>88</v>
      </c>
      <c r="AW2267" s="13" t="s">
        <v>31</v>
      </c>
      <c r="AX2267" s="13" t="s">
        <v>75</v>
      </c>
      <c r="AY2267" s="169" t="s">
        <v>371</v>
      </c>
    </row>
    <row r="2268" spans="2:65" s="12" customFormat="1" ht="11.25" x14ac:dyDescent="0.2">
      <c r="B2268" s="161"/>
      <c r="D2268" s="162" t="s">
        <v>379</v>
      </c>
      <c r="E2268" s="163" t="s">
        <v>1</v>
      </c>
      <c r="F2268" s="164" t="s">
        <v>815</v>
      </c>
      <c r="H2268" s="163" t="s">
        <v>1</v>
      </c>
      <c r="I2268" s="165"/>
      <c r="L2268" s="161"/>
      <c r="M2268" s="166"/>
      <c r="T2268" s="167"/>
      <c r="AT2268" s="163" t="s">
        <v>379</v>
      </c>
      <c r="AU2268" s="163" t="s">
        <v>88</v>
      </c>
      <c r="AV2268" s="12" t="s">
        <v>82</v>
      </c>
      <c r="AW2268" s="12" t="s">
        <v>31</v>
      </c>
      <c r="AX2268" s="12" t="s">
        <v>75</v>
      </c>
      <c r="AY2268" s="163" t="s">
        <v>371</v>
      </c>
    </row>
    <row r="2269" spans="2:65" s="13" customFormat="1" ht="11.25" x14ac:dyDescent="0.2">
      <c r="B2269" s="168"/>
      <c r="D2269" s="162" t="s">
        <v>379</v>
      </c>
      <c r="E2269" s="169" t="s">
        <v>1</v>
      </c>
      <c r="F2269" s="170" t="s">
        <v>2688</v>
      </c>
      <c r="H2269" s="171">
        <v>2.6669999999999998</v>
      </c>
      <c r="I2269" s="172"/>
      <c r="L2269" s="168"/>
      <c r="M2269" s="173"/>
      <c r="T2269" s="174"/>
      <c r="AT2269" s="169" t="s">
        <v>379</v>
      </c>
      <c r="AU2269" s="169" t="s">
        <v>88</v>
      </c>
      <c r="AV2269" s="13" t="s">
        <v>88</v>
      </c>
      <c r="AW2269" s="13" t="s">
        <v>31</v>
      </c>
      <c r="AX2269" s="13" t="s">
        <v>75</v>
      </c>
      <c r="AY2269" s="169" t="s">
        <v>371</v>
      </c>
    </row>
    <row r="2270" spans="2:65" s="12" customFormat="1" ht="11.25" x14ac:dyDescent="0.2">
      <c r="B2270" s="161"/>
      <c r="D2270" s="162" t="s">
        <v>379</v>
      </c>
      <c r="E2270" s="163" t="s">
        <v>1</v>
      </c>
      <c r="F2270" s="164" t="s">
        <v>817</v>
      </c>
      <c r="H2270" s="163" t="s">
        <v>1</v>
      </c>
      <c r="I2270" s="165"/>
      <c r="L2270" s="161"/>
      <c r="M2270" s="166"/>
      <c r="T2270" s="167"/>
      <c r="AT2270" s="163" t="s">
        <v>379</v>
      </c>
      <c r="AU2270" s="163" t="s">
        <v>88</v>
      </c>
      <c r="AV2270" s="12" t="s">
        <v>82</v>
      </c>
      <c r="AW2270" s="12" t="s">
        <v>31</v>
      </c>
      <c r="AX2270" s="12" t="s">
        <v>75</v>
      </c>
      <c r="AY2270" s="163" t="s">
        <v>371</v>
      </c>
    </row>
    <row r="2271" spans="2:65" s="13" customFormat="1" ht="11.25" x14ac:dyDescent="0.2">
      <c r="B2271" s="168"/>
      <c r="D2271" s="162" t="s">
        <v>379</v>
      </c>
      <c r="E2271" s="169" t="s">
        <v>1</v>
      </c>
      <c r="F2271" s="170" t="s">
        <v>2689</v>
      </c>
      <c r="H2271" s="171">
        <v>46.247</v>
      </c>
      <c r="I2271" s="172"/>
      <c r="L2271" s="168"/>
      <c r="M2271" s="173"/>
      <c r="T2271" s="174"/>
      <c r="AT2271" s="169" t="s">
        <v>379</v>
      </c>
      <c r="AU2271" s="169" t="s">
        <v>88</v>
      </c>
      <c r="AV2271" s="13" t="s">
        <v>88</v>
      </c>
      <c r="AW2271" s="13" t="s">
        <v>31</v>
      </c>
      <c r="AX2271" s="13" t="s">
        <v>75</v>
      </c>
      <c r="AY2271" s="169" t="s">
        <v>371</v>
      </c>
    </row>
    <row r="2272" spans="2:65" s="12" customFormat="1" ht="11.25" x14ac:dyDescent="0.2">
      <c r="B2272" s="161"/>
      <c r="D2272" s="162" t="s">
        <v>379</v>
      </c>
      <c r="E2272" s="163" t="s">
        <v>1</v>
      </c>
      <c r="F2272" s="164" t="s">
        <v>819</v>
      </c>
      <c r="H2272" s="163" t="s">
        <v>1</v>
      </c>
      <c r="I2272" s="165"/>
      <c r="L2272" s="161"/>
      <c r="M2272" s="166"/>
      <c r="T2272" s="167"/>
      <c r="AT2272" s="163" t="s">
        <v>379</v>
      </c>
      <c r="AU2272" s="163" t="s">
        <v>88</v>
      </c>
      <c r="AV2272" s="12" t="s">
        <v>82</v>
      </c>
      <c r="AW2272" s="12" t="s">
        <v>31</v>
      </c>
      <c r="AX2272" s="12" t="s">
        <v>75</v>
      </c>
      <c r="AY2272" s="163" t="s">
        <v>371</v>
      </c>
    </row>
    <row r="2273" spans="2:51" s="13" customFormat="1" ht="11.25" x14ac:dyDescent="0.2">
      <c r="B2273" s="168"/>
      <c r="D2273" s="162" t="s">
        <v>379</v>
      </c>
      <c r="E2273" s="169" t="s">
        <v>1</v>
      </c>
      <c r="F2273" s="170" t="s">
        <v>2690</v>
      </c>
      <c r="H2273" s="171">
        <v>46.271999999999998</v>
      </c>
      <c r="I2273" s="172"/>
      <c r="L2273" s="168"/>
      <c r="M2273" s="173"/>
      <c r="T2273" s="174"/>
      <c r="AT2273" s="169" t="s">
        <v>379</v>
      </c>
      <c r="AU2273" s="169" t="s">
        <v>88</v>
      </c>
      <c r="AV2273" s="13" t="s">
        <v>88</v>
      </c>
      <c r="AW2273" s="13" t="s">
        <v>31</v>
      </c>
      <c r="AX2273" s="13" t="s">
        <v>75</v>
      </c>
      <c r="AY2273" s="169" t="s">
        <v>371</v>
      </c>
    </row>
    <row r="2274" spans="2:51" s="12" customFormat="1" ht="11.25" x14ac:dyDescent="0.2">
      <c r="B2274" s="161"/>
      <c r="D2274" s="162" t="s">
        <v>379</v>
      </c>
      <c r="E2274" s="163" t="s">
        <v>1</v>
      </c>
      <c r="F2274" s="164" t="s">
        <v>821</v>
      </c>
      <c r="H2274" s="163" t="s">
        <v>1</v>
      </c>
      <c r="I2274" s="165"/>
      <c r="L2274" s="161"/>
      <c r="M2274" s="166"/>
      <c r="T2274" s="167"/>
      <c r="AT2274" s="163" t="s">
        <v>379</v>
      </c>
      <c r="AU2274" s="163" t="s">
        <v>88</v>
      </c>
      <c r="AV2274" s="12" t="s">
        <v>82</v>
      </c>
      <c r="AW2274" s="12" t="s">
        <v>31</v>
      </c>
      <c r="AX2274" s="12" t="s">
        <v>75</v>
      </c>
      <c r="AY2274" s="163" t="s">
        <v>371</v>
      </c>
    </row>
    <row r="2275" spans="2:51" s="13" customFormat="1" ht="11.25" x14ac:dyDescent="0.2">
      <c r="B2275" s="168"/>
      <c r="D2275" s="162" t="s">
        <v>379</v>
      </c>
      <c r="E2275" s="169" t="s">
        <v>1</v>
      </c>
      <c r="F2275" s="170" t="s">
        <v>2691</v>
      </c>
      <c r="H2275" s="171">
        <v>6.72</v>
      </c>
      <c r="I2275" s="172"/>
      <c r="L2275" s="168"/>
      <c r="M2275" s="173"/>
      <c r="T2275" s="174"/>
      <c r="AT2275" s="169" t="s">
        <v>379</v>
      </c>
      <c r="AU2275" s="169" t="s">
        <v>88</v>
      </c>
      <c r="AV2275" s="13" t="s">
        <v>88</v>
      </c>
      <c r="AW2275" s="13" t="s">
        <v>31</v>
      </c>
      <c r="AX2275" s="13" t="s">
        <v>75</v>
      </c>
      <c r="AY2275" s="169" t="s">
        <v>371</v>
      </c>
    </row>
    <row r="2276" spans="2:51" s="12" customFormat="1" ht="11.25" x14ac:dyDescent="0.2">
      <c r="B2276" s="161"/>
      <c r="D2276" s="162" t="s">
        <v>379</v>
      </c>
      <c r="E2276" s="163" t="s">
        <v>1</v>
      </c>
      <c r="F2276" s="164" t="s">
        <v>823</v>
      </c>
      <c r="H2276" s="163" t="s">
        <v>1</v>
      </c>
      <c r="I2276" s="165"/>
      <c r="L2276" s="161"/>
      <c r="M2276" s="166"/>
      <c r="T2276" s="167"/>
      <c r="AT2276" s="163" t="s">
        <v>379</v>
      </c>
      <c r="AU2276" s="163" t="s">
        <v>88</v>
      </c>
      <c r="AV2276" s="12" t="s">
        <v>82</v>
      </c>
      <c r="AW2276" s="12" t="s">
        <v>31</v>
      </c>
      <c r="AX2276" s="12" t="s">
        <v>75</v>
      </c>
      <c r="AY2276" s="163" t="s">
        <v>371</v>
      </c>
    </row>
    <row r="2277" spans="2:51" s="13" customFormat="1" ht="11.25" x14ac:dyDescent="0.2">
      <c r="B2277" s="168"/>
      <c r="D2277" s="162" t="s">
        <v>379</v>
      </c>
      <c r="E2277" s="169" t="s">
        <v>1</v>
      </c>
      <c r="F2277" s="170" t="s">
        <v>2692</v>
      </c>
      <c r="H2277" s="171">
        <v>43.320999999999998</v>
      </c>
      <c r="I2277" s="172"/>
      <c r="L2277" s="168"/>
      <c r="M2277" s="173"/>
      <c r="T2277" s="174"/>
      <c r="AT2277" s="169" t="s">
        <v>379</v>
      </c>
      <c r="AU2277" s="169" t="s">
        <v>88</v>
      </c>
      <c r="AV2277" s="13" t="s">
        <v>88</v>
      </c>
      <c r="AW2277" s="13" t="s">
        <v>31</v>
      </c>
      <c r="AX2277" s="13" t="s">
        <v>75</v>
      </c>
      <c r="AY2277" s="169" t="s">
        <v>371</v>
      </c>
    </row>
    <row r="2278" spans="2:51" s="12" customFormat="1" ht="11.25" x14ac:dyDescent="0.2">
      <c r="B2278" s="161"/>
      <c r="D2278" s="162" t="s">
        <v>379</v>
      </c>
      <c r="E2278" s="163" t="s">
        <v>1</v>
      </c>
      <c r="F2278" s="164" t="s">
        <v>825</v>
      </c>
      <c r="H2278" s="163" t="s">
        <v>1</v>
      </c>
      <c r="I2278" s="165"/>
      <c r="L2278" s="161"/>
      <c r="M2278" s="166"/>
      <c r="T2278" s="167"/>
      <c r="AT2278" s="163" t="s">
        <v>379</v>
      </c>
      <c r="AU2278" s="163" t="s">
        <v>88</v>
      </c>
      <c r="AV2278" s="12" t="s">
        <v>82</v>
      </c>
      <c r="AW2278" s="12" t="s">
        <v>31</v>
      </c>
      <c r="AX2278" s="12" t="s">
        <v>75</v>
      </c>
      <c r="AY2278" s="163" t="s">
        <v>371</v>
      </c>
    </row>
    <row r="2279" spans="2:51" s="13" customFormat="1" ht="11.25" x14ac:dyDescent="0.2">
      <c r="B2279" s="168"/>
      <c r="D2279" s="162" t="s">
        <v>379</v>
      </c>
      <c r="E2279" s="169" t="s">
        <v>1</v>
      </c>
      <c r="F2279" s="170" t="s">
        <v>2693</v>
      </c>
      <c r="H2279" s="171">
        <v>4.5720000000000001</v>
      </c>
      <c r="I2279" s="172"/>
      <c r="L2279" s="168"/>
      <c r="M2279" s="173"/>
      <c r="T2279" s="174"/>
      <c r="AT2279" s="169" t="s">
        <v>379</v>
      </c>
      <c r="AU2279" s="169" t="s">
        <v>88</v>
      </c>
      <c r="AV2279" s="13" t="s">
        <v>88</v>
      </c>
      <c r="AW2279" s="13" t="s">
        <v>31</v>
      </c>
      <c r="AX2279" s="13" t="s">
        <v>75</v>
      </c>
      <c r="AY2279" s="169" t="s">
        <v>371</v>
      </c>
    </row>
    <row r="2280" spans="2:51" s="12" customFormat="1" ht="11.25" x14ac:dyDescent="0.2">
      <c r="B2280" s="161"/>
      <c r="D2280" s="162" t="s">
        <v>379</v>
      </c>
      <c r="E2280" s="163" t="s">
        <v>1</v>
      </c>
      <c r="F2280" s="164" t="s">
        <v>827</v>
      </c>
      <c r="H2280" s="163" t="s">
        <v>1</v>
      </c>
      <c r="I2280" s="165"/>
      <c r="L2280" s="161"/>
      <c r="M2280" s="166"/>
      <c r="T2280" s="167"/>
      <c r="AT2280" s="163" t="s">
        <v>379</v>
      </c>
      <c r="AU2280" s="163" t="s">
        <v>88</v>
      </c>
      <c r="AV2280" s="12" t="s">
        <v>82</v>
      </c>
      <c r="AW2280" s="12" t="s">
        <v>31</v>
      </c>
      <c r="AX2280" s="12" t="s">
        <v>75</v>
      </c>
      <c r="AY2280" s="163" t="s">
        <v>371</v>
      </c>
    </row>
    <row r="2281" spans="2:51" s="13" customFormat="1" ht="11.25" x14ac:dyDescent="0.2">
      <c r="B2281" s="168"/>
      <c r="D2281" s="162" t="s">
        <v>379</v>
      </c>
      <c r="E2281" s="169" t="s">
        <v>1</v>
      </c>
      <c r="F2281" s="170" t="s">
        <v>2694</v>
      </c>
      <c r="H2281" s="171">
        <v>36.6</v>
      </c>
      <c r="I2281" s="172"/>
      <c r="L2281" s="168"/>
      <c r="M2281" s="173"/>
      <c r="T2281" s="174"/>
      <c r="AT2281" s="169" t="s">
        <v>379</v>
      </c>
      <c r="AU2281" s="169" t="s">
        <v>88</v>
      </c>
      <c r="AV2281" s="13" t="s">
        <v>88</v>
      </c>
      <c r="AW2281" s="13" t="s">
        <v>31</v>
      </c>
      <c r="AX2281" s="13" t="s">
        <v>75</v>
      </c>
      <c r="AY2281" s="169" t="s">
        <v>371</v>
      </c>
    </row>
    <row r="2282" spans="2:51" s="12" customFormat="1" ht="11.25" x14ac:dyDescent="0.2">
      <c r="B2282" s="161"/>
      <c r="D2282" s="162" t="s">
        <v>379</v>
      </c>
      <c r="E2282" s="163" t="s">
        <v>1</v>
      </c>
      <c r="F2282" s="164" t="s">
        <v>829</v>
      </c>
      <c r="H2282" s="163" t="s">
        <v>1</v>
      </c>
      <c r="I2282" s="165"/>
      <c r="L2282" s="161"/>
      <c r="M2282" s="166"/>
      <c r="T2282" s="167"/>
      <c r="AT2282" s="163" t="s">
        <v>379</v>
      </c>
      <c r="AU2282" s="163" t="s">
        <v>88</v>
      </c>
      <c r="AV2282" s="12" t="s">
        <v>82</v>
      </c>
      <c r="AW2282" s="12" t="s">
        <v>31</v>
      </c>
      <c r="AX2282" s="12" t="s">
        <v>75</v>
      </c>
      <c r="AY2282" s="163" t="s">
        <v>371</v>
      </c>
    </row>
    <row r="2283" spans="2:51" s="13" customFormat="1" ht="11.25" x14ac:dyDescent="0.2">
      <c r="B2283" s="168"/>
      <c r="D2283" s="162" t="s">
        <v>379</v>
      </c>
      <c r="E2283" s="169" t="s">
        <v>1</v>
      </c>
      <c r="F2283" s="170" t="s">
        <v>2695</v>
      </c>
      <c r="H2283" s="171">
        <v>1.6970000000000001</v>
      </c>
      <c r="I2283" s="172"/>
      <c r="L2283" s="168"/>
      <c r="M2283" s="173"/>
      <c r="T2283" s="174"/>
      <c r="AT2283" s="169" t="s">
        <v>379</v>
      </c>
      <c r="AU2283" s="169" t="s">
        <v>88</v>
      </c>
      <c r="AV2283" s="13" t="s">
        <v>88</v>
      </c>
      <c r="AW2283" s="13" t="s">
        <v>31</v>
      </c>
      <c r="AX2283" s="13" t="s">
        <v>75</v>
      </c>
      <c r="AY2283" s="169" t="s">
        <v>371</v>
      </c>
    </row>
    <row r="2284" spans="2:51" s="12" customFormat="1" ht="11.25" x14ac:dyDescent="0.2">
      <c r="B2284" s="161"/>
      <c r="D2284" s="162" t="s">
        <v>379</v>
      </c>
      <c r="E2284" s="163" t="s">
        <v>1</v>
      </c>
      <c r="F2284" s="164" t="s">
        <v>831</v>
      </c>
      <c r="H2284" s="163" t="s">
        <v>1</v>
      </c>
      <c r="I2284" s="165"/>
      <c r="L2284" s="161"/>
      <c r="M2284" s="166"/>
      <c r="T2284" s="167"/>
      <c r="AT2284" s="163" t="s">
        <v>379</v>
      </c>
      <c r="AU2284" s="163" t="s">
        <v>88</v>
      </c>
      <c r="AV2284" s="12" t="s">
        <v>82</v>
      </c>
      <c r="AW2284" s="12" t="s">
        <v>31</v>
      </c>
      <c r="AX2284" s="12" t="s">
        <v>75</v>
      </c>
      <c r="AY2284" s="163" t="s">
        <v>371</v>
      </c>
    </row>
    <row r="2285" spans="2:51" s="13" customFormat="1" ht="11.25" x14ac:dyDescent="0.2">
      <c r="B2285" s="168"/>
      <c r="D2285" s="162" t="s">
        <v>379</v>
      </c>
      <c r="E2285" s="169" t="s">
        <v>1</v>
      </c>
      <c r="F2285" s="170" t="s">
        <v>2696</v>
      </c>
      <c r="H2285" s="171">
        <v>1.056</v>
      </c>
      <c r="I2285" s="172"/>
      <c r="L2285" s="168"/>
      <c r="M2285" s="173"/>
      <c r="T2285" s="174"/>
      <c r="AT2285" s="169" t="s">
        <v>379</v>
      </c>
      <c r="AU2285" s="169" t="s">
        <v>88</v>
      </c>
      <c r="AV2285" s="13" t="s">
        <v>88</v>
      </c>
      <c r="AW2285" s="13" t="s">
        <v>31</v>
      </c>
      <c r="AX2285" s="13" t="s">
        <v>75</v>
      </c>
      <c r="AY2285" s="169" t="s">
        <v>371</v>
      </c>
    </row>
    <row r="2286" spans="2:51" s="12" customFormat="1" ht="11.25" x14ac:dyDescent="0.2">
      <c r="B2286" s="161"/>
      <c r="D2286" s="162" t="s">
        <v>379</v>
      </c>
      <c r="E2286" s="163" t="s">
        <v>1</v>
      </c>
      <c r="F2286" s="164" t="s">
        <v>833</v>
      </c>
      <c r="H2286" s="163" t="s">
        <v>1</v>
      </c>
      <c r="I2286" s="165"/>
      <c r="L2286" s="161"/>
      <c r="M2286" s="166"/>
      <c r="T2286" s="167"/>
      <c r="AT2286" s="163" t="s">
        <v>379</v>
      </c>
      <c r="AU2286" s="163" t="s">
        <v>88</v>
      </c>
      <c r="AV2286" s="12" t="s">
        <v>82</v>
      </c>
      <c r="AW2286" s="12" t="s">
        <v>31</v>
      </c>
      <c r="AX2286" s="12" t="s">
        <v>75</v>
      </c>
      <c r="AY2286" s="163" t="s">
        <v>371</v>
      </c>
    </row>
    <row r="2287" spans="2:51" s="13" customFormat="1" ht="11.25" x14ac:dyDescent="0.2">
      <c r="B2287" s="168"/>
      <c r="D2287" s="162" t="s">
        <v>379</v>
      </c>
      <c r="E2287" s="169" t="s">
        <v>1</v>
      </c>
      <c r="F2287" s="170" t="s">
        <v>2697</v>
      </c>
      <c r="H2287" s="171">
        <v>10.7</v>
      </c>
      <c r="I2287" s="172"/>
      <c r="L2287" s="168"/>
      <c r="M2287" s="173"/>
      <c r="T2287" s="174"/>
      <c r="AT2287" s="169" t="s">
        <v>379</v>
      </c>
      <c r="AU2287" s="169" t="s">
        <v>88</v>
      </c>
      <c r="AV2287" s="13" t="s">
        <v>88</v>
      </c>
      <c r="AW2287" s="13" t="s">
        <v>31</v>
      </c>
      <c r="AX2287" s="13" t="s">
        <v>75</v>
      </c>
      <c r="AY2287" s="169" t="s">
        <v>371</v>
      </c>
    </row>
    <row r="2288" spans="2:51" s="12" customFormat="1" ht="11.25" x14ac:dyDescent="0.2">
      <c r="B2288" s="161"/>
      <c r="D2288" s="162" t="s">
        <v>379</v>
      </c>
      <c r="E2288" s="163" t="s">
        <v>1</v>
      </c>
      <c r="F2288" s="164" t="s">
        <v>835</v>
      </c>
      <c r="H2288" s="163" t="s">
        <v>1</v>
      </c>
      <c r="I2288" s="165"/>
      <c r="L2288" s="161"/>
      <c r="M2288" s="166"/>
      <c r="T2288" s="167"/>
      <c r="AT2288" s="163" t="s">
        <v>379</v>
      </c>
      <c r="AU2288" s="163" t="s">
        <v>88</v>
      </c>
      <c r="AV2288" s="12" t="s">
        <v>82</v>
      </c>
      <c r="AW2288" s="12" t="s">
        <v>31</v>
      </c>
      <c r="AX2288" s="12" t="s">
        <v>75</v>
      </c>
      <c r="AY2288" s="163" t="s">
        <v>371</v>
      </c>
    </row>
    <row r="2289" spans="2:65" s="13" customFormat="1" ht="11.25" x14ac:dyDescent="0.2">
      <c r="B2289" s="168"/>
      <c r="D2289" s="162" t="s">
        <v>379</v>
      </c>
      <c r="E2289" s="169" t="s">
        <v>1</v>
      </c>
      <c r="F2289" s="170" t="s">
        <v>2698</v>
      </c>
      <c r="H2289" s="171">
        <v>0.75600000000000001</v>
      </c>
      <c r="I2289" s="172"/>
      <c r="L2289" s="168"/>
      <c r="M2289" s="173"/>
      <c r="T2289" s="174"/>
      <c r="AT2289" s="169" t="s">
        <v>379</v>
      </c>
      <c r="AU2289" s="169" t="s">
        <v>88</v>
      </c>
      <c r="AV2289" s="13" t="s">
        <v>88</v>
      </c>
      <c r="AW2289" s="13" t="s">
        <v>31</v>
      </c>
      <c r="AX2289" s="13" t="s">
        <v>75</v>
      </c>
      <c r="AY2289" s="169" t="s">
        <v>371</v>
      </c>
    </row>
    <row r="2290" spans="2:65" s="12" customFormat="1" ht="11.25" x14ac:dyDescent="0.2">
      <c r="B2290" s="161"/>
      <c r="D2290" s="162" t="s">
        <v>379</v>
      </c>
      <c r="E2290" s="163" t="s">
        <v>1</v>
      </c>
      <c r="F2290" s="164" t="s">
        <v>837</v>
      </c>
      <c r="H2290" s="163" t="s">
        <v>1</v>
      </c>
      <c r="I2290" s="165"/>
      <c r="L2290" s="161"/>
      <c r="M2290" s="166"/>
      <c r="T2290" s="167"/>
      <c r="AT2290" s="163" t="s">
        <v>379</v>
      </c>
      <c r="AU2290" s="163" t="s">
        <v>88</v>
      </c>
      <c r="AV2290" s="12" t="s">
        <v>82</v>
      </c>
      <c r="AW2290" s="12" t="s">
        <v>31</v>
      </c>
      <c r="AX2290" s="12" t="s">
        <v>75</v>
      </c>
      <c r="AY2290" s="163" t="s">
        <v>371</v>
      </c>
    </row>
    <row r="2291" spans="2:65" s="13" customFormat="1" ht="11.25" x14ac:dyDescent="0.2">
      <c r="B2291" s="168"/>
      <c r="D2291" s="162" t="s">
        <v>379</v>
      </c>
      <c r="E2291" s="169" t="s">
        <v>1</v>
      </c>
      <c r="F2291" s="170" t="s">
        <v>2699</v>
      </c>
      <c r="H2291" s="171">
        <v>12.15</v>
      </c>
      <c r="I2291" s="172"/>
      <c r="L2291" s="168"/>
      <c r="M2291" s="173"/>
      <c r="T2291" s="174"/>
      <c r="AT2291" s="169" t="s">
        <v>379</v>
      </c>
      <c r="AU2291" s="169" t="s">
        <v>88</v>
      </c>
      <c r="AV2291" s="13" t="s">
        <v>88</v>
      </c>
      <c r="AW2291" s="13" t="s">
        <v>31</v>
      </c>
      <c r="AX2291" s="13" t="s">
        <v>75</v>
      </c>
      <c r="AY2291" s="169" t="s">
        <v>371</v>
      </c>
    </row>
    <row r="2292" spans="2:65" s="12" customFormat="1" ht="11.25" x14ac:dyDescent="0.2">
      <c r="B2292" s="161"/>
      <c r="D2292" s="162" t="s">
        <v>379</v>
      </c>
      <c r="E2292" s="163" t="s">
        <v>1</v>
      </c>
      <c r="F2292" s="164" t="s">
        <v>839</v>
      </c>
      <c r="H2292" s="163" t="s">
        <v>1</v>
      </c>
      <c r="I2292" s="165"/>
      <c r="L2292" s="161"/>
      <c r="M2292" s="166"/>
      <c r="T2292" s="167"/>
      <c r="AT2292" s="163" t="s">
        <v>379</v>
      </c>
      <c r="AU2292" s="163" t="s">
        <v>88</v>
      </c>
      <c r="AV2292" s="12" t="s">
        <v>82</v>
      </c>
      <c r="AW2292" s="12" t="s">
        <v>31</v>
      </c>
      <c r="AX2292" s="12" t="s">
        <v>75</v>
      </c>
      <c r="AY2292" s="163" t="s">
        <v>371</v>
      </c>
    </row>
    <row r="2293" spans="2:65" s="13" customFormat="1" ht="11.25" x14ac:dyDescent="0.2">
      <c r="B2293" s="168"/>
      <c r="D2293" s="162" t="s">
        <v>379</v>
      </c>
      <c r="E2293" s="169" t="s">
        <v>1</v>
      </c>
      <c r="F2293" s="170" t="s">
        <v>2700</v>
      </c>
      <c r="H2293" s="171">
        <v>3.5169999999999999</v>
      </c>
      <c r="I2293" s="172"/>
      <c r="L2293" s="168"/>
      <c r="M2293" s="173"/>
      <c r="T2293" s="174"/>
      <c r="AT2293" s="169" t="s">
        <v>379</v>
      </c>
      <c r="AU2293" s="169" t="s">
        <v>88</v>
      </c>
      <c r="AV2293" s="13" t="s">
        <v>88</v>
      </c>
      <c r="AW2293" s="13" t="s">
        <v>31</v>
      </c>
      <c r="AX2293" s="13" t="s">
        <v>75</v>
      </c>
      <c r="AY2293" s="169" t="s">
        <v>371</v>
      </c>
    </row>
    <row r="2294" spans="2:65" s="12" customFormat="1" ht="11.25" x14ac:dyDescent="0.2">
      <c r="B2294" s="161"/>
      <c r="D2294" s="162" t="s">
        <v>379</v>
      </c>
      <c r="E2294" s="163" t="s">
        <v>1</v>
      </c>
      <c r="F2294" s="164" t="s">
        <v>841</v>
      </c>
      <c r="H2294" s="163" t="s">
        <v>1</v>
      </c>
      <c r="I2294" s="165"/>
      <c r="L2294" s="161"/>
      <c r="M2294" s="166"/>
      <c r="T2294" s="167"/>
      <c r="AT2294" s="163" t="s">
        <v>379</v>
      </c>
      <c r="AU2294" s="163" t="s">
        <v>88</v>
      </c>
      <c r="AV2294" s="12" t="s">
        <v>82</v>
      </c>
      <c r="AW2294" s="12" t="s">
        <v>31</v>
      </c>
      <c r="AX2294" s="12" t="s">
        <v>75</v>
      </c>
      <c r="AY2294" s="163" t="s">
        <v>371</v>
      </c>
    </row>
    <row r="2295" spans="2:65" s="12" customFormat="1" ht="11.25" x14ac:dyDescent="0.2">
      <c r="B2295" s="161"/>
      <c r="D2295" s="162" t="s">
        <v>379</v>
      </c>
      <c r="E2295" s="163" t="s">
        <v>1</v>
      </c>
      <c r="F2295" s="164" t="s">
        <v>842</v>
      </c>
      <c r="H2295" s="163" t="s">
        <v>1</v>
      </c>
      <c r="I2295" s="165"/>
      <c r="L2295" s="161"/>
      <c r="M2295" s="166"/>
      <c r="T2295" s="167"/>
      <c r="AT2295" s="163" t="s">
        <v>379</v>
      </c>
      <c r="AU2295" s="163" t="s">
        <v>88</v>
      </c>
      <c r="AV2295" s="12" t="s">
        <v>82</v>
      </c>
      <c r="AW2295" s="12" t="s">
        <v>31</v>
      </c>
      <c r="AX2295" s="12" t="s">
        <v>75</v>
      </c>
      <c r="AY2295" s="163" t="s">
        <v>371</v>
      </c>
    </row>
    <row r="2296" spans="2:65" s="13" customFormat="1" ht="11.25" x14ac:dyDescent="0.2">
      <c r="B2296" s="168"/>
      <c r="D2296" s="162" t="s">
        <v>379</v>
      </c>
      <c r="E2296" s="169" t="s">
        <v>1</v>
      </c>
      <c r="F2296" s="170" t="s">
        <v>2701</v>
      </c>
      <c r="H2296" s="171">
        <v>2.2970000000000002</v>
      </c>
      <c r="I2296" s="172"/>
      <c r="L2296" s="168"/>
      <c r="M2296" s="173"/>
      <c r="T2296" s="174"/>
      <c r="AT2296" s="169" t="s">
        <v>379</v>
      </c>
      <c r="AU2296" s="169" t="s">
        <v>88</v>
      </c>
      <c r="AV2296" s="13" t="s">
        <v>88</v>
      </c>
      <c r="AW2296" s="13" t="s">
        <v>31</v>
      </c>
      <c r="AX2296" s="13" t="s">
        <v>75</v>
      </c>
      <c r="AY2296" s="169" t="s">
        <v>371</v>
      </c>
    </row>
    <row r="2297" spans="2:65" s="13" customFormat="1" ht="11.25" x14ac:dyDescent="0.2">
      <c r="B2297" s="168"/>
      <c r="D2297" s="162" t="s">
        <v>379</v>
      </c>
      <c r="E2297" s="169" t="s">
        <v>1</v>
      </c>
      <c r="F2297" s="170" t="s">
        <v>2702</v>
      </c>
      <c r="H2297" s="171">
        <v>1.444</v>
      </c>
      <c r="I2297" s="172"/>
      <c r="L2297" s="168"/>
      <c r="M2297" s="173"/>
      <c r="T2297" s="174"/>
      <c r="AT2297" s="169" t="s">
        <v>379</v>
      </c>
      <c r="AU2297" s="169" t="s">
        <v>88</v>
      </c>
      <c r="AV2297" s="13" t="s">
        <v>88</v>
      </c>
      <c r="AW2297" s="13" t="s">
        <v>31</v>
      </c>
      <c r="AX2297" s="13" t="s">
        <v>75</v>
      </c>
      <c r="AY2297" s="169" t="s">
        <v>371</v>
      </c>
    </row>
    <row r="2298" spans="2:65" s="15" customFormat="1" ht="11.25" x14ac:dyDescent="0.2">
      <c r="B2298" s="182"/>
      <c r="D2298" s="162" t="s">
        <v>379</v>
      </c>
      <c r="E2298" s="183" t="s">
        <v>1</v>
      </c>
      <c r="F2298" s="184" t="s">
        <v>385</v>
      </c>
      <c r="H2298" s="185">
        <v>627.00199999999995</v>
      </c>
      <c r="I2298" s="186"/>
      <c r="L2298" s="182"/>
      <c r="M2298" s="187"/>
      <c r="T2298" s="188"/>
      <c r="AT2298" s="183" t="s">
        <v>379</v>
      </c>
      <c r="AU2298" s="183" t="s">
        <v>88</v>
      </c>
      <c r="AV2298" s="15" t="s">
        <v>377</v>
      </c>
      <c r="AW2298" s="15" t="s">
        <v>31</v>
      </c>
      <c r="AX2298" s="15" t="s">
        <v>82</v>
      </c>
      <c r="AY2298" s="183" t="s">
        <v>371</v>
      </c>
    </row>
    <row r="2299" spans="2:65" s="1" customFormat="1" ht="33" customHeight="1" x14ac:dyDescent="0.2">
      <c r="B2299" s="147"/>
      <c r="C2299" s="148" t="s">
        <v>2703</v>
      </c>
      <c r="D2299" s="148" t="s">
        <v>373</v>
      </c>
      <c r="E2299" s="149" t="s">
        <v>2704</v>
      </c>
      <c r="F2299" s="150" t="s">
        <v>2705</v>
      </c>
      <c r="G2299" s="151" t="s">
        <v>489</v>
      </c>
      <c r="H2299" s="152">
        <v>34.299999999999997</v>
      </c>
      <c r="I2299" s="153"/>
      <c r="J2299" s="154">
        <f>ROUND(I2299*H2299,2)</f>
        <v>0</v>
      </c>
      <c r="K2299" s="150"/>
      <c r="L2299" s="32"/>
      <c r="M2299" s="155" t="s">
        <v>1</v>
      </c>
      <c r="N2299" s="156" t="s">
        <v>41</v>
      </c>
      <c r="P2299" s="157">
        <f>O2299*H2299</f>
        <v>0</v>
      </c>
      <c r="Q2299" s="157">
        <v>4.5899999999999998E-5</v>
      </c>
      <c r="R2299" s="157">
        <f>Q2299*H2299</f>
        <v>1.5743699999999998E-3</v>
      </c>
      <c r="S2299" s="157">
        <v>0</v>
      </c>
      <c r="T2299" s="158">
        <f>S2299*H2299</f>
        <v>0</v>
      </c>
      <c r="AR2299" s="159" t="s">
        <v>461</v>
      </c>
      <c r="AT2299" s="159" t="s">
        <v>373</v>
      </c>
      <c r="AU2299" s="159" t="s">
        <v>88</v>
      </c>
      <c r="AY2299" s="17" t="s">
        <v>371</v>
      </c>
      <c r="BE2299" s="160">
        <f>IF(N2299="základná",J2299,0)</f>
        <v>0</v>
      </c>
      <c r="BF2299" s="160">
        <f>IF(N2299="znížená",J2299,0)</f>
        <v>0</v>
      </c>
      <c r="BG2299" s="160">
        <f>IF(N2299="zákl. prenesená",J2299,0)</f>
        <v>0</v>
      </c>
      <c r="BH2299" s="160">
        <f>IF(N2299="zníž. prenesená",J2299,0)</f>
        <v>0</v>
      </c>
      <c r="BI2299" s="160">
        <f>IF(N2299="nulová",J2299,0)</f>
        <v>0</v>
      </c>
      <c r="BJ2299" s="17" t="s">
        <v>88</v>
      </c>
      <c r="BK2299" s="160">
        <f>ROUND(I2299*H2299,2)</f>
        <v>0</v>
      </c>
      <c r="BL2299" s="17" t="s">
        <v>461</v>
      </c>
      <c r="BM2299" s="159" t="s">
        <v>2706</v>
      </c>
    </row>
    <row r="2300" spans="2:65" s="12" customFormat="1" ht="11.25" x14ac:dyDescent="0.2">
      <c r="B2300" s="161"/>
      <c r="D2300" s="162" t="s">
        <v>379</v>
      </c>
      <c r="E2300" s="163" t="s">
        <v>1</v>
      </c>
      <c r="F2300" s="164" t="s">
        <v>2707</v>
      </c>
      <c r="H2300" s="163" t="s">
        <v>1</v>
      </c>
      <c r="I2300" s="165"/>
      <c r="L2300" s="161"/>
      <c r="M2300" s="166"/>
      <c r="T2300" s="167"/>
      <c r="AT2300" s="163" t="s">
        <v>379</v>
      </c>
      <c r="AU2300" s="163" t="s">
        <v>88</v>
      </c>
      <c r="AV2300" s="12" t="s">
        <v>82</v>
      </c>
      <c r="AW2300" s="12" t="s">
        <v>31</v>
      </c>
      <c r="AX2300" s="12" t="s">
        <v>75</v>
      </c>
      <c r="AY2300" s="163" t="s">
        <v>371</v>
      </c>
    </row>
    <row r="2301" spans="2:65" s="13" customFormat="1" ht="11.25" x14ac:dyDescent="0.2">
      <c r="B2301" s="168"/>
      <c r="D2301" s="162" t="s">
        <v>379</v>
      </c>
      <c r="E2301" s="169" t="s">
        <v>1</v>
      </c>
      <c r="F2301" s="170" t="s">
        <v>2708</v>
      </c>
      <c r="H2301" s="171">
        <v>16.55</v>
      </c>
      <c r="I2301" s="172"/>
      <c r="L2301" s="168"/>
      <c r="M2301" s="173"/>
      <c r="T2301" s="174"/>
      <c r="AT2301" s="169" t="s">
        <v>379</v>
      </c>
      <c r="AU2301" s="169" t="s">
        <v>88</v>
      </c>
      <c r="AV2301" s="13" t="s">
        <v>88</v>
      </c>
      <c r="AW2301" s="13" t="s">
        <v>31</v>
      </c>
      <c r="AX2301" s="13" t="s">
        <v>75</v>
      </c>
      <c r="AY2301" s="169" t="s">
        <v>371</v>
      </c>
    </row>
    <row r="2302" spans="2:65" s="12" customFormat="1" ht="11.25" x14ac:dyDescent="0.2">
      <c r="B2302" s="161"/>
      <c r="D2302" s="162" t="s">
        <v>379</v>
      </c>
      <c r="E2302" s="163" t="s">
        <v>1</v>
      </c>
      <c r="F2302" s="164" t="s">
        <v>2709</v>
      </c>
      <c r="H2302" s="163" t="s">
        <v>1</v>
      </c>
      <c r="I2302" s="165"/>
      <c r="L2302" s="161"/>
      <c r="M2302" s="166"/>
      <c r="T2302" s="167"/>
      <c r="AT2302" s="163" t="s">
        <v>379</v>
      </c>
      <c r="AU2302" s="163" t="s">
        <v>88</v>
      </c>
      <c r="AV2302" s="12" t="s">
        <v>82</v>
      </c>
      <c r="AW2302" s="12" t="s">
        <v>31</v>
      </c>
      <c r="AX2302" s="12" t="s">
        <v>75</v>
      </c>
      <c r="AY2302" s="163" t="s">
        <v>371</v>
      </c>
    </row>
    <row r="2303" spans="2:65" s="13" customFormat="1" ht="11.25" x14ac:dyDescent="0.2">
      <c r="B2303" s="168"/>
      <c r="D2303" s="162" t="s">
        <v>379</v>
      </c>
      <c r="E2303" s="169" t="s">
        <v>1</v>
      </c>
      <c r="F2303" s="170" t="s">
        <v>2710</v>
      </c>
      <c r="H2303" s="171">
        <v>9.3320000000000007</v>
      </c>
      <c r="I2303" s="172"/>
      <c r="L2303" s="168"/>
      <c r="M2303" s="173"/>
      <c r="T2303" s="174"/>
      <c r="AT2303" s="169" t="s">
        <v>379</v>
      </c>
      <c r="AU2303" s="169" t="s">
        <v>88</v>
      </c>
      <c r="AV2303" s="13" t="s">
        <v>88</v>
      </c>
      <c r="AW2303" s="13" t="s">
        <v>31</v>
      </c>
      <c r="AX2303" s="13" t="s">
        <v>75</v>
      </c>
      <c r="AY2303" s="169" t="s">
        <v>371</v>
      </c>
    </row>
    <row r="2304" spans="2:65" s="12" customFormat="1" ht="11.25" x14ac:dyDescent="0.2">
      <c r="B2304" s="161"/>
      <c r="D2304" s="162" t="s">
        <v>379</v>
      </c>
      <c r="E2304" s="163" t="s">
        <v>1</v>
      </c>
      <c r="F2304" s="164" t="s">
        <v>2711</v>
      </c>
      <c r="H2304" s="163" t="s">
        <v>1</v>
      </c>
      <c r="I2304" s="165"/>
      <c r="L2304" s="161"/>
      <c r="M2304" s="166"/>
      <c r="T2304" s="167"/>
      <c r="AT2304" s="163" t="s">
        <v>379</v>
      </c>
      <c r="AU2304" s="163" t="s">
        <v>88</v>
      </c>
      <c r="AV2304" s="12" t="s">
        <v>82</v>
      </c>
      <c r="AW2304" s="12" t="s">
        <v>31</v>
      </c>
      <c r="AX2304" s="12" t="s">
        <v>75</v>
      </c>
      <c r="AY2304" s="163" t="s">
        <v>371</v>
      </c>
    </row>
    <row r="2305" spans="2:65" s="13" customFormat="1" ht="11.25" x14ac:dyDescent="0.2">
      <c r="B2305" s="168"/>
      <c r="D2305" s="162" t="s">
        <v>379</v>
      </c>
      <c r="E2305" s="169" t="s">
        <v>1</v>
      </c>
      <c r="F2305" s="170" t="s">
        <v>2712</v>
      </c>
      <c r="H2305" s="171">
        <v>4.4580000000000002</v>
      </c>
      <c r="I2305" s="172"/>
      <c r="L2305" s="168"/>
      <c r="M2305" s="173"/>
      <c r="T2305" s="174"/>
      <c r="AT2305" s="169" t="s">
        <v>379</v>
      </c>
      <c r="AU2305" s="169" t="s">
        <v>88</v>
      </c>
      <c r="AV2305" s="13" t="s">
        <v>88</v>
      </c>
      <c r="AW2305" s="13" t="s">
        <v>31</v>
      </c>
      <c r="AX2305" s="13" t="s">
        <v>75</v>
      </c>
      <c r="AY2305" s="169" t="s">
        <v>371</v>
      </c>
    </row>
    <row r="2306" spans="2:65" s="12" customFormat="1" ht="11.25" x14ac:dyDescent="0.2">
      <c r="B2306" s="161"/>
      <c r="D2306" s="162" t="s">
        <v>379</v>
      </c>
      <c r="E2306" s="163" t="s">
        <v>1</v>
      </c>
      <c r="F2306" s="164" t="s">
        <v>2713</v>
      </c>
      <c r="H2306" s="163" t="s">
        <v>1</v>
      </c>
      <c r="I2306" s="165"/>
      <c r="L2306" s="161"/>
      <c r="M2306" s="166"/>
      <c r="T2306" s="167"/>
      <c r="AT2306" s="163" t="s">
        <v>379</v>
      </c>
      <c r="AU2306" s="163" t="s">
        <v>88</v>
      </c>
      <c r="AV2306" s="12" t="s">
        <v>82</v>
      </c>
      <c r="AW2306" s="12" t="s">
        <v>31</v>
      </c>
      <c r="AX2306" s="12" t="s">
        <v>75</v>
      </c>
      <c r="AY2306" s="163" t="s">
        <v>371</v>
      </c>
    </row>
    <row r="2307" spans="2:65" s="13" customFormat="1" ht="11.25" x14ac:dyDescent="0.2">
      <c r="B2307" s="168"/>
      <c r="D2307" s="162" t="s">
        <v>379</v>
      </c>
      <c r="E2307" s="169" t="s">
        <v>1</v>
      </c>
      <c r="F2307" s="170" t="s">
        <v>2714</v>
      </c>
      <c r="H2307" s="171">
        <v>3.96</v>
      </c>
      <c r="I2307" s="172"/>
      <c r="L2307" s="168"/>
      <c r="M2307" s="173"/>
      <c r="T2307" s="174"/>
      <c r="AT2307" s="169" t="s">
        <v>379</v>
      </c>
      <c r="AU2307" s="169" t="s">
        <v>88</v>
      </c>
      <c r="AV2307" s="13" t="s">
        <v>88</v>
      </c>
      <c r="AW2307" s="13" t="s">
        <v>31</v>
      </c>
      <c r="AX2307" s="13" t="s">
        <v>75</v>
      </c>
      <c r="AY2307" s="169" t="s">
        <v>371</v>
      </c>
    </row>
    <row r="2308" spans="2:65" s="15" customFormat="1" ht="11.25" x14ac:dyDescent="0.2">
      <c r="B2308" s="182"/>
      <c r="D2308" s="162" t="s">
        <v>379</v>
      </c>
      <c r="E2308" s="183" t="s">
        <v>1</v>
      </c>
      <c r="F2308" s="184" t="s">
        <v>385</v>
      </c>
      <c r="H2308" s="185">
        <v>34.299999999999997</v>
      </c>
      <c r="I2308" s="186"/>
      <c r="L2308" s="182"/>
      <c r="M2308" s="187"/>
      <c r="T2308" s="188"/>
      <c r="AT2308" s="183" t="s">
        <v>379</v>
      </c>
      <c r="AU2308" s="183" t="s">
        <v>88</v>
      </c>
      <c r="AV2308" s="15" t="s">
        <v>377</v>
      </c>
      <c r="AW2308" s="15" t="s">
        <v>31</v>
      </c>
      <c r="AX2308" s="15" t="s">
        <v>82</v>
      </c>
      <c r="AY2308" s="183" t="s">
        <v>371</v>
      </c>
    </row>
    <row r="2309" spans="2:65" s="1" customFormat="1" ht="24.2" customHeight="1" x14ac:dyDescent="0.2">
      <c r="B2309" s="147"/>
      <c r="C2309" s="189" t="s">
        <v>2715</v>
      </c>
      <c r="D2309" s="189" t="s">
        <v>891</v>
      </c>
      <c r="E2309" s="190" t="s">
        <v>2716</v>
      </c>
      <c r="F2309" s="191" t="s">
        <v>2717</v>
      </c>
      <c r="G2309" s="192" t="s">
        <v>489</v>
      </c>
      <c r="H2309" s="193">
        <v>34.299999999999997</v>
      </c>
      <c r="I2309" s="194"/>
      <c r="J2309" s="195">
        <f>ROUND(I2309*H2309,2)</f>
        <v>0</v>
      </c>
      <c r="K2309" s="191"/>
      <c r="L2309" s="196"/>
      <c r="M2309" s="197" t="s">
        <v>1</v>
      </c>
      <c r="N2309" s="198" t="s">
        <v>41</v>
      </c>
      <c r="P2309" s="157">
        <f>O2309*H2309</f>
        <v>0</v>
      </c>
      <c r="Q2309" s="157">
        <v>2.1000000000000001E-2</v>
      </c>
      <c r="R2309" s="157">
        <f>Q2309*H2309</f>
        <v>0.72029999999999994</v>
      </c>
      <c r="S2309" s="157">
        <v>0</v>
      </c>
      <c r="T2309" s="158">
        <f>S2309*H2309</f>
        <v>0</v>
      </c>
      <c r="AR2309" s="159" t="s">
        <v>566</v>
      </c>
      <c r="AT2309" s="159" t="s">
        <v>891</v>
      </c>
      <c r="AU2309" s="159" t="s">
        <v>88</v>
      </c>
      <c r="AY2309" s="17" t="s">
        <v>371</v>
      </c>
      <c r="BE2309" s="160">
        <f>IF(N2309="základná",J2309,0)</f>
        <v>0</v>
      </c>
      <c r="BF2309" s="160">
        <f>IF(N2309="znížená",J2309,0)</f>
        <v>0</v>
      </c>
      <c r="BG2309" s="160">
        <f>IF(N2309="zákl. prenesená",J2309,0)</f>
        <v>0</v>
      </c>
      <c r="BH2309" s="160">
        <f>IF(N2309="zníž. prenesená",J2309,0)</f>
        <v>0</v>
      </c>
      <c r="BI2309" s="160">
        <f>IF(N2309="nulová",J2309,0)</f>
        <v>0</v>
      </c>
      <c r="BJ2309" s="17" t="s">
        <v>88</v>
      </c>
      <c r="BK2309" s="160">
        <f>ROUND(I2309*H2309,2)</f>
        <v>0</v>
      </c>
      <c r="BL2309" s="17" t="s">
        <v>461</v>
      </c>
      <c r="BM2309" s="159" t="s">
        <v>2718</v>
      </c>
    </row>
    <row r="2310" spans="2:65" s="12" customFormat="1" ht="11.25" x14ac:dyDescent="0.2">
      <c r="B2310" s="161"/>
      <c r="D2310" s="162" t="s">
        <v>379</v>
      </c>
      <c r="E2310" s="163" t="s">
        <v>1</v>
      </c>
      <c r="F2310" s="164" t="s">
        <v>2707</v>
      </c>
      <c r="H2310" s="163" t="s">
        <v>1</v>
      </c>
      <c r="I2310" s="165"/>
      <c r="L2310" s="161"/>
      <c r="M2310" s="166"/>
      <c r="T2310" s="167"/>
      <c r="AT2310" s="163" t="s">
        <v>379</v>
      </c>
      <c r="AU2310" s="163" t="s">
        <v>88</v>
      </c>
      <c r="AV2310" s="12" t="s">
        <v>82</v>
      </c>
      <c r="AW2310" s="12" t="s">
        <v>31</v>
      </c>
      <c r="AX2310" s="12" t="s">
        <v>75</v>
      </c>
      <c r="AY2310" s="163" t="s">
        <v>371</v>
      </c>
    </row>
    <row r="2311" spans="2:65" s="13" customFormat="1" ht="11.25" x14ac:dyDescent="0.2">
      <c r="B2311" s="168"/>
      <c r="D2311" s="162" t="s">
        <v>379</v>
      </c>
      <c r="E2311" s="169" t="s">
        <v>1</v>
      </c>
      <c r="F2311" s="170" t="s">
        <v>2708</v>
      </c>
      <c r="H2311" s="171">
        <v>16.55</v>
      </c>
      <c r="I2311" s="172"/>
      <c r="L2311" s="168"/>
      <c r="M2311" s="173"/>
      <c r="T2311" s="174"/>
      <c r="AT2311" s="169" t="s">
        <v>379</v>
      </c>
      <c r="AU2311" s="169" t="s">
        <v>88</v>
      </c>
      <c r="AV2311" s="13" t="s">
        <v>88</v>
      </c>
      <c r="AW2311" s="13" t="s">
        <v>31</v>
      </c>
      <c r="AX2311" s="13" t="s">
        <v>75</v>
      </c>
      <c r="AY2311" s="169" t="s">
        <v>371</v>
      </c>
    </row>
    <row r="2312" spans="2:65" s="12" customFormat="1" ht="11.25" x14ac:dyDescent="0.2">
      <c r="B2312" s="161"/>
      <c r="D2312" s="162" t="s">
        <v>379</v>
      </c>
      <c r="E2312" s="163" t="s">
        <v>1</v>
      </c>
      <c r="F2312" s="164" t="s">
        <v>2709</v>
      </c>
      <c r="H2312" s="163" t="s">
        <v>1</v>
      </c>
      <c r="I2312" s="165"/>
      <c r="L2312" s="161"/>
      <c r="M2312" s="166"/>
      <c r="T2312" s="167"/>
      <c r="AT2312" s="163" t="s">
        <v>379</v>
      </c>
      <c r="AU2312" s="163" t="s">
        <v>88</v>
      </c>
      <c r="AV2312" s="12" t="s">
        <v>82</v>
      </c>
      <c r="AW2312" s="12" t="s">
        <v>31</v>
      </c>
      <c r="AX2312" s="12" t="s">
        <v>75</v>
      </c>
      <c r="AY2312" s="163" t="s">
        <v>371</v>
      </c>
    </row>
    <row r="2313" spans="2:65" s="13" customFormat="1" ht="11.25" x14ac:dyDescent="0.2">
      <c r="B2313" s="168"/>
      <c r="D2313" s="162" t="s">
        <v>379</v>
      </c>
      <c r="E2313" s="169" t="s">
        <v>1</v>
      </c>
      <c r="F2313" s="170" t="s">
        <v>2710</v>
      </c>
      <c r="H2313" s="171">
        <v>9.3320000000000007</v>
      </c>
      <c r="I2313" s="172"/>
      <c r="L2313" s="168"/>
      <c r="M2313" s="173"/>
      <c r="T2313" s="174"/>
      <c r="AT2313" s="169" t="s">
        <v>379</v>
      </c>
      <c r="AU2313" s="169" t="s">
        <v>88</v>
      </c>
      <c r="AV2313" s="13" t="s">
        <v>88</v>
      </c>
      <c r="AW2313" s="13" t="s">
        <v>31</v>
      </c>
      <c r="AX2313" s="13" t="s">
        <v>75</v>
      </c>
      <c r="AY2313" s="169" t="s">
        <v>371</v>
      </c>
    </row>
    <row r="2314" spans="2:65" s="12" customFormat="1" ht="11.25" x14ac:dyDescent="0.2">
      <c r="B2314" s="161"/>
      <c r="D2314" s="162" t="s">
        <v>379</v>
      </c>
      <c r="E2314" s="163" t="s">
        <v>1</v>
      </c>
      <c r="F2314" s="164" t="s">
        <v>2711</v>
      </c>
      <c r="H2314" s="163" t="s">
        <v>1</v>
      </c>
      <c r="I2314" s="165"/>
      <c r="L2314" s="161"/>
      <c r="M2314" s="166"/>
      <c r="T2314" s="167"/>
      <c r="AT2314" s="163" t="s">
        <v>379</v>
      </c>
      <c r="AU2314" s="163" t="s">
        <v>88</v>
      </c>
      <c r="AV2314" s="12" t="s">
        <v>82</v>
      </c>
      <c r="AW2314" s="12" t="s">
        <v>31</v>
      </c>
      <c r="AX2314" s="12" t="s">
        <v>75</v>
      </c>
      <c r="AY2314" s="163" t="s">
        <v>371</v>
      </c>
    </row>
    <row r="2315" spans="2:65" s="13" customFormat="1" ht="11.25" x14ac:dyDescent="0.2">
      <c r="B2315" s="168"/>
      <c r="D2315" s="162" t="s">
        <v>379</v>
      </c>
      <c r="E2315" s="169" t="s">
        <v>1</v>
      </c>
      <c r="F2315" s="170" t="s">
        <v>2712</v>
      </c>
      <c r="H2315" s="171">
        <v>4.4580000000000002</v>
      </c>
      <c r="I2315" s="172"/>
      <c r="L2315" s="168"/>
      <c r="M2315" s="173"/>
      <c r="T2315" s="174"/>
      <c r="AT2315" s="169" t="s">
        <v>379</v>
      </c>
      <c r="AU2315" s="169" t="s">
        <v>88</v>
      </c>
      <c r="AV2315" s="13" t="s">
        <v>88</v>
      </c>
      <c r="AW2315" s="13" t="s">
        <v>31</v>
      </c>
      <c r="AX2315" s="13" t="s">
        <v>75</v>
      </c>
      <c r="AY2315" s="169" t="s">
        <v>371</v>
      </c>
    </row>
    <row r="2316" spans="2:65" s="12" customFormat="1" ht="11.25" x14ac:dyDescent="0.2">
      <c r="B2316" s="161"/>
      <c r="D2316" s="162" t="s">
        <v>379</v>
      </c>
      <c r="E2316" s="163" t="s">
        <v>1</v>
      </c>
      <c r="F2316" s="164" t="s">
        <v>2713</v>
      </c>
      <c r="H2316" s="163" t="s">
        <v>1</v>
      </c>
      <c r="I2316" s="165"/>
      <c r="L2316" s="161"/>
      <c r="M2316" s="166"/>
      <c r="T2316" s="167"/>
      <c r="AT2316" s="163" t="s">
        <v>379</v>
      </c>
      <c r="AU2316" s="163" t="s">
        <v>88</v>
      </c>
      <c r="AV2316" s="12" t="s">
        <v>82</v>
      </c>
      <c r="AW2316" s="12" t="s">
        <v>31</v>
      </c>
      <c r="AX2316" s="12" t="s">
        <v>75</v>
      </c>
      <c r="AY2316" s="163" t="s">
        <v>371</v>
      </c>
    </row>
    <row r="2317" spans="2:65" s="13" customFormat="1" ht="11.25" x14ac:dyDescent="0.2">
      <c r="B2317" s="168"/>
      <c r="D2317" s="162" t="s">
        <v>379</v>
      </c>
      <c r="E2317" s="169" t="s">
        <v>1</v>
      </c>
      <c r="F2317" s="170" t="s">
        <v>2714</v>
      </c>
      <c r="H2317" s="171">
        <v>3.96</v>
      </c>
      <c r="I2317" s="172"/>
      <c r="L2317" s="168"/>
      <c r="M2317" s="173"/>
      <c r="T2317" s="174"/>
      <c r="AT2317" s="169" t="s">
        <v>379</v>
      </c>
      <c r="AU2317" s="169" t="s">
        <v>88</v>
      </c>
      <c r="AV2317" s="13" t="s">
        <v>88</v>
      </c>
      <c r="AW2317" s="13" t="s">
        <v>31</v>
      </c>
      <c r="AX2317" s="13" t="s">
        <v>75</v>
      </c>
      <c r="AY2317" s="169" t="s">
        <v>371</v>
      </c>
    </row>
    <row r="2318" spans="2:65" s="15" customFormat="1" ht="11.25" x14ac:dyDescent="0.2">
      <c r="B2318" s="182"/>
      <c r="D2318" s="162" t="s">
        <v>379</v>
      </c>
      <c r="E2318" s="183" t="s">
        <v>1</v>
      </c>
      <c r="F2318" s="184" t="s">
        <v>385</v>
      </c>
      <c r="H2318" s="185">
        <v>34.299999999999997</v>
      </c>
      <c r="I2318" s="186"/>
      <c r="L2318" s="182"/>
      <c r="M2318" s="187"/>
      <c r="T2318" s="188"/>
      <c r="AT2318" s="183" t="s">
        <v>379</v>
      </c>
      <c r="AU2318" s="183" t="s">
        <v>88</v>
      </c>
      <c r="AV2318" s="15" t="s">
        <v>377</v>
      </c>
      <c r="AW2318" s="15" t="s">
        <v>31</v>
      </c>
      <c r="AX2318" s="15" t="s">
        <v>82</v>
      </c>
      <c r="AY2318" s="183" t="s">
        <v>371</v>
      </c>
    </row>
    <row r="2319" spans="2:65" s="1" customFormat="1" ht="24.2" customHeight="1" x14ac:dyDescent="0.2">
      <c r="B2319" s="147"/>
      <c r="C2319" s="148" t="s">
        <v>2719</v>
      </c>
      <c r="D2319" s="148" t="s">
        <v>373</v>
      </c>
      <c r="E2319" s="149" t="s">
        <v>2720</v>
      </c>
      <c r="F2319" s="150" t="s">
        <v>2721</v>
      </c>
      <c r="G2319" s="151" t="s">
        <v>489</v>
      </c>
      <c r="H2319" s="152">
        <v>20.753</v>
      </c>
      <c r="I2319" s="153"/>
      <c r="J2319" s="154">
        <f>ROUND(I2319*H2319,2)</f>
        <v>0</v>
      </c>
      <c r="K2319" s="150"/>
      <c r="L2319" s="32"/>
      <c r="M2319" s="155" t="s">
        <v>1</v>
      </c>
      <c r="N2319" s="156" t="s">
        <v>41</v>
      </c>
      <c r="P2319" s="157">
        <f>O2319*H2319</f>
        <v>0</v>
      </c>
      <c r="Q2319" s="157">
        <v>9.1799999999999995E-5</v>
      </c>
      <c r="R2319" s="157">
        <f>Q2319*H2319</f>
        <v>1.9051253999999998E-3</v>
      </c>
      <c r="S2319" s="157">
        <v>0</v>
      </c>
      <c r="T2319" s="158">
        <f>S2319*H2319</f>
        <v>0</v>
      </c>
      <c r="AR2319" s="159" t="s">
        <v>461</v>
      </c>
      <c r="AT2319" s="159" t="s">
        <v>373</v>
      </c>
      <c r="AU2319" s="159" t="s">
        <v>88</v>
      </c>
      <c r="AY2319" s="17" t="s">
        <v>371</v>
      </c>
      <c r="BE2319" s="160">
        <f>IF(N2319="základná",J2319,0)</f>
        <v>0</v>
      </c>
      <c r="BF2319" s="160">
        <f>IF(N2319="znížená",J2319,0)</f>
        <v>0</v>
      </c>
      <c r="BG2319" s="160">
        <f>IF(N2319="zákl. prenesená",J2319,0)</f>
        <v>0</v>
      </c>
      <c r="BH2319" s="160">
        <f>IF(N2319="zníž. prenesená",J2319,0)</f>
        <v>0</v>
      </c>
      <c r="BI2319" s="160">
        <f>IF(N2319="nulová",J2319,0)</f>
        <v>0</v>
      </c>
      <c r="BJ2319" s="17" t="s">
        <v>88</v>
      </c>
      <c r="BK2319" s="160">
        <f>ROUND(I2319*H2319,2)</f>
        <v>0</v>
      </c>
      <c r="BL2319" s="17" t="s">
        <v>461</v>
      </c>
      <c r="BM2319" s="159" t="s">
        <v>2722</v>
      </c>
    </row>
    <row r="2320" spans="2:65" s="12" customFormat="1" ht="11.25" x14ac:dyDescent="0.2">
      <c r="B2320" s="161"/>
      <c r="D2320" s="162" t="s">
        <v>379</v>
      </c>
      <c r="E2320" s="163" t="s">
        <v>1</v>
      </c>
      <c r="F2320" s="164" t="s">
        <v>2707</v>
      </c>
      <c r="H2320" s="163" t="s">
        <v>1</v>
      </c>
      <c r="I2320" s="165"/>
      <c r="L2320" s="161"/>
      <c r="M2320" s="166"/>
      <c r="T2320" s="167"/>
      <c r="AT2320" s="163" t="s">
        <v>379</v>
      </c>
      <c r="AU2320" s="163" t="s">
        <v>88</v>
      </c>
      <c r="AV2320" s="12" t="s">
        <v>82</v>
      </c>
      <c r="AW2320" s="12" t="s">
        <v>31</v>
      </c>
      <c r="AX2320" s="12" t="s">
        <v>75</v>
      </c>
      <c r="AY2320" s="163" t="s">
        <v>371</v>
      </c>
    </row>
    <row r="2321" spans="2:65" s="13" customFormat="1" ht="11.25" x14ac:dyDescent="0.2">
      <c r="B2321" s="168"/>
      <c r="D2321" s="162" t="s">
        <v>379</v>
      </c>
      <c r="E2321" s="169" t="s">
        <v>1</v>
      </c>
      <c r="F2321" s="170" t="s">
        <v>2723</v>
      </c>
      <c r="H2321" s="171">
        <v>14.161</v>
      </c>
      <c r="I2321" s="172"/>
      <c r="L2321" s="168"/>
      <c r="M2321" s="173"/>
      <c r="T2321" s="174"/>
      <c r="AT2321" s="169" t="s">
        <v>379</v>
      </c>
      <c r="AU2321" s="169" t="s">
        <v>88</v>
      </c>
      <c r="AV2321" s="13" t="s">
        <v>88</v>
      </c>
      <c r="AW2321" s="13" t="s">
        <v>31</v>
      </c>
      <c r="AX2321" s="13" t="s">
        <v>75</v>
      </c>
      <c r="AY2321" s="169" t="s">
        <v>371</v>
      </c>
    </row>
    <row r="2322" spans="2:65" s="12" customFormat="1" ht="11.25" x14ac:dyDescent="0.2">
      <c r="B2322" s="161"/>
      <c r="D2322" s="162" t="s">
        <v>379</v>
      </c>
      <c r="E2322" s="163" t="s">
        <v>1</v>
      </c>
      <c r="F2322" s="164" t="s">
        <v>2709</v>
      </c>
      <c r="H2322" s="163" t="s">
        <v>1</v>
      </c>
      <c r="I2322" s="165"/>
      <c r="L2322" s="161"/>
      <c r="M2322" s="166"/>
      <c r="T2322" s="167"/>
      <c r="AT2322" s="163" t="s">
        <v>379</v>
      </c>
      <c r="AU2322" s="163" t="s">
        <v>88</v>
      </c>
      <c r="AV2322" s="12" t="s">
        <v>82</v>
      </c>
      <c r="AW2322" s="12" t="s">
        <v>31</v>
      </c>
      <c r="AX2322" s="12" t="s">
        <v>75</v>
      </c>
      <c r="AY2322" s="163" t="s">
        <v>371</v>
      </c>
    </row>
    <row r="2323" spans="2:65" s="13" customFormat="1" ht="11.25" x14ac:dyDescent="0.2">
      <c r="B2323" s="168"/>
      <c r="D2323" s="162" t="s">
        <v>379</v>
      </c>
      <c r="E2323" s="169" t="s">
        <v>1</v>
      </c>
      <c r="F2323" s="170" t="s">
        <v>2724</v>
      </c>
      <c r="H2323" s="171">
        <v>6.5919999999999996</v>
      </c>
      <c r="I2323" s="172"/>
      <c r="L2323" s="168"/>
      <c r="M2323" s="173"/>
      <c r="T2323" s="174"/>
      <c r="AT2323" s="169" t="s">
        <v>379</v>
      </c>
      <c r="AU2323" s="169" t="s">
        <v>88</v>
      </c>
      <c r="AV2323" s="13" t="s">
        <v>88</v>
      </c>
      <c r="AW2323" s="13" t="s">
        <v>31</v>
      </c>
      <c r="AX2323" s="13" t="s">
        <v>75</v>
      </c>
      <c r="AY2323" s="169" t="s">
        <v>371</v>
      </c>
    </row>
    <row r="2324" spans="2:65" s="14" customFormat="1" ht="11.25" x14ac:dyDescent="0.2">
      <c r="B2324" s="175"/>
      <c r="D2324" s="162" t="s">
        <v>379</v>
      </c>
      <c r="E2324" s="176" t="s">
        <v>1</v>
      </c>
      <c r="F2324" s="177" t="s">
        <v>383</v>
      </c>
      <c r="H2324" s="178">
        <v>20.753</v>
      </c>
      <c r="I2324" s="179"/>
      <c r="L2324" s="175"/>
      <c r="M2324" s="180"/>
      <c r="T2324" s="181"/>
      <c r="AT2324" s="176" t="s">
        <v>379</v>
      </c>
      <c r="AU2324" s="176" t="s">
        <v>88</v>
      </c>
      <c r="AV2324" s="14" t="s">
        <v>384</v>
      </c>
      <c r="AW2324" s="14" t="s">
        <v>31</v>
      </c>
      <c r="AX2324" s="14" t="s">
        <v>75</v>
      </c>
      <c r="AY2324" s="176" t="s">
        <v>371</v>
      </c>
    </row>
    <row r="2325" spans="2:65" s="15" customFormat="1" ht="11.25" x14ac:dyDescent="0.2">
      <c r="B2325" s="182"/>
      <c r="D2325" s="162" t="s">
        <v>379</v>
      </c>
      <c r="E2325" s="183" t="s">
        <v>1</v>
      </c>
      <c r="F2325" s="184" t="s">
        <v>385</v>
      </c>
      <c r="H2325" s="185">
        <v>20.753</v>
      </c>
      <c r="I2325" s="186"/>
      <c r="L2325" s="182"/>
      <c r="M2325" s="187"/>
      <c r="T2325" s="188"/>
      <c r="AT2325" s="183" t="s">
        <v>379</v>
      </c>
      <c r="AU2325" s="183" t="s">
        <v>88</v>
      </c>
      <c r="AV2325" s="15" t="s">
        <v>377</v>
      </c>
      <c r="AW2325" s="15" t="s">
        <v>31</v>
      </c>
      <c r="AX2325" s="15" t="s">
        <v>82</v>
      </c>
      <c r="AY2325" s="183" t="s">
        <v>371</v>
      </c>
    </row>
    <row r="2326" spans="2:65" s="1" customFormat="1" ht="24.2" customHeight="1" x14ac:dyDescent="0.2">
      <c r="B2326" s="147"/>
      <c r="C2326" s="189" t="s">
        <v>2725</v>
      </c>
      <c r="D2326" s="189" t="s">
        <v>891</v>
      </c>
      <c r="E2326" s="190" t="s">
        <v>2726</v>
      </c>
      <c r="F2326" s="191" t="s">
        <v>2727</v>
      </c>
      <c r="G2326" s="192" t="s">
        <v>489</v>
      </c>
      <c r="H2326" s="193">
        <v>20.753</v>
      </c>
      <c r="I2326" s="194"/>
      <c r="J2326" s="195">
        <f>ROUND(I2326*H2326,2)</f>
        <v>0</v>
      </c>
      <c r="K2326" s="191"/>
      <c r="L2326" s="196"/>
      <c r="M2326" s="197" t="s">
        <v>1</v>
      </c>
      <c r="N2326" s="198" t="s">
        <v>41</v>
      </c>
      <c r="P2326" s="157">
        <f>O2326*H2326</f>
        <v>0</v>
      </c>
      <c r="Q2326" s="157">
        <v>5.5999999999999999E-3</v>
      </c>
      <c r="R2326" s="157">
        <f>Q2326*H2326</f>
        <v>0.1162168</v>
      </c>
      <c r="S2326" s="157">
        <v>0</v>
      </c>
      <c r="T2326" s="158">
        <f>S2326*H2326</f>
        <v>0</v>
      </c>
      <c r="AR2326" s="159" t="s">
        <v>566</v>
      </c>
      <c r="AT2326" s="159" t="s">
        <v>891</v>
      </c>
      <c r="AU2326" s="159" t="s">
        <v>88</v>
      </c>
      <c r="AY2326" s="17" t="s">
        <v>371</v>
      </c>
      <c r="BE2326" s="160">
        <f>IF(N2326="základná",J2326,0)</f>
        <v>0</v>
      </c>
      <c r="BF2326" s="160">
        <f>IF(N2326="znížená",J2326,0)</f>
        <v>0</v>
      </c>
      <c r="BG2326" s="160">
        <f>IF(N2326="zákl. prenesená",J2326,0)</f>
        <v>0</v>
      </c>
      <c r="BH2326" s="160">
        <f>IF(N2326="zníž. prenesená",J2326,0)</f>
        <v>0</v>
      </c>
      <c r="BI2326" s="160">
        <f>IF(N2326="nulová",J2326,0)</f>
        <v>0</v>
      </c>
      <c r="BJ2326" s="17" t="s">
        <v>88</v>
      </c>
      <c r="BK2326" s="160">
        <f>ROUND(I2326*H2326,2)</f>
        <v>0</v>
      </c>
      <c r="BL2326" s="17" t="s">
        <v>461</v>
      </c>
      <c r="BM2326" s="159" t="s">
        <v>2728</v>
      </c>
    </row>
    <row r="2327" spans="2:65" s="12" customFormat="1" ht="11.25" x14ac:dyDescent="0.2">
      <c r="B2327" s="161"/>
      <c r="D2327" s="162" t="s">
        <v>379</v>
      </c>
      <c r="E2327" s="163" t="s">
        <v>1</v>
      </c>
      <c r="F2327" s="164" t="s">
        <v>2707</v>
      </c>
      <c r="H2327" s="163" t="s">
        <v>1</v>
      </c>
      <c r="I2327" s="165"/>
      <c r="L2327" s="161"/>
      <c r="M2327" s="166"/>
      <c r="T2327" s="167"/>
      <c r="AT2327" s="163" t="s">
        <v>379</v>
      </c>
      <c r="AU2327" s="163" t="s">
        <v>88</v>
      </c>
      <c r="AV2327" s="12" t="s">
        <v>82</v>
      </c>
      <c r="AW2327" s="12" t="s">
        <v>31</v>
      </c>
      <c r="AX2327" s="12" t="s">
        <v>75</v>
      </c>
      <c r="AY2327" s="163" t="s">
        <v>371</v>
      </c>
    </row>
    <row r="2328" spans="2:65" s="13" customFormat="1" ht="11.25" x14ac:dyDescent="0.2">
      <c r="B2328" s="168"/>
      <c r="D2328" s="162" t="s">
        <v>379</v>
      </c>
      <c r="E2328" s="169" t="s">
        <v>1</v>
      </c>
      <c r="F2328" s="170" t="s">
        <v>2723</v>
      </c>
      <c r="H2328" s="171">
        <v>14.161</v>
      </c>
      <c r="I2328" s="172"/>
      <c r="L2328" s="168"/>
      <c r="M2328" s="173"/>
      <c r="T2328" s="174"/>
      <c r="AT2328" s="169" t="s">
        <v>379</v>
      </c>
      <c r="AU2328" s="169" t="s">
        <v>88</v>
      </c>
      <c r="AV2328" s="13" t="s">
        <v>88</v>
      </c>
      <c r="AW2328" s="13" t="s">
        <v>31</v>
      </c>
      <c r="AX2328" s="13" t="s">
        <v>75</v>
      </c>
      <c r="AY2328" s="169" t="s">
        <v>371</v>
      </c>
    </row>
    <row r="2329" spans="2:65" s="12" customFormat="1" ht="11.25" x14ac:dyDescent="0.2">
      <c r="B2329" s="161"/>
      <c r="D2329" s="162" t="s">
        <v>379</v>
      </c>
      <c r="E2329" s="163" t="s">
        <v>1</v>
      </c>
      <c r="F2329" s="164" t="s">
        <v>2709</v>
      </c>
      <c r="H2329" s="163" t="s">
        <v>1</v>
      </c>
      <c r="I2329" s="165"/>
      <c r="L2329" s="161"/>
      <c r="M2329" s="166"/>
      <c r="T2329" s="167"/>
      <c r="AT2329" s="163" t="s">
        <v>379</v>
      </c>
      <c r="AU2329" s="163" t="s">
        <v>88</v>
      </c>
      <c r="AV2329" s="12" t="s">
        <v>82</v>
      </c>
      <c r="AW2329" s="12" t="s">
        <v>31</v>
      </c>
      <c r="AX2329" s="12" t="s">
        <v>75</v>
      </c>
      <c r="AY2329" s="163" t="s">
        <v>371</v>
      </c>
    </row>
    <row r="2330" spans="2:65" s="13" customFormat="1" ht="11.25" x14ac:dyDescent="0.2">
      <c r="B2330" s="168"/>
      <c r="D2330" s="162" t="s">
        <v>379</v>
      </c>
      <c r="E2330" s="169" t="s">
        <v>1</v>
      </c>
      <c r="F2330" s="170" t="s">
        <v>2724</v>
      </c>
      <c r="H2330" s="171">
        <v>6.5919999999999996</v>
      </c>
      <c r="I2330" s="172"/>
      <c r="L2330" s="168"/>
      <c r="M2330" s="173"/>
      <c r="T2330" s="174"/>
      <c r="AT2330" s="169" t="s">
        <v>379</v>
      </c>
      <c r="AU2330" s="169" t="s">
        <v>88</v>
      </c>
      <c r="AV2330" s="13" t="s">
        <v>88</v>
      </c>
      <c r="AW2330" s="13" t="s">
        <v>31</v>
      </c>
      <c r="AX2330" s="13" t="s">
        <v>75</v>
      </c>
      <c r="AY2330" s="169" t="s">
        <v>371</v>
      </c>
    </row>
    <row r="2331" spans="2:65" s="15" customFormat="1" ht="11.25" x14ac:dyDescent="0.2">
      <c r="B2331" s="182"/>
      <c r="D2331" s="162" t="s">
        <v>379</v>
      </c>
      <c r="E2331" s="183" t="s">
        <v>1</v>
      </c>
      <c r="F2331" s="184" t="s">
        <v>385</v>
      </c>
      <c r="H2331" s="185">
        <v>20.753</v>
      </c>
      <c r="I2331" s="186"/>
      <c r="L2331" s="182"/>
      <c r="M2331" s="187"/>
      <c r="T2331" s="188"/>
      <c r="AT2331" s="183" t="s">
        <v>379</v>
      </c>
      <c r="AU2331" s="183" t="s">
        <v>88</v>
      </c>
      <c r="AV2331" s="15" t="s">
        <v>377</v>
      </c>
      <c r="AW2331" s="15" t="s">
        <v>31</v>
      </c>
      <c r="AX2331" s="15" t="s">
        <v>82</v>
      </c>
      <c r="AY2331" s="183" t="s">
        <v>371</v>
      </c>
    </row>
    <row r="2332" spans="2:65" s="1" customFormat="1" ht="33" customHeight="1" x14ac:dyDescent="0.2">
      <c r="B2332" s="147"/>
      <c r="C2332" s="148" t="s">
        <v>2729</v>
      </c>
      <c r="D2332" s="148" t="s">
        <v>373</v>
      </c>
      <c r="E2332" s="149" t="s">
        <v>2730</v>
      </c>
      <c r="F2332" s="150" t="s">
        <v>2731</v>
      </c>
      <c r="G2332" s="151" t="s">
        <v>513</v>
      </c>
      <c r="H2332" s="152">
        <v>100</v>
      </c>
      <c r="I2332" s="153"/>
      <c r="J2332" s="154">
        <f>ROUND(I2332*H2332,2)</f>
        <v>0</v>
      </c>
      <c r="K2332" s="150"/>
      <c r="L2332" s="32"/>
      <c r="M2332" s="155" t="s">
        <v>1</v>
      </c>
      <c r="N2332" s="156" t="s">
        <v>41</v>
      </c>
      <c r="P2332" s="157">
        <f>O2332*H2332</f>
        <v>0</v>
      </c>
      <c r="Q2332" s="157">
        <v>7.2849999999999995E-5</v>
      </c>
      <c r="R2332" s="157">
        <f>Q2332*H2332</f>
        <v>7.2849999999999998E-3</v>
      </c>
      <c r="S2332" s="157">
        <v>0</v>
      </c>
      <c r="T2332" s="158">
        <f>S2332*H2332</f>
        <v>0</v>
      </c>
      <c r="AR2332" s="159" t="s">
        <v>461</v>
      </c>
      <c r="AT2332" s="159" t="s">
        <v>373</v>
      </c>
      <c r="AU2332" s="159" t="s">
        <v>88</v>
      </c>
      <c r="AY2332" s="17" t="s">
        <v>371</v>
      </c>
      <c r="BE2332" s="160">
        <f>IF(N2332="základná",J2332,0)</f>
        <v>0</v>
      </c>
      <c r="BF2332" s="160">
        <f>IF(N2332="znížená",J2332,0)</f>
        <v>0</v>
      </c>
      <c r="BG2332" s="160">
        <f>IF(N2332="zákl. prenesená",J2332,0)</f>
        <v>0</v>
      </c>
      <c r="BH2332" s="160">
        <f>IF(N2332="zníž. prenesená",J2332,0)</f>
        <v>0</v>
      </c>
      <c r="BI2332" s="160">
        <f>IF(N2332="nulová",J2332,0)</f>
        <v>0</v>
      </c>
      <c r="BJ2332" s="17" t="s">
        <v>88</v>
      </c>
      <c r="BK2332" s="160">
        <f>ROUND(I2332*H2332,2)</f>
        <v>0</v>
      </c>
      <c r="BL2332" s="17" t="s">
        <v>461</v>
      </c>
      <c r="BM2332" s="159" t="s">
        <v>2732</v>
      </c>
    </row>
    <row r="2333" spans="2:65" s="1" customFormat="1" ht="24.2" customHeight="1" x14ac:dyDescent="0.2">
      <c r="B2333" s="147"/>
      <c r="C2333" s="148" t="s">
        <v>2733</v>
      </c>
      <c r="D2333" s="148" t="s">
        <v>373</v>
      </c>
      <c r="E2333" s="149" t="s">
        <v>2734</v>
      </c>
      <c r="F2333" s="150" t="s">
        <v>2735</v>
      </c>
      <c r="G2333" s="151" t="s">
        <v>2294</v>
      </c>
      <c r="H2333" s="152">
        <v>2218.23</v>
      </c>
      <c r="I2333" s="153"/>
      <c r="J2333" s="154">
        <f>ROUND(I2333*H2333,2)</f>
        <v>0</v>
      </c>
      <c r="K2333" s="150"/>
      <c r="L2333" s="32"/>
      <c r="M2333" s="155" t="s">
        <v>1</v>
      </c>
      <c r="N2333" s="156" t="s">
        <v>41</v>
      </c>
      <c r="P2333" s="157">
        <f>O2333*H2333</f>
        <v>0</v>
      </c>
      <c r="Q2333" s="157">
        <v>6.0000000000000002E-5</v>
      </c>
      <c r="R2333" s="157">
        <f>Q2333*H2333</f>
        <v>0.13309380000000001</v>
      </c>
      <c r="S2333" s="157">
        <v>0</v>
      </c>
      <c r="T2333" s="158">
        <f>S2333*H2333</f>
        <v>0</v>
      </c>
      <c r="AR2333" s="159" t="s">
        <v>461</v>
      </c>
      <c r="AT2333" s="159" t="s">
        <v>373</v>
      </c>
      <c r="AU2333" s="159" t="s">
        <v>88</v>
      </c>
      <c r="AY2333" s="17" t="s">
        <v>371</v>
      </c>
      <c r="BE2333" s="160">
        <f>IF(N2333="základná",J2333,0)</f>
        <v>0</v>
      </c>
      <c r="BF2333" s="160">
        <f>IF(N2333="znížená",J2333,0)</f>
        <v>0</v>
      </c>
      <c r="BG2333" s="160">
        <f>IF(N2333="zákl. prenesená",J2333,0)</f>
        <v>0</v>
      </c>
      <c r="BH2333" s="160">
        <f>IF(N2333="zníž. prenesená",J2333,0)</f>
        <v>0</v>
      </c>
      <c r="BI2333" s="160">
        <f>IF(N2333="nulová",J2333,0)</f>
        <v>0</v>
      </c>
      <c r="BJ2333" s="17" t="s">
        <v>88</v>
      </c>
      <c r="BK2333" s="160">
        <f>ROUND(I2333*H2333,2)</f>
        <v>0</v>
      </c>
      <c r="BL2333" s="17" t="s">
        <v>461</v>
      </c>
      <c r="BM2333" s="159" t="s">
        <v>2736</v>
      </c>
    </row>
    <row r="2334" spans="2:65" s="12" customFormat="1" ht="11.25" x14ac:dyDescent="0.2">
      <c r="B2334" s="161"/>
      <c r="D2334" s="162" t="s">
        <v>379</v>
      </c>
      <c r="E2334" s="163" t="s">
        <v>1</v>
      </c>
      <c r="F2334" s="164" t="s">
        <v>491</v>
      </c>
      <c r="H2334" s="163" t="s">
        <v>1</v>
      </c>
      <c r="I2334" s="165"/>
      <c r="L2334" s="161"/>
      <c r="M2334" s="166"/>
      <c r="T2334" s="167"/>
      <c r="AT2334" s="163" t="s">
        <v>379</v>
      </c>
      <c r="AU2334" s="163" t="s">
        <v>88</v>
      </c>
      <c r="AV2334" s="12" t="s">
        <v>82</v>
      </c>
      <c r="AW2334" s="12" t="s">
        <v>31</v>
      </c>
      <c r="AX2334" s="12" t="s">
        <v>75</v>
      </c>
      <c r="AY2334" s="163" t="s">
        <v>371</v>
      </c>
    </row>
    <row r="2335" spans="2:65" s="12" customFormat="1" ht="11.25" x14ac:dyDescent="0.2">
      <c r="B2335" s="161"/>
      <c r="D2335" s="162" t="s">
        <v>379</v>
      </c>
      <c r="E2335" s="163" t="s">
        <v>1</v>
      </c>
      <c r="F2335" s="164" t="s">
        <v>2737</v>
      </c>
      <c r="H2335" s="163" t="s">
        <v>1</v>
      </c>
      <c r="I2335" s="165"/>
      <c r="L2335" s="161"/>
      <c r="M2335" s="166"/>
      <c r="T2335" s="167"/>
      <c r="AT2335" s="163" t="s">
        <v>379</v>
      </c>
      <c r="AU2335" s="163" t="s">
        <v>88</v>
      </c>
      <c r="AV2335" s="12" t="s">
        <v>82</v>
      </c>
      <c r="AW2335" s="12" t="s">
        <v>31</v>
      </c>
      <c r="AX2335" s="12" t="s">
        <v>75</v>
      </c>
      <c r="AY2335" s="163" t="s">
        <v>371</v>
      </c>
    </row>
    <row r="2336" spans="2:65" s="13" customFormat="1" ht="11.25" x14ac:dyDescent="0.2">
      <c r="B2336" s="168"/>
      <c r="D2336" s="162" t="s">
        <v>379</v>
      </c>
      <c r="E2336" s="169" t="s">
        <v>1</v>
      </c>
      <c r="F2336" s="170" t="s">
        <v>2738</v>
      </c>
      <c r="H2336" s="171">
        <v>2218.23</v>
      </c>
      <c r="I2336" s="172"/>
      <c r="L2336" s="168"/>
      <c r="M2336" s="173"/>
      <c r="T2336" s="174"/>
      <c r="AT2336" s="169" t="s">
        <v>379</v>
      </c>
      <c r="AU2336" s="169" t="s">
        <v>88</v>
      </c>
      <c r="AV2336" s="13" t="s">
        <v>88</v>
      </c>
      <c r="AW2336" s="13" t="s">
        <v>31</v>
      </c>
      <c r="AX2336" s="13" t="s">
        <v>75</v>
      </c>
      <c r="AY2336" s="169" t="s">
        <v>371</v>
      </c>
    </row>
    <row r="2337" spans="2:65" s="14" customFormat="1" ht="11.25" x14ac:dyDescent="0.2">
      <c r="B2337" s="175"/>
      <c r="D2337" s="162" t="s">
        <v>379</v>
      </c>
      <c r="E2337" s="176" t="s">
        <v>2739</v>
      </c>
      <c r="F2337" s="177" t="s">
        <v>383</v>
      </c>
      <c r="H2337" s="178">
        <v>2218.23</v>
      </c>
      <c r="I2337" s="179"/>
      <c r="L2337" s="175"/>
      <c r="M2337" s="180"/>
      <c r="T2337" s="181"/>
      <c r="AT2337" s="176" t="s">
        <v>379</v>
      </c>
      <c r="AU2337" s="176" t="s">
        <v>88</v>
      </c>
      <c r="AV2337" s="14" t="s">
        <v>384</v>
      </c>
      <c r="AW2337" s="14" t="s">
        <v>31</v>
      </c>
      <c r="AX2337" s="14" t="s">
        <v>75</v>
      </c>
      <c r="AY2337" s="176" t="s">
        <v>371</v>
      </c>
    </row>
    <row r="2338" spans="2:65" s="15" customFormat="1" ht="11.25" x14ac:dyDescent="0.2">
      <c r="B2338" s="182"/>
      <c r="D2338" s="162" t="s">
        <v>379</v>
      </c>
      <c r="E2338" s="183" t="s">
        <v>1</v>
      </c>
      <c r="F2338" s="184" t="s">
        <v>385</v>
      </c>
      <c r="H2338" s="185">
        <v>2218.23</v>
      </c>
      <c r="I2338" s="186"/>
      <c r="L2338" s="182"/>
      <c r="M2338" s="187"/>
      <c r="T2338" s="188"/>
      <c r="AT2338" s="183" t="s">
        <v>379</v>
      </c>
      <c r="AU2338" s="183" t="s">
        <v>88</v>
      </c>
      <c r="AV2338" s="15" t="s">
        <v>377</v>
      </c>
      <c r="AW2338" s="15" t="s">
        <v>31</v>
      </c>
      <c r="AX2338" s="15" t="s">
        <v>82</v>
      </c>
      <c r="AY2338" s="183" t="s">
        <v>371</v>
      </c>
    </row>
    <row r="2339" spans="2:65" s="1" customFormat="1" ht="24.2" customHeight="1" x14ac:dyDescent="0.2">
      <c r="B2339" s="147"/>
      <c r="C2339" s="189" t="s">
        <v>2740</v>
      </c>
      <c r="D2339" s="189" t="s">
        <v>891</v>
      </c>
      <c r="E2339" s="190" t="s">
        <v>2741</v>
      </c>
      <c r="F2339" s="191" t="s">
        <v>2742</v>
      </c>
      <c r="G2339" s="192" t="s">
        <v>444</v>
      </c>
      <c r="H2339" s="193">
        <v>2.44</v>
      </c>
      <c r="I2339" s="194"/>
      <c r="J2339" s="195">
        <f>ROUND(I2339*H2339,2)</f>
        <v>0</v>
      </c>
      <c r="K2339" s="191"/>
      <c r="L2339" s="196"/>
      <c r="M2339" s="197" t="s">
        <v>1</v>
      </c>
      <c r="N2339" s="198" t="s">
        <v>41</v>
      </c>
      <c r="P2339" s="157">
        <f>O2339*H2339</f>
        <v>0</v>
      </c>
      <c r="Q2339" s="157">
        <v>1</v>
      </c>
      <c r="R2339" s="157">
        <f>Q2339*H2339</f>
        <v>2.44</v>
      </c>
      <c r="S2339" s="157">
        <v>0</v>
      </c>
      <c r="T2339" s="158">
        <f>S2339*H2339</f>
        <v>0</v>
      </c>
      <c r="AR2339" s="159" t="s">
        <v>566</v>
      </c>
      <c r="AT2339" s="159" t="s">
        <v>891</v>
      </c>
      <c r="AU2339" s="159" t="s">
        <v>88</v>
      </c>
      <c r="AY2339" s="17" t="s">
        <v>371</v>
      </c>
      <c r="BE2339" s="160">
        <f>IF(N2339="základná",J2339,0)</f>
        <v>0</v>
      </c>
      <c r="BF2339" s="160">
        <f>IF(N2339="znížená",J2339,0)</f>
        <v>0</v>
      </c>
      <c r="BG2339" s="160">
        <f>IF(N2339="zákl. prenesená",J2339,0)</f>
        <v>0</v>
      </c>
      <c r="BH2339" s="160">
        <f>IF(N2339="zníž. prenesená",J2339,0)</f>
        <v>0</v>
      </c>
      <c r="BI2339" s="160">
        <f>IF(N2339="nulová",J2339,0)</f>
        <v>0</v>
      </c>
      <c r="BJ2339" s="17" t="s">
        <v>88</v>
      </c>
      <c r="BK2339" s="160">
        <f>ROUND(I2339*H2339,2)</f>
        <v>0</v>
      </c>
      <c r="BL2339" s="17" t="s">
        <v>461</v>
      </c>
      <c r="BM2339" s="159" t="s">
        <v>2743</v>
      </c>
    </row>
    <row r="2340" spans="2:65" s="13" customFormat="1" ht="11.25" x14ac:dyDescent="0.2">
      <c r="B2340" s="168"/>
      <c r="D2340" s="162" t="s">
        <v>379</v>
      </c>
      <c r="E2340" s="169" t="s">
        <v>1</v>
      </c>
      <c r="F2340" s="170" t="s">
        <v>2744</v>
      </c>
      <c r="H2340" s="171">
        <v>2.44</v>
      </c>
      <c r="I2340" s="172"/>
      <c r="L2340" s="168"/>
      <c r="M2340" s="173"/>
      <c r="T2340" s="174"/>
      <c r="AT2340" s="169" t="s">
        <v>379</v>
      </c>
      <c r="AU2340" s="169" t="s">
        <v>88</v>
      </c>
      <c r="AV2340" s="13" t="s">
        <v>88</v>
      </c>
      <c r="AW2340" s="13" t="s">
        <v>31</v>
      </c>
      <c r="AX2340" s="13" t="s">
        <v>75</v>
      </c>
      <c r="AY2340" s="169" t="s">
        <v>371</v>
      </c>
    </row>
    <row r="2341" spans="2:65" s="15" customFormat="1" ht="11.25" x14ac:dyDescent="0.2">
      <c r="B2341" s="182"/>
      <c r="D2341" s="162" t="s">
        <v>379</v>
      </c>
      <c r="E2341" s="183" t="s">
        <v>1</v>
      </c>
      <c r="F2341" s="184" t="s">
        <v>385</v>
      </c>
      <c r="H2341" s="185">
        <v>2.44</v>
      </c>
      <c r="I2341" s="186"/>
      <c r="L2341" s="182"/>
      <c r="M2341" s="187"/>
      <c r="T2341" s="188"/>
      <c r="AT2341" s="183" t="s">
        <v>379</v>
      </c>
      <c r="AU2341" s="183" t="s">
        <v>88</v>
      </c>
      <c r="AV2341" s="15" t="s">
        <v>377</v>
      </c>
      <c r="AW2341" s="15" t="s">
        <v>31</v>
      </c>
      <c r="AX2341" s="15" t="s">
        <v>82</v>
      </c>
      <c r="AY2341" s="183" t="s">
        <v>371</v>
      </c>
    </row>
    <row r="2342" spans="2:65" s="1" customFormat="1" ht="24.2" customHeight="1" x14ac:dyDescent="0.2">
      <c r="B2342" s="147"/>
      <c r="C2342" s="148" t="s">
        <v>2745</v>
      </c>
      <c r="D2342" s="148" t="s">
        <v>373</v>
      </c>
      <c r="E2342" s="149" t="s">
        <v>2746</v>
      </c>
      <c r="F2342" s="150" t="s">
        <v>2747</v>
      </c>
      <c r="G2342" s="151" t="s">
        <v>2294</v>
      </c>
      <c r="H2342" s="152">
        <v>14120.165000000001</v>
      </c>
      <c r="I2342" s="153"/>
      <c r="J2342" s="154">
        <f>ROUND(I2342*H2342,2)</f>
        <v>0</v>
      </c>
      <c r="K2342" s="150"/>
      <c r="L2342" s="32"/>
      <c r="M2342" s="155" t="s">
        <v>1</v>
      </c>
      <c r="N2342" s="156" t="s">
        <v>41</v>
      </c>
      <c r="P2342" s="157">
        <f>O2342*H2342</f>
        <v>0</v>
      </c>
      <c r="Q2342" s="157">
        <v>6.0730000000000003E-5</v>
      </c>
      <c r="R2342" s="157">
        <f>Q2342*H2342</f>
        <v>0.85751762045000013</v>
      </c>
      <c r="S2342" s="157">
        <v>0</v>
      </c>
      <c r="T2342" s="158">
        <f>S2342*H2342</f>
        <v>0</v>
      </c>
      <c r="AR2342" s="159" t="s">
        <v>461</v>
      </c>
      <c r="AT2342" s="159" t="s">
        <v>373</v>
      </c>
      <c r="AU2342" s="159" t="s">
        <v>88</v>
      </c>
      <c r="AY2342" s="17" t="s">
        <v>371</v>
      </c>
      <c r="BE2342" s="160">
        <f>IF(N2342="základná",J2342,0)</f>
        <v>0</v>
      </c>
      <c r="BF2342" s="160">
        <f>IF(N2342="znížená",J2342,0)</f>
        <v>0</v>
      </c>
      <c r="BG2342" s="160">
        <f>IF(N2342="zákl. prenesená",J2342,0)</f>
        <v>0</v>
      </c>
      <c r="BH2342" s="160">
        <f>IF(N2342="zníž. prenesená",J2342,0)</f>
        <v>0</v>
      </c>
      <c r="BI2342" s="160">
        <f>IF(N2342="nulová",J2342,0)</f>
        <v>0</v>
      </c>
      <c r="BJ2342" s="17" t="s">
        <v>88</v>
      </c>
      <c r="BK2342" s="160">
        <f>ROUND(I2342*H2342,2)</f>
        <v>0</v>
      </c>
      <c r="BL2342" s="17" t="s">
        <v>461</v>
      </c>
      <c r="BM2342" s="159" t="s">
        <v>2748</v>
      </c>
    </row>
    <row r="2343" spans="2:65" s="12" customFormat="1" ht="11.25" x14ac:dyDescent="0.2">
      <c r="B2343" s="161"/>
      <c r="D2343" s="162" t="s">
        <v>379</v>
      </c>
      <c r="E2343" s="163" t="s">
        <v>1</v>
      </c>
      <c r="F2343" s="164" t="s">
        <v>2749</v>
      </c>
      <c r="H2343" s="163" t="s">
        <v>1</v>
      </c>
      <c r="I2343" s="165"/>
      <c r="L2343" s="161"/>
      <c r="M2343" s="166"/>
      <c r="T2343" s="167"/>
      <c r="AT2343" s="163" t="s">
        <v>379</v>
      </c>
      <c r="AU2343" s="163" t="s">
        <v>88</v>
      </c>
      <c r="AV2343" s="12" t="s">
        <v>82</v>
      </c>
      <c r="AW2343" s="12" t="s">
        <v>31</v>
      </c>
      <c r="AX2343" s="12" t="s">
        <v>75</v>
      </c>
      <c r="AY2343" s="163" t="s">
        <v>371</v>
      </c>
    </row>
    <row r="2344" spans="2:65" s="12" customFormat="1" ht="11.25" x14ac:dyDescent="0.2">
      <c r="B2344" s="161"/>
      <c r="D2344" s="162" t="s">
        <v>379</v>
      </c>
      <c r="E2344" s="163" t="s">
        <v>1</v>
      </c>
      <c r="F2344" s="164" t="s">
        <v>2750</v>
      </c>
      <c r="H2344" s="163" t="s">
        <v>1</v>
      </c>
      <c r="I2344" s="165"/>
      <c r="L2344" s="161"/>
      <c r="M2344" s="166"/>
      <c r="T2344" s="167"/>
      <c r="AT2344" s="163" t="s">
        <v>379</v>
      </c>
      <c r="AU2344" s="163" t="s">
        <v>88</v>
      </c>
      <c r="AV2344" s="12" t="s">
        <v>82</v>
      </c>
      <c r="AW2344" s="12" t="s">
        <v>31</v>
      </c>
      <c r="AX2344" s="12" t="s">
        <v>75</v>
      </c>
      <c r="AY2344" s="163" t="s">
        <v>371</v>
      </c>
    </row>
    <row r="2345" spans="2:65" s="13" customFormat="1" ht="11.25" x14ac:dyDescent="0.2">
      <c r="B2345" s="168"/>
      <c r="D2345" s="162" t="s">
        <v>379</v>
      </c>
      <c r="E2345" s="169" t="s">
        <v>1</v>
      </c>
      <c r="F2345" s="170" t="s">
        <v>2751</v>
      </c>
      <c r="H2345" s="171">
        <v>4808.9049999999997</v>
      </c>
      <c r="I2345" s="172"/>
      <c r="L2345" s="168"/>
      <c r="M2345" s="173"/>
      <c r="T2345" s="174"/>
      <c r="AT2345" s="169" t="s">
        <v>379</v>
      </c>
      <c r="AU2345" s="169" t="s">
        <v>88</v>
      </c>
      <c r="AV2345" s="13" t="s">
        <v>88</v>
      </c>
      <c r="AW2345" s="13" t="s">
        <v>31</v>
      </c>
      <c r="AX2345" s="13" t="s">
        <v>75</v>
      </c>
      <c r="AY2345" s="169" t="s">
        <v>371</v>
      </c>
    </row>
    <row r="2346" spans="2:65" s="12" customFormat="1" ht="11.25" x14ac:dyDescent="0.2">
      <c r="B2346" s="161"/>
      <c r="D2346" s="162" t="s">
        <v>379</v>
      </c>
      <c r="E2346" s="163" t="s">
        <v>1</v>
      </c>
      <c r="F2346" s="164" t="s">
        <v>2752</v>
      </c>
      <c r="H2346" s="163" t="s">
        <v>1</v>
      </c>
      <c r="I2346" s="165"/>
      <c r="L2346" s="161"/>
      <c r="M2346" s="166"/>
      <c r="T2346" s="167"/>
      <c r="AT2346" s="163" t="s">
        <v>379</v>
      </c>
      <c r="AU2346" s="163" t="s">
        <v>88</v>
      </c>
      <c r="AV2346" s="12" t="s">
        <v>82</v>
      </c>
      <c r="AW2346" s="12" t="s">
        <v>31</v>
      </c>
      <c r="AX2346" s="12" t="s">
        <v>75</v>
      </c>
      <c r="AY2346" s="163" t="s">
        <v>371</v>
      </c>
    </row>
    <row r="2347" spans="2:65" s="13" customFormat="1" ht="11.25" x14ac:dyDescent="0.2">
      <c r="B2347" s="168"/>
      <c r="D2347" s="162" t="s">
        <v>379</v>
      </c>
      <c r="E2347" s="169" t="s">
        <v>1</v>
      </c>
      <c r="F2347" s="170" t="s">
        <v>2753</v>
      </c>
      <c r="H2347" s="171">
        <v>3884.779</v>
      </c>
      <c r="I2347" s="172"/>
      <c r="L2347" s="168"/>
      <c r="M2347" s="173"/>
      <c r="T2347" s="174"/>
      <c r="AT2347" s="169" t="s">
        <v>379</v>
      </c>
      <c r="AU2347" s="169" t="s">
        <v>88</v>
      </c>
      <c r="AV2347" s="13" t="s">
        <v>88</v>
      </c>
      <c r="AW2347" s="13" t="s">
        <v>31</v>
      </c>
      <c r="AX2347" s="13" t="s">
        <v>75</v>
      </c>
      <c r="AY2347" s="169" t="s">
        <v>371</v>
      </c>
    </row>
    <row r="2348" spans="2:65" s="12" customFormat="1" ht="11.25" x14ac:dyDescent="0.2">
      <c r="B2348" s="161"/>
      <c r="D2348" s="162" t="s">
        <v>379</v>
      </c>
      <c r="E2348" s="163" t="s">
        <v>1</v>
      </c>
      <c r="F2348" s="164" t="s">
        <v>2754</v>
      </c>
      <c r="H2348" s="163" t="s">
        <v>1</v>
      </c>
      <c r="I2348" s="165"/>
      <c r="L2348" s="161"/>
      <c r="M2348" s="166"/>
      <c r="T2348" s="167"/>
      <c r="AT2348" s="163" t="s">
        <v>379</v>
      </c>
      <c r="AU2348" s="163" t="s">
        <v>88</v>
      </c>
      <c r="AV2348" s="12" t="s">
        <v>82</v>
      </c>
      <c r="AW2348" s="12" t="s">
        <v>31</v>
      </c>
      <c r="AX2348" s="12" t="s">
        <v>75</v>
      </c>
      <c r="AY2348" s="163" t="s">
        <v>371</v>
      </c>
    </row>
    <row r="2349" spans="2:65" s="13" customFormat="1" ht="11.25" x14ac:dyDescent="0.2">
      <c r="B2349" s="168"/>
      <c r="D2349" s="162" t="s">
        <v>379</v>
      </c>
      <c r="E2349" s="169" t="s">
        <v>1</v>
      </c>
      <c r="F2349" s="170" t="s">
        <v>2755</v>
      </c>
      <c r="H2349" s="171">
        <v>1672.7539999999999</v>
      </c>
      <c r="I2349" s="172"/>
      <c r="L2349" s="168"/>
      <c r="M2349" s="173"/>
      <c r="T2349" s="174"/>
      <c r="AT2349" s="169" t="s">
        <v>379</v>
      </c>
      <c r="AU2349" s="169" t="s">
        <v>88</v>
      </c>
      <c r="AV2349" s="13" t="s">
        <v>88</v>
      </c>
      <c r="AW2349" s="13" t="s">
        <v>31</v>
      </c>
      <c r="AX2349" s="13" t="s">
        <v>75</v>
      </c>
      <c r="AY2349" s="169" t="s">
        <v>371</v>
      </c>
    </row>
    <row r="2350" spans="2:65" s="12" customFormat="1" ht="11.25" x14ac:dyDescent="0.2">
      <c r="B2350" s="161"/>
      <c r="D2350" s="162" t="s">
        <v>379</v>
      </c>
      <c r="E2350" s="163" t="s">
        <v>1</v>
      </c>
      <c r="F2350" s="164" t="s">
        <v>2756</v>
      </c>
      <c r="H2350" s="163" t="s">
        <v>1</v>
      </c>
      <c r="I2350" s="165"/>
      <c r="L2350" s="161"/>
      <c r="M2350" s="166"/>
      <c r="T2350" s="167"/>
      <c r="AT2350" s="163" t="s">
        <v>379</v>
      </c>
      <c r="AU2350" s="163" t="s">
        <v>88</v>
      </c>
      <c r="AV2350" s="12" t="s">
        <v>82</v>
      </c>
      <c r="AW2350" s="12" t="s">
        <v>31</v>
      </c>
      <c r="AX2350" s="12" t="s">
        <v>75</v>
      </c>
      <c r="AY2350" s="163" t="s">
        <v>371</v>
      </c>
    </row>
    <row r="2351" spans="2:65" s="13" customFormat="1" ht="11.25" x14ac:dyDescent="0.2">
      <c r="B2351" s="168"/>
      <c r="D2351" s="162" t="s">
        <v>379</v>
      </c>
      <c r="E2351" s="169" t="s">
        <v>1</v>
      </c>
      <c r="F2351" s="170" t="s">
        <v>2757</v>
      </c>
      <c r="H2351" s="171">
        <v>2223.65</v>
      </c>
      <c r="I2351" s="172"/>
      <c r="L2351" s="168"/>
      <c r="M2351" s="173"/>
      <c r="T2351" s="174"/>
      <c r="AT2351" s="169" t="s">
        <v>379</v>
      </c>
      <c r="AU2351" s="169" t="s">
        <v>88</v>
      </c>
      <c r="AV2351" s="13" t="s">
        <v>88</v>
      </c>
      <c r="AW2351" s="13" t="s">
        <v>31</v>
      </c>
      <c r="AX2351" s="13" t="s">
        <v>75</v>
      </c>
      <c r="AY2351" s="169" t="s">
        <v>371</v>
      </c>
    </row>
    <row r="2352" spans="2:65" s="12" customFormat="1" ht="11.25" x14ac:dyDescent="0.2">
      <c r="B2352" s="161"/>
      <c r="D2352" s="162" t="s">
        <v>379</v>
      </c>
      <c r="E2352" s="163" t="s">
        <v>1</v>
      </c>
      <c r="F2352" s="164" t="s">
        <v>2758</v>
      </c>
      <c r="H2352" s="163" t="s">
        <v>1</v>
      </c>
      <c r="I2352" s="165"/>
      <c r="L2352" s="161"/>
      <c r="M2352" s="166"/>
      <c r="T2352" s="167"/>
      <c r="AT2352" s="163" t="s">
        <v>379</v>
      </c>
      <c r="AU2352" s="163" t="s">
        <v>88</v>
      </c>
      <c r="AV2352" s="12" t="s">
        <v>82</v>
      </c>
      <c r="AW2352" s="12" t="s">
        <v>31</v>
      </c>
      <c r="AX2352" s="12" t="s">
        <v>75</v>
      </c>
      <c r="AY2352" s="163" t="s">
        <v>371</v>
      </c>
    </row>
    <row r="2353" spans="2:65" s="13" customFormat="1" ht="11.25" x14ac:dyDescent="0.2">
      <c r="B2353" s="168"/>
      <c r="D2353" s="162" t="s">
        <v>379</v>
      </c>
      <c r="E2353" s="169" t="s">
        <v>1</v>
      </c>
      <c r="F2353" s="170" t="s">
        <v>2759</v>
      </c>
      <c r="H2353" s="171">
        <v>1456.7170000000001</v>
      </c>
      <c r="I2353" s="172"/>
      <c r="L2353" s="168"/>
      <c r="M2353" s="173"/>
      <c r="T2353" s="174"/>
      <c r="AT2353" s="169" t="s">
        <v>379</v>
      </c>
      <c r="AU2353" s="169" t="s">
        <v>88</v>
      </c>
      <c r="AV2353" s="13" t="s">
        <v>88</v>
      </c>
      <c r="AW2353" s="13" t="s">
        <v>31</v>
      </c>
      <c r="AX2353" s="13" t="s">
        <v>75</v>
      </c>
      <c r="AY2353" s="169" t="s">
        <v>371</v>
      </c>
    </row>
    <row r="2354" spans="2:65" s="12" customFormat="1" ht="11.25" x14ac:dyDescent="0.2">
      <c r="B2354" s="161"/>
      <c r="D2354" s="162" t="s">
        <v>379</v>
      </c>
      <c r="E2354" s="163" t="s">
        <v>1</v>
      </c>
      <c r="F2354" s="164" t="s">
        <v>2760</v>
      </c>
      <c r="H2354" s="163" t="s">
        <v>1</v>
      </c>
      <c r="I2354" s="165"/>
      <c r="L2354" s="161"/>
      <c r="M2354" s="166"/>
      <c r="T2354" s="167"/>
      <c r="AT2354" s="163" t="s">
        <v>379</v>
      </c>
      <c r="AU2354" s="163" t="s">
        <v>88</v>
      </c>
      <c r="AV2354" s="12" t="s">
        <v>82</v>
      </c>
      <c r="AW2354" s="12" t="s">
        <v>31</v>
      </c>
      <c r="AX2354" s="12" t="s">
        <v>75</v>
      </c>
      <c r="AY2354" s="163" t="s">
        <v>371</v>
      </c>
    </row>
    <row r="2355" spans="2:65" s="13" customFormat="1" ht="11.25" x14ac:dyDescent="0.2">
      <c r="B2355" s="168"/>
      <c r="D2355" s="162" t="s">
        <v>379</v>
      </c>
      <c r="E2355" s="169" t="s">
        <v>1</v>
      </c>
      <c r="F2355" s="170" t="s">
        <v>2761</v>
      </c>
      <c r="H2355" s="171">
        <v>73.36</v>
      </c>
      <c r="I2355" s="172"/>
      <c r="L2355" s="168"/>
      <c r="M2355" s="173"/>
      <c r="T2355" s="174"/>
      <c r="AT2355" s="169" t="s">
        <v>379</v>
      </c>
      <c r="AU2355" s="169" t="s">
        <v>88</v>
      </c>
      <c r="AV2355" s="13" t="s">
        <v>88</v>
      </c>
      <c r="AW2355" s="13" t="s">
        <v>31</v>
      </c>
      <c r="AX2355" s="13" t="s">
        <v>75</v>
      </c>
      <c r="AY2355" s="169" t="s">
        <v>371</v>
      </c>
    </row>
    <row r="2356" spans="2:65" s="14" customFormat="1" ht="11.25" x14ac:dyDescent="0.2">
      <c r="B2356" s="175"/>
      <c r="D2356" s="162" t="s">
        <v>379</v>
      </c>
      <c r="E2356" s="176" t="s">
        <v>178</v>
      </c>
      <c r="F2356" s="177" t="s">
        <v>383</v>
      </c>
      <c r="H2356" s="178">
        <v>14120.165000000001</v>
      </c>
      <c r="I2356" s="179"/>
      <c r="L2356" s="175"/>
      <c r="M2356" s="180"/>
      <c r="T2356" s="181"/>
      <c r="AT2356" s="176" t="s">
        <v>379</v>
      </c>
      <c r="AU2356" s="176" t="s">
        <v>88</v>
      </c>
      <c r="AV2356" s="14" t="s">
        <v>384</v>
      </c>
      <c r="AW2356" s="14" t="s">
        <v>31</v>
      </c>
      <c r="AX2356" s="14" t="s">
        <v>75</v>
      </c>
      <c r="AY2356" s="176" t="s">
        <v>371</v>
      </c>
    </row>
    <row r="2357" spans="2:65" s="15" customFormat="1" ht="11.25" x14ac:dyDescent="0.2">
      <c r="B2357" s="182"/>
      <c r="D2357" s="162" t="s">
        <v>379</v>
      </c>
      <c r="E2357" s="183" t="s">
        <v>1</v>
      </c>
      <c r="F2357" s="184" t="s">
        <v>385</v>
      </c>
      <c r="H2357" s="185">
        <v>14120.165000000001</v>
      </c>
      <c r="I2357" s="186"/>
      <c r="L2357" s="182"/>
      <c r="M2357" s="187"/>
      <c r="T2357" s="188"/>
      <c r="AT2357" s="183" t="s">
        <v>379</v>
      </c>
      <c r="AU2357" s="183" t="s">
        <v>88</v>
      </c>
      <c r="AV2357" s="15" t="s">
        <v>377</v>
      </c>
      <c r="AW2357" s="15" t="s">
        <v>31</v>
      </c>
      <c r="AX2357" s="15" t="s">
        <v>82</v>
      </c>
      <c r="AY2357" s="183" t="s">
        <v>371</v>
      </c>
    </row>
    <row r="2358" spans="2:65" s="1" customFormat="1" ht="24.2" customHeight="1" x14ac:dyDescent="0.2">
      <c r="B2358" s="147"/>
      <c r="C2358" s="189" t="s">
        <v>2762</v>
      </c>
      <c r="D2358" s="189" t="s">
        <v>891</v>
      </c>
      <c r="E2358" s="190" t="s">
        <v>2763</v>
      </c>
      <c r="F2358" s="191" t="s">
        <v>2764</v>
      </c>
      <c r="G2358" s="192" t="s">
        <v>444</v>
      </c>
      <c r="H2358" s="193">
        <v>4.8090000000000002</v>
      </c>
      <c r="I2358" s="194"/>
      <c r="J2358" s="195">
        <f>ROUND(I2358*H2358,2)</f>
        <v>0</v>
      </c>
      <c r="K2358" s="191"/>
      <c r="L2358" s="196"/>
      <c r="M2358" s="197" t="s">
        <v>1</v>
      </c>
      <c r="N2358" s="198" t="s">
        <v>41</v>
      </c>
      <c r="P2358" s="157">
        <f>O2358*H2358</f>
        <v>0</v>
      </c>
      <c r="Q2358" s="157">
        <v>1</v>
      </c>
      <c r="R2358" s="157">
        <f>Q2358*H2358</f>
        <v>4.8090000000000002</v>
      </c>
      <c r="S2358" s="157">
        <v>0</v>
      </c>
      <c r="T2358" s="158">
        <f>S2358*H2358</f>
        <v>0</v>
      </c>
      <c r="AR2358" s="159" t="s">
        <v>566</v>
      </c>
      <c r="AT2358" s="159" t="s">
        <v>891</v>
      </c>
      <c r="AU2358" s="159" t="s">
        <v>88</v>
      </c>
      <c r="AY2358" s="17" t="s">
        <v>371</v>
      </c>
      <c r="BE2358" s="160">
        <f>IF(N2358="základná",J2358,0)</f>
        <v>0</v>
      </c>
      <c r="BF2358" s="160">
        <f>IF(N2358="znížená",J2358,0)</f>
        <v>0</v>
      </c>
      <c r="BG2358" s="160">
        <f>IF(N2358="zákl. prenesená",J2358,0)</f>
        <v>0</v>
      </c>
      <c r="BH2358" s="160">
        <f>IF(N2358="zníž. prenesená",J2358,0)</f>
        <v>0</v>
      </c>
      <c r="BI2358" s="160">
        <f>IF(N2358="nulová",J2358,0)</f>
        <v>0</v>
      </c>
      <c r="BJ2358" s="17" t="s">
        <v>88</v>
      </c>
      <c r="BK2358" s="160">
        <f>ROUND(I2358*H2358,2)</f>
        <v>0</v>
      </c>
      <c r="BL2358" s="17" t="s">
        <v>461</v>
      </c>
      <c r="BM2358" s="159" t="s">
        <v>2765</v>
      </c>
    </row>
    <row r="2359" spans="2:65" s="12" customFormat="1" ht="11.25" x14ac:dyDescent="0.2">
      <c r="B2359" s="161"/>
      <c r="D2359" s="162" t="s">
        <v>379</v>
      </c>
      <c r="E2359" s="163" t="s">
        <v>1</v>
      </c>
      <c r="F2359" s="164" t="s">
        <v>2749</v>
      </c>
      <c r="H2359" s="163" t="s">
        <v>1</v>
      </c>
      <c r="I2359" s="165"/>
      <c r="L2359" s="161"/>
      <c r="M2359" s="166"/>
      <c r="T2359" s="167"/>
      <c r="AT2359" s="163" t="s">
        <v>379</v>
      </c>
      <c r="AU2359" s="163" t="s">
        <v>88</v>
      </c>
      <c r="AV2359" s="12" t="s">
        <v>82</v>
      </c>
      <c r="AW2359" s="12" t="s">
        <v>31</v>
      </c>
      <c r="AX2359" s="12" t="s">
        <v>75</v>
      </c>
      <c r="AY2359" s="163" t="s">
        <v>371</v>
      </c>
    </row>
    <row r="2360" spans="2:65" s="12" customFormat="1" ht="11.25" x14ac:dyDescent="0.2">
      <c r="B2360" s="161"/>
      <c r="D2360" s="162" t="s">
        <v>379</v>
      </c>
      <c r="E2360" s="163" t="s">
        <v>1</v>
      </c>
      <c r="F2360" s="164" t="s">
        <v>2750</v>
      </c>
      <c r="H2360" s="163" t="s">
        <v>1</v>
      </c>
      <c r="I2360" s="165"/>
      <c r="L2360" s="161"/>
      <c r="M2360" s="166"/>
      <c r="T2360" s="167"/>
      <c r="AT2360" s="163" t="s">
        <v>379</v>
      </c>
      <c r="AU2360" s="163" t="s">
        <v>88</v>
      </c>
      <c r="AV2360" s="12" t="s">
        <v>82</v>
      </c>
      <c r="AW2360" s="12" t="s">
        <v>31</v>
      </c>
      <c r="AX2360" s="12" t="s">
        <v>75</v>
      </c>
      <c r="AY2360" s="163" t="s">
        <v>371</v>
      </c>
    </row>
    <row r="2361" spans="2:65" s="13" customFormat="1" ht="11.25" x14ac:dyDescent="0.2">
      <c r="B2361" s="168"/>
      <c r="D2361" s="162" t="s">
        <v>379</v>
      </c>
      <c r="E2361" s="169" t="s">
        <v>1</v>
      </c>
      <c r="F2361" s="170" t="s">
        <v>2766</v>
      </c>
      <c r="H2361" s="171">
        <v>4.8090000000000002</v>
      </c>
      <c r="I2361" s="172"/>
      <c r="L2361" s="168"/>
      <c r="M2361" s="173"/>
      <c r="T2361" s="174"/>
      <c r="AT2361" s="169" t="s">
        <v>379</v>
      </c>
      <c r="AU2361" s="169" t="s">
        <v>88</v>
      </c>
      <c r="AV2361" s="13" t="s">
        <v>88</v>
      </c>
      <c r="AW2361" s="13" t="s">
        <v>31</v>
      </c>
      <c r="AX2361" s="13" t="s">
        <v>75</v>
      </c>
      <c r="AY2361" s="169" t="s">
        <v>371</v>
      </c>
    </row>
    <row r="2362" spans="2:65" s="15" customFormat="1" ht="11.25" x14ac:dyDescent="0.2">
      <c r="B2362" s="182"/>
      <c r="D2362" s="162" t="s">
        <v>379</v>
      </c>
      <c r="E2362" s="183" t="s">
        <v>1</v>
      </c>
      <c r="F2362" s="184" t="s">
        <v>385</v>
      </c>
      <c r="H2362" s="185">
        <v>4.8090000000000002</v>
      </c>
      <c r="I2362" s="186"/>
      <c r="L2362" s="182"/>
      <c r="M2362" s="187"/>
      <c r="T2362" s="188"/>
      <c r="AT2362" s="183" t="s">
        <v>379</v>
      </c>
      <c r="AU2362" s="183" t="s">
        <v>88</v>
      </c>
      <c r="AV2362" s="15" t="s">
        <v>377</v>
      </c>
      <c r="AW2362" s="15" t="s">
        <v>31</v>
      </c>
      <c r="AX2362" s="15" t="s">
        <v>82</v>
      </c>
      <c r="AY2362" s="183" t="s">
        <v>371</v>
      </c>
    </row>
    <row r="2363" spans="2:65" s="1" customFormat="1" ht="24.2" customHeight="1" x14ac:dyDescent="0.2">
      <c r="B2363" s="147"/>
      <c r="C2363" s="189" t="s">
        <v>2767</v>
      </c>
      <c r="D2363" s="189" t="s">
        <v>891</v>
      </c>
      <c r="E2363" s="190" t="s">
        <v>2768</v>
      </c>
      <c r="F2363" s="191" t="s">
        <v>2769</v>
      </c>
      <c r="G2363" s="192" t="s">
        <v>444</v>
      </c>
      <c r="H2363" s="193">
        <v>3.8849999999999998</v>
      </c>
      <c r="I2363" s="194"/>
      <c r="J2363" s="195">
        <f>ROUND(I2363*H2363,2)</f>
        <v>0</v>
      </c>
      <c r="K2363" s="191"/>
      <c r="L2363" s="196"/>
      <c r="M2363" s="197" t="s">
        <v>1</v>
      </c>
      <c r="N2363" s="198" t="s">
        <v>41</v>
      </c>
      <c r="P2363" s="157">
        <f>O2363*H2363</f>
        <v>0</v>
      </c>
      <c r="Q2363" s="157">
        <v>1</v>
      </c>
      <c r="R2363" s="157">
        <f>Q2363*H2363</f>
        <v>3.8849999999999998</v>
      </c>
      <c r="S2363" s="157">
        <v>0</v>
      </c>
      <c r="T2363" s="158">
        <f>S2363*H2363</f>
        <v>0</v>
      </c>
      <c r="AR2363" s="159" t="s">
        <v>566</v>
      </c>
      <c r="AT2363" s="159" t="s">
        <v>891</v>
      </c>
      <c r="AU2363" s="159" t="s">
        <v>88</v>
      </c>
      <c r="AY2363" s="17" t="s">
        <v>371</v>
      </c>
      <c r="BE2363" s="160">
        <f>IF(N2363="základná",J2363,0)</f>
        <v>0</v>
      </c>
      <c r="BF2363" s="160">
        <f>IF(N2363="znížená",J2363,0)</f>
        <v>0</v>
      </c>
      <c r="BG2363" s="160">
        <f>IF(N2363="zákl. prenesená",J2363,0)</f>
        <v>0</v>
      </c>
      <c r="BH2363" s="160">
        <f>IF(N2363="zníž. prenesená",J2363,0)</f>
        <v>0</v>
      </c>
      <c r="BI2363" s="160">
        <f>IF(N2363="nulová",J2363,0)</f>
        <v>0</v>
      </c>
      <c r="BJ2363" s="17" t="s">
        <v>88</v>
      </c>
      <c r="BK2363" s="160">
        <f>ROUND(I2363*H2363,2)</f>
        <v>0</v>
      </c>
      <c r="BL2363" s="17" t="s">
        <v>461</v>
      </c>
      <c r="BM2363" s="159" t="s">
        <v>2770</v>
      </c>
    </row>
    <row r="2364" spans="2:65" s="12" customFormat="1" ht="11.25" x14ac:dyDescent="0.2">
      <c r="B2364" s="161"/>
      <c r="D2364" s="162" t="s">
        <v>379</v>
      </c>
      <c r="E2364" s="163" t="s">
        <v>1</v>
      </c>
      <c r="F2364" s="164" t="s">
        <v>2749</v>
      </c>
      <c r="H2364" s="163" t="s">
        <v>1</v>
      </c>
      <c r="I2364" s="165"/>
      <c r="L2364" s="161"/>
      <c r="M2364" s="166"/>
      <c r="T2364" s="167"/>
      <c r="AT2364" s="163" t="s">
        <v>379</v>
      </c>
      <c r="AU2364" s="163" t="s">
        <v>88</v>
      </c>
      <c r="AV2364" s="12" t="s">
        <v>82</v>
      </c>
      <c r="AW2364" s="12" t="s">
        <v>31</v>
      </c>
      <c r="AX2364" s="12" t="s">
        <v>75</v>
      </c>
      <c r="AY2364" s="163" t="s">
        <v>371</v>
      </c>
    </row>
    <row r="2365" spans="2:65" s="12" customFormat="1" ht="11.25" x14ac:dyDescent="0.2">
      <c r="B2365" s="161"/>
      <c r="D2365" s="162" t="s">
        <v>379</v>
      </c>
      <c r="E2365" s="163" t="s">
        <v>1</v>
      </c>
      <c r="F2365" s="164" t="s">
        <v>2752</v>
      </c>
      <c r="H2365" s="163" t="s">
        <v>1</v>
      </c>
      <c r="I2365" s="165"/>
      <c r="L2365" s="161"/>
      <c r="M2365" s="166"/>
      <c r="T2365" s="167"/>
      <c r="AT2365" s="163" t="s">
        <v>379</v>
      </c>
      <c r="AU2365" s="163" t="s">
        <v>88</v>
      </c>
      <c r="AV2365" s="12" t="s">
        <v>82</v>
      </c>
      <c r="AW2365" s="12" t="s">
        <v>31</v>
      </c>
      <c r="AX2365" s="12" t="s">
        <v>75</v>
      </c>
      <c r="AY2365" s="163" t="s">
        <v>371</v>
      </c>
    </row>
    <row r="2366" spans="2:65" s="13" customFormat="1" ht="11.25" x14ac:dyDescent="0.2">
      <c r="B2366" s="168"/>
      <c r="D2366" s="162" t="s">
        <v>379</v>
      </c>
      <c r="E2366" s="169" t="s">
        <v>1</v>
      </c>
      <c r="F2366" s="170" t="s">
        <v>2771</v>
      </c>
      <c r="H2366" s="171">
        <v>3.8849999999999998</v>
      </c>
      <c r="I2366" s="172"/>
      <c r="L2366" s="168"/>
      <c r="M2366" s="173"/>
      <c r="T2366" s="174"/>
      <c r="AT2366" s="169" t="s">
        <v>379</v>
      </c>
      <c r="AU2366" s="169" t="s">
        <v>88</v>
      </c>
      <c r="AV2366" s="13" t="s">
        <v>88</v>
      </c>
      <c r="AW2366" s="13" t="s">
        <v>31</v>
      </c>
      <c r="AX2366" s="13" t="s">
        <v>75</v>
      </c>
      <c r="AY2366" s="169" t="s">
        <v>371</v>
      </c>
    </row>
    <row r="2367" spans="2:65" s="15" customFormat="1" ht="11.25" x14ac:dyDescent="0.2">
      <c r="B2367" s="182"/>
      <c r="D2367" s="162" t="s">
        <v>379</v>
      </c>
      <c r="E2367" s="183" t="s">
        <v>1</v>
      </c>
      <c r="F2367" s="184" t="s">
        <v>385</v>
      </c>
      <c r="H2367" s="185">
        <v>3.8849999999999998</v>
      </c>
      <c r="I2367" s="186"/>
      <c r="L2367" s="182"/>
      <c r="M2367" s="187"/>
      <c r="T2367" s="188"/>
      <c r="AT2367" s="183" t="s">
        <v>379</v>
      </c>
      <c r="AU2367" s="183" t="s">
        <v>88</v>
      </c>
      <c r="AV2367" s="15" t="s">
        <v>377</v>
      </c>
      <c r="AW2367" s="15" t="s">
        <v>31</v>
      </c>
      <c r="AX2367" s="15" t="s">
        <v>82</v>
      </c>
      <c r="AY2367" s="183" t="s">
        <v>371</v>
      </c>
    </row>
    <row r="2368" spans="2:65" s="1" customFormat="1" ht="24.2" customHeight="1" x14ac:dyDescent="0.2">
      <c r="B2368" s="147"/>
      <c r="C2368" s="189" t="s">
        <v>2772</v>
      </c>
      <c r="D2368" s="189" t="s">
        <v>891</v>
      </c>
      <c r="E2368" s="190" t="s">
        <v>2773</v>
      </c>
      <c r="F2368" s="191" t="s">
        <v>2774</v>
      </c>
      <c r="G2368" s="192" t="s">
        <v>444</v>
      </c>
      <c r="H2368" s="193">
        <v>1.6020000000000001</v>
      </c>
      <c r="I2368" s="194"/>
      <c r="J2368" s="195">
        <f>ROUND(I2368*H2368,2)</f>
        <v>0</v>
      </c>
      <c r="K2368" s="191"/>
      <c r="L2368" s="196"/>
      <c r="M2368" s="197" t="s">
        <v>1</v>
      </c>
      <c r="N2368" s="198" t="s">
        <v>41</v>
      </c>
      <c r="P2368" s="157">
        <f>O2368*H2368</f>
        <v>0</v>
      </c>
      <c r="Q2368" s="157">
        <v>1</v>
      </c>
      <c r="R2368" s="157">
        <f>Q2368*H2368</f>
        <v>1.6020000000000001</v>
      </c>
      <c r="S2368" s="157">
        <v>0</v>
      </c>
      <c r="T2368" s="158">
        <f>S2368*H2368</f>
        <v>0</v>
      </c>
      <c r="AR2368" s="159" t="s">
        <v>566</v>
      </c>
      <c r="AT2368" s="159" t="s">
        <v>891</v>
      </c>
      <c r="AU2368" s="159" t="s">
        <v>88</v>
      </c>
      <c r="AY2368" s="17" t="s">
        <v>371</v>
      </c>
      <c r="BE2368" s="160">
        <f>IF(N2368="základná",J2368,0)</f>
        <v>0</v>
      </c>
      <c r="BF2368" s="160">
        <f>IF(N2368="znížená",J2368,0)</f>
        <v>0</v>
      </c>
      <c r="BG2368" s="160">
        <f>IF(N2368="zákl. prenesená",J2368,0)</f>
        <v>0</v>
      </c>
      <c r="BH2368" s="160">
        <f>IF(N2368="zníž. prenesená",J2368,0)</f>
        <v>0</v>
      </c>
      <c r="BI2368" s="160">
        <f>IF(N2368="nulová",J2368,0)</f>
        <v>0</v>
      </c>
      <c r="BJ2368" s="17" t="s">
        <v>88</v>
      </c>
      <c r="BK2368" s="160">
        <f>ROUND(I2368*H2368,2)</f>
        <v>0</v>
      </c>
      <c r="BL2368" s="17" t="s">
        <v>461</v>
      </c>
      <c r="BM2368" s="159" t="s">
        <v>2775</v>
      </c>
    </row>
    <row r="2369" spans="2:65" s="12" customFormat="1" ht="11.25" x14ac:dyDescent="0.2">
      <c r="B2369" s="161"/>
      <c r="D2369" s="162" t="s">
        <v>379</v>
      </c>
      <c r="E2369" s="163" t="s">
        <v>1</v>
      </c>
      <c r="F2369" s="164" t="s">
        <v>2749</v>
      </c>
      <c r="H2369" s="163" t="s">
        <v>1</v>
      </c>
      <c r="I2369" s="165"/>
      <c r="L2369" s="161"/>
      <c r="M2369" s="166"/>
      <c r="T2369" s="167"/>
      <c r="AT2369" s="163" t="s">
        <v>379</v>
      </c>
      <c r="AU2369" s="163" t="s">
        <v>88</v>
      </c>
      <c r="AV2369" s="12" t="s">
        <v>82</v>
      </c>
      <c r="AW2369" s="12" t="s">
        <v>31</v>
      </c>
      <c r="AX2369" s="12" t="s">
        <v>75</v>
      </c>
      <c r="AY2369" s="163" t="s">
        <v>371</v>
      </c>
    </row>
    <row r="2370" spans="2:65" s="12" customFormat="1" ht="11.25" x14ac:dyDescent="0.2">
      <c r="B2370" s="161"/>
      <c r="D2370" s="162" t="s">
        <v>379</v>
      </c>
      <c r="E2370" s="163" t="s">
        <v>1</v>
      </c>
      <c r="F2370" s="164" t="s">
        <v>2758</v>
      </c>
      <c r="H2370" s="163" t="s">
        <v>1</v>
      </c>
      <c r="I2370" s="165"/>
      <c r="L2370" s="161"/>
      <c r="M2370" s="166"/>
      <c r="T2370" s="167"/>
      <c r="AT2370" s="163" t="s">
        <v>379</v>
      </c>
      <c r="AU2370" s="163" t="s">
        <v>88</v>
      </c>
      <c r="AV2370" s="12" t="s">
        <v>82</v>
      </c>
      <c r="AW2370" s="12" t="s">
        <v>31</v>
      </c>
      <c r="AX2370" s="12" t="s">
        <v>75</v>
      </c>
      <c r="AY2370" s="163" t="s">
        <v>371</v>
      </c>
    </row>
    <row r="2371" spans="2:65" s="13" customFormat="1" ht="11.25" x14ac:dyDescent="0.2">
      <c r="B2371" s="168"/>
      <c r="D2371" s="162" t="s">
        <v>379</v>
      </c>
      <c r="E2371" s="169" t="s">
        <v>1</v>
      </c>
      <c r="F2371" s="170" t="s">
        <v>2776</v>
      </c>
      <c r="H2371" s="171">
        <v>1.6020000000000001</v>
      </c>
      <c r="I2371" s="172"/>
      <c r="L2371" s="168"/>
      <c r="M2371" s="173"/>
      <c r="T2371" s="174"/>
      <c r="AT2371" s="169" t="s">
        <v>379</v>
      </c>
      <c r="AU2371" s="169" t="s">
        <v>88</v>
      </c>
      <c r="AV2371" s="13" t="s">
        <v>88</v>
      </c>
      <c r="AW2371" s="13" t="s">
        <v>31</v>
      </c>
      <c r="AX2371" s="13" t="s">
        <v>75</v>
      </c>
      <c r="AY2371" s="169" t="s">
        <v>371</v>
      </c>
    </row>
    <row r="2372" spans="2:65" s="15" customFormat="1" ht="11.25" x14ac:dyDescent="0.2">
      <c r="B2372" s="182"/>
      <c r="D2372" s="162" t="s">
        <v>379</v>
      </c>
      <c r="E2372" s="183" t="s">
        <v>1</v>
      </c>
      <c r="F2372" s="184" t="s">
        <v>385</v>
      </c>
      <c r="H2372" s="185">
        <v>1.6020000000000001</v>
      </c>
      <c r="I2372" s="186"/>
      <c r="L2372" s="182"/>
      <c r="M2372" s="187"/>
      <c r="T2372" s="188"/>
      <c r="AT2372" s="183" t="s">
        <v>379</v>
      </c>
      <c r="AU2372" s="183" t="s">
        <v>88</v>
      </c>
      <c r="AV2372" s="15" t="s">
        <v>377</v>
      </c>
      <c r="AW2372" s="15" t="s">
        <v>31</v>
      </c>
      <c r="AX2372" s="15" t="s">
        <v>82</v>
      </c>
      <c r="AY2372" s="183" t="s">
        <v>371</v>
      </c>
    </row>
    <row r="2373" spans="2:65" s="1" customFormat="1" ht="24.2" customHeight="1" x14ac:dyDescent="0.2">
      <c r="B2373" s="147"/>
      <c r="C2373" s="189" t="s">
        <v>2777</v>
      </c>
      <c r="D2373" s="189" t="s">
        <v>891</v>
      </c>
      <c r="E2373" s="190" t="s">
        <v>2778</v>
      </c>
      <c r="F2373" s="191" t="s">
        <v>2779</v>
      </c>
      <c r="G2373" s="192" t="s">
        <v>444</v>
      </c>
      <c r="H2373" s="193">
        <v>7.2999999999999995E-2</v>
      </c>
      <c r="I2373" s="194"/>
      <c r="J2373" s="195">
        <f>ROUND(I2373*H2373,2)</f>
        <v>0</v>
      </c>
      <c r="K2373" s="191"/>
      <c r="L2373" s="196"/>
      <c r="M2373" s="197" t="s">
        <v>1</v>
      </c>
      <c r="N2373" s="198" t="s">
        <v>41</v>
      </c>
      <c r="P2373" s="157">
        <f>O2373*H2373</f>
        <v>0</v>
      </c>
      <c r="Q2373" s="157">
        <v>1</v>
      </c>
      <c r="R2373" s="157">
        <f>Q2373*H2373</f>
        <v>7.2999999999999995E-2</v>
      </c>
      <c r="S2373" s="157">
        <v>0</v>
      </c>
      <c r="T2373" s="158">
        <f>S2373*H2373</f>
        <v>0</v>
      </c>
      <c r="AR2373" s="159" t="s">
        <v>566</v>
      </c>
      <c r="AT2373" s="159" t="s">
        <v>891</v>
      </c>
      <c r="AU2373" s="159" t="s">
        <v>88</v>
      </c>
      <c r="AY2373" s="17" t="s">
        <v>371</v>
      </c>
      <c r="BE2373" s="160">
        <f>IF(N2373="základná",J2373,0)</f>
        <v>0</v>
      </c>
      <c r="BF2373" s="160">
        <f>IF(N2373="znížená",J2373,0)</f>
        <v>0</v>
      </c>
      <c r="BG2373" s="160">
        <f>IF(N2373="zákl. prenesená",J2373,0)</f>
        <v>0</v>
      </c>
      <c r="BH2373" s="160">
        <f>IF(N2373="zníž. prenesená",J2373,0)</f>
        <v>0</v>
      </c>
      <c r="BI2373" s="160">
        <f>IF(N2373="nulová",J2373,0)</f>
        <v>0</v>
      </c>
      <c r="BJ2373" s="17" t="s">
        <v>88</v>
      </c>
      <c r="BK2373" s="160">
        <f>ROUND(I2373*H2373,2)</f>
        <v>0</v>
      </c>
      <c r="BL2373" s="17" t="s">
        <v>461</v>
      </c>
      <c r="BM2373" s="159" t="s">
        <v>2780</v>
      </c>
    </row>
    <row r="2374" spans="2:65" s="12" customFormat="1" ht="11.25" x14ac:dyDescent="0.2">
      <c r="B2374" s="161"/>
      <c r="D2374" s="162" t="s">
        <v>379</v>
      </c>
      <c r="E2374" s="163" t="s">
        <v>1</v>
      </c>
      <c r="F2374" s="164" t="s">
        <v>2749</v>
      </c>
      <c r="H2374" s="163" t="s">
        <v>1</v>
      </c>
      <c r="I2374" s="165"/>
      <c r="L2374" s="161"/>
      <c r="M2374" s="166"/>
      <c r="T2374" s="167"/>
      <c r="AT2374" s="163" t="s">
        <v>379</v>
      </c>
      <c r="AU2374" s="163" t="s">
        <v>88</v>
      </c>
      <c r="AV2374" s="12" t="s">
        <v>82</v>
      </c>
      <c r="AW2374" s="12" t="s">
        <v>31</v>
      </c>
      <c r="AX2374" s="12" t="s">
        <v>75</v>
      </c>
      <c r="AY2374" s="163" t="s">
        <v>371</v>
      </c>
    </row>
    <row r="2375" spans="2:65" s="12" customFormat="1" ht="11.25" x14ac:dyDescent="0.2">
      <c r="B2375" s="161"/>
      <c r="D2375" s="162" t="s">
        <v>379</v>
      </c>
      <c r="E2375" s="163" t="s">
        <v>1</v>
      </c>
      <c r="F2375" s="164" t="s">
        <v>2760</v>
      </c>
      <c r="H2375" s="163" t="s">
        <v>1</v>
      </c>
      <c r="I2375" s="165"/>
      <c r="L2375" s="161"/>
      <c r="M2375" s="166"/>
      <c r="T2375" s="167"/>
      <c r="AT2375" s="163" t="s">
        <v>379</v>
      </c>
      <c r="AU2375" s="163" t="s">
        <v>88</v>
      </c>
      <c r="AV2375" s="12" t="s">
        <v>82</v>
      </c>
      <c r="AW2375" s="12" t="s">
        <v>31</v>
      </c>
      <c r="AX2375" s="12" t="s">
        <v>75</v>
      </c>
      <c r="AY2375" s="163" t="s">
        <v>371</v>
      </c>
    </row>
    <row r="2376" spans="2:65" s="13" customFormat="1" ht="11.25" x14ac:dyDescent="0.2">
      <c r="B2376" s="168"/>
      <c r="D2376" s="162" t="s">
        <v>379</v>
      </c>
      <c r="E2376" s="169" t="s">
        <v>1</v>
      </c>
      <c r="F2376" s="170" t="s">
        <v>2781</v>
      </c>
      <c r="H2376" s="171">
        <v>7.2999999999999995E-2</v>
      </c>
      <c r="I2376" s="172"/>
      <c r="L2376" s="168"/>
      <c r="M2376" s="173"/>
      <c r="T2376" s="174"/>
      <c r="AT2376" s="169" t="s">
        <v>379</v>
      </c>
      <c r="AU2376" s="169" t="s">
        <v>88</v>
      </c>
      <c r="AV2376" s="13" t="s">
        <v>88</v>
      </c>
      <c r="AW2376" s="13" t="s">
        <v>31</v>
      </c>
      <c r="AX2376" s="13" t="s">
        <v>75</v>
      </c>
      <c r="AY2376" s="169" t="s">
        <v>371</v>
      </c>
    </row>
    <row r="2377" spans="2:65" s="15" customFormat="1" ht="11.25" x14ac:dyDescent="0.2">
      <c r="B2377" s="182"/>
      <c r="D2377" s="162" t="s">
        <v>379</v>
      </c>
      <c r="E2377" s="183" t="s">
        <v>1</v>
      </c>
      <c r="F2377" s="184" t="s">
        <v>385</v>
      </c>
      <c r="H2377" s="185">
        <v>7.2999999999999995E-2</v>
      </c>
      <c r="I2377" s="186"/>
      <c r="L2377" s="182"/>
      <c r="M2377" s="187"/>
      <c r="T2377" s="188"/>
      <c r="AT2377" s="183" t="s">
        <v>379</v>
      </c>
      <c r="AU2377" s="183" t="s">
        <v>88</v>
      </c>
      <c r="AV2377" s="15" t="s">
        <v>377</v>
      </c>
      <c r="AW2377" s="15" t="s">
        <v>31</v>
      </c>
      <c r="AX2377" s="15" t="s">
        <v>82</v>
      </c>
      <c r="AY2377" s="183" t="s">
        <v>371</v>
      </c>
    </row>
    <row r="2378" spans="2:65" s="1" customFormat="1" ht="24" x14ac:dyDescent="0.2">
      <c r="B2378" s="147"/>
      <c r="C2378" s="189" t="s">
        <v>2782</v>
      </c>
      <c r="D2378" s="189" t="s">
        <v>891</v>
      </c>
      <c r="E2378" s="190" t="s">
        <v>2783</v>
      </c>
      <c r="F2378" s="191" t="s">
        <v>2784</v>
      </c>
      <c r="G2378" s="192" t="s">
        <v>489</v>
      </c>
      <c r="H2378" s="193">
        <v>27.288</v>
      </c>
      <c r="I2378" s="194"/>
      <c r="J2378" s="195">
        <f>ROUND(I2378*H2378,2)</f>
        <v>0</v>
      </c>
      <c r="K2378" s="191"/>
      <c r="L2378" s="196"/>
      <c r="M2378" s="197" t="s">
        <v>1</v>
      </c>
      <c r="N2378" s="198" t="s">
        <v>41</v>
      </c>
      <c r="P2378" s="157">
        <f>O2378*H2378</f>
        <v>0</v>
      </c>
      <c r="Q2378" s="157">
        <v>6.13E-2</v>
      </c>
      <c r="R2378" s="157">
        <f>Q2378*H2378</f>
        <v>1.6727544000000001</v>
      </c>
      <c r="S2378" s="157">
        <v>0</v>
      </c>
      <c r="T2378" s="158">
        <f>S2378*H2378</f>
        <v>0</v>
      </c>
      <c r="AR2378" s="159" t="s">
        <v>566</v>
      </c>
      <c r="AT2378" s="159" t="s">
        <v>891</v>
      </c>
      <c r="AU2378" s="159" t="s">
        <v>88</v>
      </c>
      <c r="AY2378" s="17" t="s">
        <v>371</v>
      </c>
      <c r="BE2378" s="160">
        <f>IF(N2378="základná",J2378,0)</f>
        <v>0</v>
      </c>
      <c r="BF2378" s="160">
        <f>IF(N2378="znížená",J2378,0)</f>
        <v>0</v>
      </c>
      <c r="BG2378" s="160">
        <f>IF(N2378="zákl. prenesená",J2378,0)</f>
        <v>0</v>
      </c>
      <c r="BH2378" s="160">
        <f>IF(N2378="zníž. prenesená",J2378,0)</f>
        <v>0</v>
      </c>
      <c r="BI2378" s="160">
        <f>IF(N2378="nulová",J2378,0)</f>
        <v>0</v>
      </c>
      <c r="BJ2378" s="17" t="s">
        <v>88</v>
      </c>
      <c r="BK2378" s="160">
        <f>ROUND(I2378*H2378,2)</f>
        <v>0</v>
      </c>
      <c r="BL2378" s="17" t="s">
        <v>461</v>
      </c>
      <c r="BM2378" s="159" t="s">
        <v>2785</v>
      </c>
    </row>
    <row r="2379" spans="2:65" s="12" customFormat="1" ht="11.25" x14ac:dyDescent="0.2">
      <c r="B2379" s="161"/>
      <c r="D2379" s="162" t="s">
        <v>379</v>
      </c>
      <c r="E2379" s="163" t="s">
        <v>1</v>
      </c>
      <c r="F2379" s="164" t="s">
        <v>2754</v>
      </c>
      <c r="H2379" s="163" t="s">
        <v>1</v>
      </c>
      <c r="I2379" s="165"/>
      <c r="L2379" s="161"/>
      <c r="M2379" s="166"/>
      <c r="T2379" s="167"/>
      <c r="AT2379" s="163" t="s">
        <v>379</v>
      </c>
      <c r="AU2379" s="163" t="s">
        <v>88</v>
      </c>
      <c r="AV2379" s="12" t="s">
        <v>82</v>
      </c>
      <c r="AW2379" s="12" t="s">
        <v>31</v>
      </c>
      <c r="AX2379" s="12" t="s">
        <v>75</v>
      </c>
      <c r="AY2379" s="163" t="s">
        <v>371</v>
      </c>
    </row>
    <row r="2380" spans="2:65" s="13" customFormat="1" ht="11.25" x14ac:dyDescent="0.2">
      <c r="B2380" s="168"/>
      <c r="D2380" s="162" t="s">
        <v>379</v>
      </c>
      <c r="E2380" s="169" t="s">
        <v>1</v>
      </c>
      <c r="F2380" s="170" t="s">
        <v>2786</v>
      </c>
      <c r="H2380" s="171">
        <v>27.288</v>
      </c>
      <c r="I2380" s="172"/>
      <c r="L2380" s="168"/>
      <c r="M2380" s="173"/>
      <c r="T2380" s="174"/>
      <c r="AT2380" s="169" t="s">
        <v>379</v>
      </c>
      <c r="AU2380" s="169" t="s">
        <v>88</v>
      </c>
      <c r="AV2380" s="13" t="s">
        <v>88</v>
      </c>
      <c r="AW2380" s="13" t="s">
        <v>31</v>
      </c>
      <c r="AX2380" s="13" t="s">
        <v>75</v>
      </c>
      <c r="AY2380" s="169" t="s">
        <v>371</v>
      </c>
    </row>
    <row r="2381" spans="2:65" s="15" customFormat="1" ht="11.25" x14ac:dyDescent="0.2">
      <c r="B2381" s="182"/>
      <c r="D2381" s="162" t="s">
        <v>379</v>
      </c>
      <c r="E2381" s="183" t="s">
        <v>1</v>
      </c>
      <c r="F2381" s="184" t="s">
        <v>385</v>
      </c>
      <c r="H2381" s="185">
        <v>27.288</v>
      </c>
      <c r="I2381" s="186"/>
      <c r="L2381" s="182"/>
      <c r="M2381" s="187"/>
      <c r="T2381" s="188"/>
      <c r="AT2381" s="183" t="s">
        <v>379</v>
      </c>
      <c r="AU2381" s="183" t="s">
        <v>88</v>
      </c>
      <c r="AV2381" s="15" t="s">
        <v>377</v>
      </c>
      <c r="AW2381" s="15" t="s">
        <v>31</v>
      </c>
      <c r="AX2381" s="15" t="s">
        <v>82</v>
      </c>
      <c r="AY2381" s="183" t="s">
        <v>371</v>
      </c>
    </row>
    <row r="2382" spans="2:65" s="1" customFormat="1" ht="24" x14ac:dyDescent="0.2">
      <c r="B2382" s="147"/>
      <c r="C2382" s="189" t="s">
        <v>2787</v>
      </c>
      <c r="D2382" s="189" t="s">
        <v>891</v>
      </c>
      <c r="E2382" s="190" t="s">
        <v>2788</v>
      </c>
      <c r="F2382" s="191" t="s">
        <v>2789</v>
      </c>
      <c r="G2382" s="192" t="s">
        <v>489</v>
      </c>
      <c r="H2382" s="193">
        <v>31.1</v>
      </c>
      <c r="I2382" s="194"/>
      <c r="J2382" s="195">
        <f>ROUND(I2382*H2382,2)</f>
        <v>0</v>
      </c>
      <c r="K2382" s="191"/>
      <c r="L2382" s="196"/>
      <c r="M2382" s="197" t="s">
        <v>1</v>
      </c>
      <c r="N2382" s="198" t="s">
        <v>41</v>
      </c>
      <c r="P2382" s="157">
        <f>O2382*H2382</f>
        <v>0</v>
      </c>
      <c r="Q2382" s="157">
        <v>7.2999999999999995E-2</v>
      </c>
      <c r="R2382" s="157">
        <f>Q2382*H2382</f>
        <v>2.2702999999999998</v>
      </c>
      <c r="S2382" s="157">
        <v>0</v>
      </c>
      <c r="T2382" s="158">
        <f>S2382*H2382</f>
        <v>0</v>
      </c>
      <c r="AR2382" s="159" t="s">
        <v>566</v>
      </c>
      <c r="AT2382" s="159" t="s">
        <v>891</v>
      </c>
      <c r="AU2382" s="159" t="s">
        <v>88</v>
      </c>
      <c r="AY2382" s="17" t="s">
        <v>371</v>
      </c>
      <c r="BE2382" s="160">
        <f>IF(N2382="základná",J2382,0)</f>
        <v>0</v>
      </c>
      <c r="BF2382" s="160">
        <f>IF(N2382="znížená",J2382,0)</f>
        <v>0</v>
      </c>
      <c r="BG2382" s="160">
        <f>IF(N2382="zákl. prenesená",J2382,0)</f>
        <v>0</v>
      </c>
      <c r="BH2382" s="160">
        <f>IF(N2382="zníž. prenesená",J2382,0)</f>
        <v>0</v>
      </c>
      <c r="BI2382" s="160">
        <f>IF(N2382="nulová",J2382,0)</f>
        <v>0</v>
      </c>
      <c r="BJ2382" s="17" t="s">
        <v>88</v>
      </c>
      <c r="BK2382" s="160">
        <f>ROUND(I2382*H2382,2)</f>
        <v>0</v>
      </c>
      <c r="BL2382" s="17" t="s">
        <v>461</v>
      </c>
      <c r="BM2382" s="159" t="s">
        <v>2790</v>
      </c>
    </row>
    <row r="2383" spans="2:65" s="12" customFormat="1" ht="11.25" x14ac:dyDescent="0.2">
      <c r="B2383" s="161"/>
      <c r="D2383" s="162" t="s">
        <v>379</v>
      </c>
      <c r="E2383" s="163" t="s">
        <v>1</v>
      </c>
      <c r="F2383" s="164" t="s">
        <v>2756</v>
      </c>
      <c r="H2383" s="163" t="s">
        <v>1</v>
      </c>
      <c r="I2383" s="165"/>
      <c r="L2383" s="161"/>
      <c r="M2383" s="166"/>
      <c r="T2383" s="167"/>
      <c r="AT2383" s="163" t="s">
        <v>379</v>
      </c>
      <c r="AU2383" s="163" t="s">
        <v>88</v>
      </c>
      <c r="AV2383" s="12" t="s">
        <v>82</v>
      </c>
      <c r="AW2383" s="12" t="s">
        <v>31</v>
      </c>
      <c r="AX2383" s="12" t="s">
        <v>75</v>
      </c>
      <c r="AY2383" s="163" t="s">
        <v>371</v>
      </c>
    </row>
    <row r="2384" spans="2:65" s="13" customFormat="1" ht="11.25" x14ac:dyDescent="0.2">
      <c r="B2384" s="168"/>
      <c r="D2384" s="162" t="s">
        <v>379</v>
      </c>
      <c r="E2384" s="169" t="s">
        <v>1</v>
      </c>
      <c r="F2384" s="170" t="s">
        <v>2791</v>
      </c>
      <c r="H2384" s="171">
        <v>31.1</v>
      </c>
      <c r="I2384" s="172"/>
      <c r="L2384" s="168"/>
      <c r="M2384" s="173"/>
      <c r="T2384" s="174"/>
      <c r="AT2384" s="169" t="s">
        <v>379</v>
      </c>
      <c r="AU2384" s="169" t="s">
        <v>88</v>
      </c>
      <c r="AV2384" s="13" t="s">
        <v>88</v>
      </c>
      <c r="AW2384" s="13" t="s">
        <v>31</v>
      </c>
      <c r="AX2384" s="13" t="s">
        <v>75</v>
      </c>
      <c r="AY2384" s="169" t="s">
        <v>371</v>
      </c>
    </row>
    <row r="2385" spans="2:65" s="15" customFormat="1" ht="11.25" x14ac:dyDescent="0.2">
      <c r="B2385" s="182"/>
      <c r="D2385" s="162" t="s">
        <v>379</v>
      </c>
      <c r="E2385" s="183" t="s">
        <v>1</v>
      </c>
      <c r="F2385" s="184" t="s">
        <v>385</v>
      </c>
      <c r="H2385" s="185">
        <v>31.1</v>
      </c>
      <c r="I2385" s="186"/>
      <c r="L2385" s="182"/>
      <c r="M2385" s="187"/>
      <c r="T2385" s="188"/>
      <c r="AT2385" s="183" t="s">
        <v>379</v>
      </c>
      <c r="AU2385" s="183" t="s">
        <v>88</v>
      </c>
      <c r="AV2385" s="15" t="s">
        <v>377</v>
      </c>
      <c r="AW2385" s="15" t="s">
        <v>31</v>
      </c>
      <c r="AX2385" s="15" t="s">
        <v>82</v>
      </c>
      <c r="AY2385" s="183" t="s">
        <v>371</v>
      </c>
    </row>
    <row r="2386" spans="2:65" s="1" customFormat="1" ht="24.2" customHeight="1" x14ac:dyDescent="0.2">
      <c r="B2386" s="147"/>
      <c r="C2386" s="189" t="s">
        <v>2792</v>
      </c>
      <c r="D2386" s="189" t="s">
        <v>891</v>
      </c>
      <c r="E2386" s="190" t="s">
        <v>2793</v>
      </c>
      <c r="F2386" s="191" t="s">
        <v>2794</v>
      </c>
      <c r="G2386" s="192" t="s">
        <v>2795</v>
      </c>
      <c r="H2386" s="193">
        <v>3.621</v>
      </c>
      <c r="I2386" s="194"/>
      <c r="J2386" s="195">
        <f>ROUND(I2386*H2386,2)</f>
        <v>0</v>
      </c>
      <c r="K2386" s="191"/>
      <c r="L2386" s="196"/>
      <c r="M2386" s="197" t="s">
        <v>1</v>
      </c>
      <c r="N2386" s="198" t="s">
        <v>41</v>
      </c>
      <c r="P2386" s="157">
        <f>O2386*H2386</f>
        <v>0</v>
      </c>
      <c r="Q2386" s="157">
        <v>3.9E-2</v>
      </c>
      <c r="R2386" s="157">
        <f>Q2386*H2386</f>
        <v>0.14121900000000001</v>
      </c>
      <c r="S2386" s="157">
        <v>0</v>
      </c>
      <c r="T2386" s="158">
        <f>S2386*H2386</f>
        <v>0</v>
      </c>
      <c r="AR2386" s="159" t="s">
        <v>566</v>
      </c>
      <c r="AT2386" s="159" t="s">
        <v>891</v>
      </c>
      <c r="AU2386" s="159" t="s">
        <v>88</v>
      </c>
      <c r="AY2386" s="17" t="s">
        <v>371</v>
      </c>
      <c r="BE2386" s="160">
        <f>IF(N2386="základná",J2386,0)</f>
        <v>0</v>
      </c>
      <c r="BF2386" s="160">
        <f>IF(N2386="znížená",J2386,0)</f>
        <v>0</v>
      </c>
      <c r="BG2386" s="160">
        <f>IF(N2386="zákl. prenesená",J2386,0)</f>
        <v>0</v>
      </c>
      <c r="BH2386" s="160">
        <f>IF(N2386="zníž. prenesená",J2386,0)</f>
        <v>0</v>
      </c>
      <c r="BI2386" s="160">
        <f>IF(N2386="nulová",J2386,0)</f>
        <v>0</v>
      </c>
      <c r="BJ2386" s="17" t="s">
        <v>88</v>
      </c>
      <c r="BK2386" s="160">
        <f>ROUND(I2386*H2386,2)</f>
        <v>0</v>
      </c>
      <c r="BL2386" s="17" t="s">
        <v>461</v>
      </c>
      <c r="BM2386" s="159" t="s">
        <v>2796</v>
      </c>
    </row>
    <row r="2387" spans="2:65" s="13" customFormat="1" ht="11.25" x14ac:dyDescent="0.2">
      <c r="B2387" s="168"/>
      <c r="D2387" s="162" t="s">
        <v>379</v>
      </c>
      <c r="E2387" s="169" t="s">
        <v>1</v>
      </c>
      <c r="F2387" s="170" t="s">
        <v>2797</v>
      </c>
      <c r="H2387" s="171">
        <v>3.621</v>
      </c>
      <c r="I2387" s="172"/>
      <c r="L2387" s="168"/>
      <c r="M2387" s="173"/>
      <c r="T2387" s="174"/>
      <c r="AT2387" s="169" t="s">
        <v>379</v>
      </c>
      <c r="AU2387" s="169" t="s">
        <v>88</v>
      </c>
      <c r="AV2387" s="13" t="s">
        <v>88</v>
      </c>
      <c r="AW2387" s="13" t="s">
        <v>31</v>
      </c>
      <c r="AX2387" s="13" t="s">
        <v>75</v>
      </c>
      <c r="AY2387" s="169" t="s">
        <v>371</v>
      </c>
    </row>
    <row r="2388" spans="2:65" s="15" customFormat="1" ht="11.25" x14ac:dyDescent="0.2">
      <c r="B2388" s="182"/>
      <c r="D2388" s="162" t="s">
        <v>379</v>
      </c>
      <c r="E2388" s="183" t="s">
        <v>1</v>
      </c>
      <c r="F2388" s="184" t="s">
        <v>385</v>
      </c>
      <c r="H2388" s="185">
        <v>3.621</v>
      </c>
      <c r="I2388" s="186"/>
      <c r="L2388" s="182"/>
      <c r="M2388" s="187"/>
      <c r="T2388" s="188"/>
      <c r="AT2388" s="183" t="s">
        <v>379</v>
      </c>
      <c r="AU2388" s="183" t="s">
        <v>88</v>
      </c>
      <c r="AV2388" s="15" t="s">
        <v>377</v>
      </c>
      <c r="AW2388" s="15" t="s">
        <v>31</v>
      </c>
      <c r="AX2388" s="15" t="s">
        <v>82</v>
      </c>
      <c r="AY2388" s="183" t="s">
        <v>371</v>
      </c>
    </row>
    <row r="2389" spans="2:65" s="1" customFormat="1" ht="49.15" customHeight="1" x14ac:dyDescent="0.2">
      <c r="B2389" s="147"/>
      <c r="C2389" s="148" t="s">
        <v>2798</v>
      </c>
      <c r="D2389" s="148" t="s">
        <v>373</v>
      </c>
      <c r="E2389" s="149" t="s">
        <v>2799</v>
      </c>
      <c r="F2389" s="150" t="s">
        <v>2800</v>
      </c>
      <c r="G2389" s="151" t="s">
        <v>2294</v>
      </c>
      <c r="H2389" s="152">
        <v>59.481999999999999</v>
      </c>
      <c r="I2389" s="153"/>
      <c r="J2389" s="154">
        <f>ROUND(I2389*H2389,2)</f>
        <v>0</v>
      </c>
      <c r="K2389" s="150"/>
      <c r="L2389" s="32"/>
      <c r="M2389" s="155" t="s">
        <v>1</v>
      </c>
      <c r="N2389" s="156" t="s">
        <v>41</v>
      </c>
      <c r="P2389" s="157">
        <f>O2389*H2389</f>
        <v>0</v>
      </c>
      <c r="Q2389" s="157">
        <v>5.1499999999999998E-5</v>
      </c>
      <c r="R2389" s="157">
        <f>Q2389*H2389</f>
        <v>3.0633229999999997E-3</v>
      </c>
      <c r="S2389" s="157">
        <v>0</v>
      </c>
      <c r="T2389" s="158">
        <f>S2389*H2389</f>
        <v>0</v>
      </c>
      <c r="AR2389" s="159" t="s">
        <v>461</v>
      </c>
      <c r="AT2389" s="159" t="s">
        <v>373</v>
      </c>
      <c r="AU2389" s="159" t="s">
        <v>88</v>
      </c>
      <c r="AY2389" s="17" t="s">
        <v>371</v>
      </c>
      <c r="BE2389" s="160">
        <f>IF(N2389="základná",J2389,0)</f>
        <v>0</v>
      </c>
      <c r="BF2389" s="160">
        <f>IF(N2389="znížená",J2389,0)</f>
        <v>0</v>
      </c>
      <c r="BG2389" s="160">
        <f>IF(N2389="zákl. prenesená",J2389,0)</f>
        <v>0</v>
      </c>
      <c r="BH2389" s="160">
        <f>IF(N2389="zníž. prenesená",J2389,0)</f>
        <v>0</v>
      </c>
      <c r="BI2389" s="160">
        <f>IF(N2389="nulová",J2389,0)</f>
        <v>0</v>
      </c>
      <c r="BJ2389" s="17" t="s">
        <v>88</v>
      </c>
      <c r="BK2389" s="160">
        <f>ROUND(I2389*H2389,2)</f>
        <v>0</v>
      </c>
      <c r="BL2389" s="17" t="s">
        <v>461</v>
      </c>
      <c r="BM2389" s="159" t="s">
        <v>2801</v>
      </c>
    </row>
    <row r="2390" spans="2:65" s="13" customFormat="1" ht="11.25" x14ac:dyDescent="0.2">
      <c r="B2390" s="168"/>
      <c r="D2390" s="162" t="s">
        <v>379</v>
      </c>
      <c r="E2390" s="169" t="s">
        <v>1</v>
      </c>
      <c r="F2390" s="170" t="s">
        <v>2802</v>
      </c>
      <c r="H2390" s="171">
        <v>59.481999999999999</v>
      </c>
      <c r="I2390" s="172"/>
      <c r="L2390" s="168"/>
      <c r="M2390" s="173"/>
      <c r="T2390" s="174"/>
      <c r="AT2390" s="169" t="s">
        <v>379</v>
      </c>
      <c r="AU2390" s="169" t="s">
        <v>88</v>
      </c>
      <c r="AV2390" s="13" t="s">
        <v>88</v>
      </c>
      <c r="AW2390" s="13" t="s">
        <v>31</v>
      </c>
      <c r="AX2390" s="13" t="s">
        <v>75</v>
      </c>
      <c r="AY2390" s="169" t="s">
        <v>371</v>
      </c>
    </row>
    <row r="2391" spans="2:65" s="15" customFormat="1" ht="11.25" x14ac:dyDescent="0.2">
      <c r="B2391" s="182"/>
      <c r="D2391" s="162" t="s">
        <v>379</v>
      </c>
      <c r="E2391" s="183" t="s">
        <v>1</v>
      </c>
      <c r="F2391" s="184" t="s">
        <v>385</v>
      </c>
      <c r="H2391" s="185">
        <v>59.481999999999999</v>
      </c>
      <c r="I2391" s="186"/>
      <c r="L2391" s="182"/>
      <c r="M2391" s="187"/>
      <c r="T2391" s="188"/>
      <c r="AT2391" s="183" t="s">
        <v>379</v>
      </c>
      <c r="AU2391" s="183" t="s">
        <v>88</v>
      </c>
      <c r="AV2391" s="15" t="s">
        <v>377</v>
      </c>
      <c r="AW2391" s="15" t="s">
        <v>31</v>
      </c>
      <c r="AX2391" s="15" t="s">
        <v>82</v>
      </c>
      <c r="AY2391" s="183" t="s">
        <v>371</v>
      </c>
    </row>
    <row r="2392" spans="2:65" s="1" customFormat="1" ht="24.2" customHeight="1" x14ac:dyDescent="0.2">
      <c r="B2392" s="147"/>
      <c r="C2392" s="148" t="s">
        <v>2803</v>
      </c>
      <c r="D2392" s="148" t="s">
        <v>373</v>
      </c>
      <c r="E2392" s="149" t="s">
        <v>2804</v>
      </c>
      <c r="F2392" s="150" t="s">
        <v>2805</v>
      </c>
      <c r="G2392" s="151" t="s">
        <v>489</v>
      </c>
      <c r="H2392" s="152">
        <v>64.8</v>
      </c>
      <c r="I2392" s="153"/>
      <c r="J2392" s="154">
        <f>ROUND(I2392*H2392,2)</f>
        <v>0</v>
      </c>
      <c r="K2392" s="150"/>
      <c r="L2392" s="32"/>
      <c r="M2392" s="155" t="s">
        <v>1</v>
      </c>
      <c r="N2392" s="156" t="s">
        <v>41</v>
      </c>
      <c r="P2392" s="157">
        <f>O2392*H2392</f>
        <v>0</v>
      </c>
      <c r="Q2392" s="157">
        <v>0</v>
      </c>
      <c r="R2392" s="157">
        <f>Q2392*H2392</f>
        <v>0</v>
      </c>
      <c r="S2392" s="157">
        <v>0</v>
      </c>
      <c r="T2392" s="158">
        <f>S2392*H2392</f>
        <v>0</v>
      </c>
      <c r="AR2392" s="159" t="s">
        <v>461</v>
      </c>
      <c r="AT2392" s="159" t="s">
        <v>373</v>
      </c>
      <c r="AU2392" s="159" t="s">
        <v>88</v>
      </c>
      <c r="AY2392" s="17" t="s">
        <v>371</v>
      </c>
      <c r="BE2392" s="160">
        <f>IF(N2392="základná",J2392,0)</f>
        <v>0</v>
      </c>
      <c r="BF2392" s="160">
        <f>IF(N2392="znížená",J2392,0)</f>
        <v>0</v>
      </c>
      <c r="BG2392" s="160">
        <f>IF(N2392="zákl. prenesená",J2392,0)</f>
        <v>0</v>
      </c>
      <c r="BH2392" s="160">
        <f>IF(N2392="zníž. prenesená",J2392,0)</f>
        <v>0</v>
      </c>
      <c r="BI2392" s="160">
        <f>IF(N2392="nulová",J2392,0)</f>
        <v>0</v>
      </c>
      <c r="BJ2392" s="17" t="s">
        <v>88</v>
      </c>
      <c r="BK2392" s="160">
        <f>ROUND(I2392*H2392,2)</f>
        <v>0</v>
      </c>
      <c r="BL2392" s="17" t="s">
        <v>461</v>
      </c>
      <c r="BM2392" s="159" t="s">
        <v>2806</v>
      </c>
    </row>
    <row r="2393" spans="2:65" s="13" customFormat="1" ht="11.25" x14ac:dyDescent="0.2">
      <c r="B2393" s="168"/>
      <c r="D2393" s="162" t="s">
        <v>379</v>
      </c>
      <c r="E2393" s="169" t="s">
        <v>1</v>
      </c>
      <c r="F2393" s="170" t="s">
        <v>2807</v>
      </c>
      <c r="H2393" s="171">
        <v>64.8</v>
      </c>
      <c r="I2393" s="172"/>
      <c r="L2393" s="168"/>
      <c r="M2393" s="173"/>
      <c r="T2393" s="174"/>
      <c r="AT2393" s="169" t="s">
        <v>379</v>
      </c>
      <c r="AU2393" s="169" t="s">
        <v>88</v>
      </c>
      <c r="AV2393" s="13" t="s">
        <v>88</v>
      </c>
      <c r="AW2393" s="13" t="s">
        <v>31</v>
      </c>
      <c r="AX2393" s="13" t="s">
        <v>75</v>
      </c>
      <c r="AY2393" s="169" t="s">
        <v>371</v>
      </c>
    </row>
    <row r="2394" spans="2:65" s="15" customFormat="1" ht="11.25" x14ac:dyDescent="0.2">
      <c r="B2394" s="182"/>
      <c r="D2394" s="162" t="s">
        <v>379</v>
      </c>
      <c r="E2394" s="183" t="s">
        <v>1</v>
      </c>
      <c r="F2394" s="184" t="s">
        <v>385</v>
      </c>
      <c r="H2394" s="185">
        <v>64.8</v>
      </c>
      <c r="I2394" s="186"/>
      <c r="L2394" s="182"/>
      <c r="M2394" s="187"/>
      <c r="T2394" s="188"/>
      <c r="AT2394" s="183" t="s">
        <v>379</v>
      </c>
      <c r="AU2394" s="183" t="s">
        <v>88</v>
      </c>
      <c r="AV2394" s="15" t="s">
        <v>377</v>
      </c>
      <c r="AW2394" s="15" t="s">
        <v>31</v>
      </c>
      <c r="AX2394" s="15" t="s">
        <v>82</v>
      </c>
      <c r="AY2394" s="183" t="s">
        <v>371</v>
      </c>
    </row>
    <row r="2395" spans="2:65" s="1" customFormat="1" ht="33" customHeight="1" x14ac:dyDescent="0.2">
      <c r="B2395" s="147"/>
      <c r="C2395" s="148" t="s">
        <v>2808</v>
      </c>
      <c r="D2395" s="148" t="s">
        <v>373</v>
      </c>
      <c r="E2395" s="149" t="s">
        <v>2809</v>
      </c>
      <c r="F2395" s="150" t="s">
        <v>2810</v>
      </c>
      <c r="G2395" s="151" t="s">
        <v>2294</v>
      </c>
      <c r="H2395" s="152">
        <v>2632.4160000000002</v>
      </c>
      <c r="I2395" s="153"/>
      <c r="J2395" s="154">
        <f>ROUND(I2395*H2395,2)</f>
        <v>0</v>
      </c>
      <c r="K2395" s="150"/>
      <c r="L2395" s="32"/>
      <c r="M2395" s="155" t="s">
        <v>1</v>
      </c>
      <c r="N2395" s="156" t="s">
        <v>41</v>
      </c>
      <c r="P2395" s="157">
        <f>O2395*H2395</f>
        <v>0</v>
      </c>
      <c r="Q2395" s="157">
        <v>4.5899999999999998E-5</v>
      </c>
      <c r="R2395" s="157">
        <f>Q2395*H2395</f>
        <v>0.1208278944</v>
      </c>
      <c r="S2395" s="157">
        <v>1E-3</v>
      </c>
      <c r="T2395" s="158">
        <f>S2395*H2395</f>
        <v>2.6324160000000001</v>
      </c>
      <c r="AR2395" s="159" t="s">
        <v>461</v>
      </c>
      <c r="AT2395" s="159" t="s">
        <v>373</v>
      </c>
      <c r="AU2395" s="159" t="s">
        <v>88</v>
      </c>
      <c r="AY2395" s="17" t="s">
        <v>371</v>
      </c>
      <c r="BE2395" s="160">
        <f>IF(N2395="základná",J2395,0)</f>
        <v>0</v>
      </c>
      <c r="BF2395" s="160">
        <f>IF(N2395="znížená",J2395,0)</f>
        <v>0</v>
      </c>
      <c r="BG2395" s="160">
        <f>IF(N2395="zákl. prenesená",J2395,0)</f>
        <v>0</v>
      </c>
      <c r="BH2395" s="160">
        <f>IF(N2395="zníž. prenesená",J2395,0)</f>
        <v>0</v>
      </c>
      <c r="BI2395" s="160">
        <f>IF(N2395="nulová",J2395,0)</f>
        <v>0</v>
      </c>
      <c r="BJ2395" s="17" t="s">
        <v>88</v>
      </c>
      <c r="BK2395" s="160">
        <f>ROUND(I2395*H2395,2)</f>
        <v>0</v>
      </c>
      <c r="BL2395" s="17" t="s">
        <v>461</v>
      </c>
      <c r="BM2395" s="159" t="s">
        <v>2811</v>
      </c>
    </row>
    <row r="2396" spans="2:65" s="12" customFormat="1" ht="11.25" x14ac:dyDescent="0.2">
      <c r="B2396" s="161"/>
      <c r="D2396" s="162" t="s">
        <v>379</v>
      </c>
      <c r="E2396" s="163" t="s">
        <v>1</v>
      </c>
      <c r="F2396" s="164" t="s">
        <v>2812</v>
      </c>
      <c r="H2396" s="163" t="s">
        <v>1</v>
      </c>
      <c r="I2396" s="165"/>
      <c r="L2396" s="161"/>
      <c r="M2396" s="166"/>
      <c r="T2396" s="167"/>
      <c r="AT2396" s="163" t="s">
        <v>379</v>
      </c>
      <c r="AU2396" s="163" t="s">
        <v>88</v>
      </c>
      <c r="AV2396" s="12" t="s">
        <v>82</v>
      </c>
      <c r="AW2396" s="12" t="s">
        <v>31</v>
      </c>
      <c r="AX2396" s="12" t="s">
        <v>75</v>
      </c>
      <c r="AY2396" s="163" t="s">
        <v>371</v>
      </c>
    </row>
    <row r="2397" spans="2:65" s="12" customFormat="1" ht="11.25" x14ac:dyDescent="0.2">
      <c r="B2397" s="161"/>
      <c r="D2397" s="162" t="s">
        <v>379</v>
      </c>
      <c r="E2397" s="163" t="s">
        <v>1</v>
      </c>
      <c r="F2397" s="164" t="s">
        <v>2813</v>
      </c>
      <c r="H2397" s="163" t="s">
        <v>1</v>
      </c>
      <c r="I2397" s="165"/>
      <c r="L2397" s="161"/>
      <c r="M2397" s="166"/>
      <c r="T2397" s="167"/>
      <c r="AT2397" s="163" t="s">
        <v>379</v>
      </c>
      <c r="AU2397" s="163" t="s">
        <v>88</v>
      </c>
      <c r="AV2397" s="12" t="s">
        <v>82</v>
      </c>
      <c r="AW2397" s="12" t="s">
        <v>31</v>
      </c>
      <c r="AX2397" s="12" t="s">
        <v>75</v>
      </c>
      <c r="AY2397" s="163" t="s">
        <v>371</v>
      </c>
    </row>
    <row r="2398" spans="2:65" s="13" customFormat="1" ht="11.25" x14ac:dyDescent="0.2">
      <c r="B2398" s="168"/>
      <c r="D2398" s="162" t="s">
        <v>379</v>
      </c>
      <c r="E2398" s="169" t="s">
        <v>1</v>
      </c>
      <c r="F2398" s="170" t="s">
        <v>2814</v>
      </c>
      <c r="H2398" s="171">
        <v>122.4</v>
      </c>
      <c r="I2398" s="172"/>
      <c r="L2398" s="168"/>
      <c r="M2398" s="173"/>
      <c r="T2398" s="174"/>
      <c r="AT2398" s="169" t="s">
        <v>379</v>
      </c>
      <c r="AU2398" s="169" t="s">
        <v>88</v>
      </c>
      <c r="AV2398" s="13" t="s">
        <v>88</v>
      </c>
      <c r="AW2398" s="13" t="s">
        <v>31</v>
      </c>
      <c r="AX2398" s="13" t="s">
        <v>75</v>
      </c>
      <c r="AY2398" s="169" t="s">
        <v>371</v>
      </c>
    </row>
    <row r="2399" spans="2:65" s="13" customFormat="1" ht="11.25" x14ac:dyDescent="0.2">
      <c r="B2399" s="168"/>
      <c r="D2399" s="162" t="s">
        <v>379</v>
      </c>
      <c r="E2399" s="169" t="s">
        <v>1</v>
      </c>
      <c r="F2399" s="170" t="s">
        <v>2815</v>
      </c>
      <c r="H2399" s="171">
        <v>270</v>
      </c>
      <c r="I2399" s="172"/>
      <c r="L2399" s="168"/>
      <c r="M2399" s="173"/>
      <c r="T2399" s="174"/>
      <c r="AT2399" s="169" t="s">
        <v>379</v>
      </c>
      <c r="AU2399" s="169" t="s">
        <v>88</v>
      </c>
      <c r="AV2399" s="13" t="s">
        <v>88</v>
      </c>
      <c r="AW2399" s="13" t="s">
        <v>31</v>
      </c>
      <c r="AX2399" s="13" t="s">
        <v>75</v>
      </c>
      <c r="AY2399" s="169" t="s">
        <v>371</v>
      </c>
    </row>
    <row r="2400" spans="2:65" s="12" customFormat="1" ht="11.25" x14ac:dyDescent="0.2">
      <c r="B2400" s="161"/>
      <c r="D2400" s="162" t="s">
        <v>379</v>
      </c>
      <c r="E2400" s="163" t="s">
        <v>1</v>
      </c>
      <c r="F2400" s="164" t="s">
        <v>1088</v>
      </c>
      <c r="H2400" s="163" t="s">
        <v>1</v>
      </c>
      <c r="I2400" s="165"/>
      <c r="L2400" s="161"/>
      <c r="M2400" s="166"/>
      <c r="T2400" s="167"/>
      <c r="AT2400" s="163" t="s">
        <v>379</v>
      </c>
      <c r="AU2400" s="163" t="s">
        <v>88</v>
      </c>
      <c r="AV2400" s="12" t="s">
        <v>82</v>
      </c>
      <c r="AW2400" s="12" t="s">
        <v>31</v>
      </c>
      <c r="AX2400" s="12" t="s">
        <v>75</v>
      </c>
      <c r="AY2400" s="163" t="s">
        <v>371</v>
      </c>
    </row>
    <row r="2401" spans="2:65" s="13" customFormat="1" ht="11.25" x14ac:dyDescent="0.2">
      <c r="B2401" s="168"/>
      <c r="D2401" s="162" t="s">
        <v>379</v>
      </c>
      <c r="E2401" s="169" t="s">
        <v>1</v>
      </c>
      <c r="F2401" s="170" t="s">
        <v>2816</v>
      </c>
      <c r="H2401" s="171">
        <v>159.5</v>
      </c>
      <c r="I2401" s="172"/>
      <c r="L2401" s="168"/>
      <c r="M2401" s="173"/>
      <c r="T2401" s="174"/>
      <c r="AT2401" s="169" t="s">
        <v>379</v>
      </c>
      <c r="AU2401" s="169" t="s">
        <v>88</v>
      </c>
      <c r="AV2401" s="13" t="s">
        <v>88</v>
      </c>
      <c r="AW2401" s="13" t="s">
        <v>31</v>
      </c>
      <c r="AX2401" s="13" t="s">
        <v>75</v>
      </c>
      <c r="AY2401" s="169" t="s">
        <v>371</v>
      </c>
    </row>
    <row r="2402" spans="2:65" s="13" customFormat="1" ht="11.25" x14ac:dyDescent="0.2">
      <c r="B2402" s="168"/>
      <c r="D2402" s="162" t="s">
        <v>379</v>
      </c>
      <c r="E2402" s="169" t="s">
        <v>1</v>
      </c>
      <c r="F2402" s="170" t="s">
        <v>2817</v>
      </c>
      <c r="H2402" s="171">
        <v>133.1</v>
      </c>
      <c r="I2402" s="172"/>
      <c r="L2402" s="168"/>
      <c r="M2402" s="173"/>
      <c r="T2402" s="174"/>
      <c r="AT2402" s="169" t="s">
        <v>379</v>
      </c>
      <c r="AU2402" s="169" t="s">
        <v>88</v>
      </c>
      <c r="AV2402" s="13" t="s">
        <v>88</v>
      </c>
      <c r="AW2402" s="13" t="s">
        <v>31</v>
      </c>
      <c r="AX2402" s="13" t="s">
        <v>75</v>
      </c>
      <c r="AY2402" s="169" t="s">
        <v>371</v>
      </c>
    </row>
    <row r="2403" spans="2:65" s="12" customFormat="1" ht="11.25" x14ac:dyDescent="0.2">
      <c r="B2403" s="161"/>
      <c r="D2403" s="162" t="s">
        <v>379</v>
      </c>
      <c r="E2403" s="163" t="s">
        <v>1</v>
      </c>
      <c r="F2403" s="164" t="s">
        <v>2818</v>
      </c>
      <c r="H2403" s="163" t="s">
        <v>1</v>
      </c>
      <c r="I2403" s="165"/>
      <c r="L2403" s="161"/>
      <c r="M2403" s="166"/>
      <c r="T2403" s="167"/>
      <c r="AT2403" s="163" t="s">
        <v>379</v>
      </c>
      <c r="AU2403" s="163" t="s">
        <v>88</v>
      </c>
      <c r="AV2403" s="12" t="s">
        <v>82</v>
      </c>
      <c r="AW2403" s="12" t="s">
        <v>31</v>
      </c>
      <c r="AX2403" s="12" t="s">
        <v>75</v>
      </c>
      <c r="AY2403" s="163" t="s">
        <v>371</v>
      </c>
    </row>
    <row r="2404" spans="2:65" s="13" customFormat="1" ht="11.25" x14ac:dyDescent="0.2">
      <c r="B2404" s="168"/>
      <c r="D2404" s="162" t="s">
        <v>379</v>
      </c>
      <c r="E2404" s="169" t="s">
        <v>1</v>
      </c>
      <c r="F2404" s="170" t="s">
        <v>2819</v>
      </c>
      <c r="H2404" s="171">
        <v>118.125</v>
      </c>
      <c r="I2404" s="172"/>
      <c r="L2404" s="168"/>
      <c r="M2404" s="173"/>
      <c r="T2404" s="174"/>
      <c r="AT2404" s="169" t="s">
        <v>379</v>
      </c>
      <c r="AU2404" s="169" t="s">
        <v>88</v>
      </c>
      <c r="AV2404" s="13" t="s">
        <v>88</v>
      </c>
      <c r="AW2404" s="13" t="s">
        <v>31</v>
      </c>
      <c r="AX2404" s="13" t="s">
        <v>75</v>
      </c>
      <c r="AY2404" s="169" t="s">
        <v>371</v>
      </c>
    </row>
    <row r="2405" spans="2:65" s="13" customFormat="1" ht="11.25" x14ac:dyDescent="0.2">
      <c r="B2405" s="168"/>
      <c r="D2405" s="162" t="s">
        <v>379</v>
      </c>
      <c r="E2405" s="169" t="s">
        <v>1</v>
      </c>
      <c r="F2405" s="170" t="s">
        <v>2820</v>
      </c>
      <c r="H2405" s="171">
        <v>6.09</v>
      </c>
      <c r="I2405" s="172"/>
      <c r="L2405" s="168"/>
      <c r="M2405" s="173"/>
      <c r="T2405" s="174"/>
      <c r="AT2405" s="169" t="s">
        <v>379</v>
      </c>
      <c r="AU2405" s="169" t="s">
        <v>88</v>
      </c>
      <c r="AV2405" s="13" t="s">
        <v>88</v>
      </c>
      <c r="AW2405" s="13" t="s">
        <v>31</v>
      </c>
      <c r="AX2405" s="13" t="s">
        <v>75</v>
      </c>
      <c r="AY2405" s="169" t="s">
        <v>371</v>
      </c>
    </row>
    <row r="2406" spans="2:65" s="12" customFormat="1" ht="11.25" x14ac:dyDescent="0.2">
      <c r="B2406" s="161"/>
      <c r="D2406" s="162" t="s">
        <v>379</v>
      </c>
      <c r="E2406" s="163" t="s">
        <v>1</v>
      </c>
      <c r="F2406" s="164" t="s">
        <v>2821</v>
      </c>
      <c r="H2406" s="163" t="s">
        <v>1</v>
      </c>
      <c r="I2406" s="165"/>
      <c r="L2406" s="161"/>
      <c r="M2406" s="166"/>
      <c r="T2406" s="167"/>
      <c r="AT2406" s="163" t="s">
        <v>379</v>
      </c>
      <c r="AU2406" s="163" t="s">
        <v>88</v>
      </c>
      <c r="AV2406" s="12" t="s">
        <v>82</v>
      </c>
      <c r="AW2406" s="12" t="s">
        <v>31</v>
      </c>
      <c r="AX2406" s="12" t="s">
        <v>75</v>
      </c>
      <c r="AY2406" s="163" t="s">
        <v>371</v>
      </c>
    </row>
    <row r="2407" spans="2:65" s="13" customFormat="1" ht="11.25" x14ac:dyDescent="0.2">
      <c r="B2407" s="168"/>
      <c r="D2407" s="162" t="s">
        <v>379</v>
      </c>
      <c r="E2407" s="169" t="s">
        <v>1</v>
      </c>
      <c r="F2407" s="170" t="s">
        <v>2822</v>
      </c>
      <c r="H2407" s="171">
        <v>693.6</v>
      </c>
      <c r="I2407" s="172"/>
      <c r="L2407" s="168"/>
      <c r="M2407" s="173"/>
      <c r="T2407" s="174"/>
      <c r="AT2407" s="169" t="s">
        <v>379</v>
      </c>
      <c r="AU2407" s="169" t="s">
        <v>88</v>
      </c>
      <c r="AV2407" s="13" t="s">
        <v>88</v>
      </c>
      <c r="AW2407" s="13" t="s">
        <v>31</v>
      </c>
      <c r="AX2407" s="13" t="s">
        <v>75</v>
      </c>
      <c r="AY2407" s="169" t="s">
        <v>371</v>
      </c>
    </row>
    <row r="2408" spans="2:65" s="13" customFormat="1" ht="11.25" x14ac:dyDescent="0.2">
      <c r="B2408" s="168"/>
      <c r="D2408" s="162" t="s">
        <v>379</v>
      </c>
      <c r="E2408" s="169" t="s">
        <v>1</v>
      </c>
      <c r="F2408" s="170" t="s">
        <v>2823</v>
      </c>
      <c r="H2408" s="171">
        <v>437.28</v>
      </c>
      <c r="I2408" s="172"/>
      <c r="L2408" s="168"/>
      <c r="M2408" s="173"/>
      <c r="T2408" s="174"/>
      <c r="AT2408" s="169" t="s">
        <v>379</v>
      </c>
      <c r="AU2408" s="169" t="s">
        <v>88</v>
      </c>
      <c r="AV2408" s="13" t="s">
        <v>88</v>
      </c>
      <c r="AW2408" s="13" t="s">
        <v>31</v>
      </c>
      <c r="AX2408" s="13" t="s">
        <v>75</v>
      </c>
      <c r="AY2408" s="169" t="s">
        <v>371</v>
      </c>
    </row>
    <row r="2409" spans="2:65" s="12" customFormat="1" ht="11.25" x14ac:dyDescent="0.2">
      <c r="B2409" s="161"/>
      <c r="D2409" s="162" t="s">
        <v>379</v>
      </c>
      <c r="E2409" s="163" t="s">
        <v>1</v>
      </c>
      <c r="F2409" s="164" t="s">
        <v>2824</v>
      </c>
      <c r="H2409" s="163" t="s">
        <v>1</v>
      </c>
      <c r="I2409" s="165"/>
      <c r="L2409" s="161"/>
      <c r="M2409" s="166"/>
      <c r="T2409" s="167"/>
      <c r="AT2409" s="163" t="s">
        <v>379</v>
      </c>
      <c r="AU2409" s="163" t="s">
        <v>88</v>
      </c>
      <c r="AV2409" s="12" t="s">
        <v>82</v>
      </c>
      <c r="AW2409" s="12" t="s">
        <v>31</v>
      </c>
      <c r="AX2409" s="12" t="s">
        <v>75</v>
      </c>
      <c r="AY2409" s="163" t="s">
        <v>371</v>
      </c>
    </row>
    <row r="2410" spans="2:65" s="13" customFormat="1" ht="11.25" x14ac:dyDescent="0.2">
      <c r="B2410" s="168"/>
      <c r="D2410" s="162" t="s">
        <v>379</v>
      </c>
      <c r="E2410" s="169" t="s">
        <v>1</v>
      </c>
      <c r="F2410" s="170" t="s">
        <v>2825</v>
      </c>
      <c r="H2410" s="171">
        <v>191.78</v>
      </c>
      <c r="I2410" s="172"/>
      <c r="L2410" s="168"/>
      <c r="M2410" s="173"/>
      <c r="T2410" s="174"/>
      <c r="AT2410" s="169" t="s">
        <v>379</v>
      </c>
      <c r="AU2410" s="169" t="s">
        <v>88</v>
      </c>
      <c r="AV2410" s="13" t="s">
        <v>88</v>
      </c>
      <c r="AW2410" s="13" t="s">
        <v>31</v>
      </c>
      <c r="AX2410" s="13" t="s">
        <v>75</v>
      </c>
      <c r="AY2410" s="169" t="s">
        <v>371</v>
      </c>
    </row>
    <row r="2411" spans="2:65" s="12" customFormat="1" ht="11.25" x14ac:dyDescent="0.2">
      <c r="B2411" s="161"/>
      <c r="D2411" s="162" t="s">
        <v>379</v>
      </c>
      <c r="E2411" s="163" t="s">
        <v>1</v>
      </c>
      <c r="F2411" s="164" t="s">
        <v>2826</v>
      </c>
      <c r="H2411" s="163" t="s">
        <v>1</v>
      </c>
      <c r="I2411" s="165"/>
      <c r="L2411" s="161"/>
      <c r="M2411" s="166"/>
      <c r="T2411" s="167"/>
      <c r="AT2411" s="163" t="s">
        <v>379</v>
      </c>
      <c r="AU2411" s="163" t="s">
        <v>88</v>
      </c>
      <c r="AV2411" s="12" t="s">
        <v>82</v>
      </c>
      <c r="AW2411" s="12" t="s">
        <v>31</v>
      </c>
      <c r="AX2411" s="12" t="s">
        <v>75</v>
      </c>
      <c r="AY2411" s="163" t="s">
        <v>371</v>
      </c>
    </row>
    <row r="2412" spans="2:65" s="13" customFormat="1" ht="11.25" x14ac:dyDescent="0.2">
      <c r="B2412" s="168"/>
      <c r="D2412" s="162" t="s">
        <v>379</v>
      </c>
      <c r="E2412" s="169" t="s">
        <v>1</v>
      </c>
      <c r="F2412" s="170" t="s">
        <v>2827</v>
      </c>
      <c r="H2412" s="171">
        <v>500.541</v>
      </c>
      <c r="I2412" s="172"/>
      <c r="L2412" s="168"/>
      <c r="M2412" s="173"/>
      <c r="T2412" s="174"/>
      <c r="AT2412" s="169" t="s">
        <v>379</v>
      </c>
      <c r="AU2412" s="169" t="s">
        <v>88</v>
      </c>
      <c r="AV2412" s="13" t="s">
        <v>88</v>
      </c>
      <c r="AW2412" s="13" t="s">
        <v>31</v>
      </c>
      <c r="AX2412" s="13" t="s">
        <v>75</v>
      </c>
      <c r="AY2412" s="169" t="s">
        <v>371</v>
      </c>
    </row>
    <row r="2413" spans="2:65" s="15" customFormat="1" ht="11.25" x14ac:dyDescent="0.2">
      <c r="B2413" s="182"/>
      <c r="D2413" s="162" t="s">
        <v>379</v>
      </c>
      <c r="E2413" s="183" t="s">
        <v>1</v>
      </c>
      <c r="F2413" s="184" t="s">
        <v>385</v>
      </c>
      <c r="H2413" s="185">
        <v>2632.4160000000002</v>
      </c>
      <c r="I2413" s="186"/>
      <c r="L2413" s="182"/>
      <c r="M2413" s="187"/>
      <c r="T2413" s="188"/>
      <c r="AT2413" s="183" t="s">
        <v>379</v>
      </c>
      <c r="AU2413" s="183" t="s">
        <v>88</v>
      </c>
      <c r="AV2413" s="15" t="s">
        <v>377</v>
      </c>
      <c r="AW2413" s="15" t="s">
        <v>31</v>
      </c>
      <c r="AX2413" s="15" t="s">
        <v>82</v>
      </c>
      <c r="AY2413" s="183" t="s">
        <v>371</v>
      </c>
    </row>
    <row r="2414" spans="2:65" s="1" customFormat="1" ht="24.2" customHeight="1" x14ac:dyDescent="0.2">
      <c r="B2414" s="147"/>
      <c r="C2414" s="148" t="s">
        <v>2828</v>
      </c>
      <c r="D2414" s="148" t="s">
        <v>373</v>
      </c>
      <c r="E2414" s="149" t="s">
        <v>2829</v>
      </c>
      <c r="F2414" s="150" t="s">
        <v>2830</v>
      </c>
      <c r="G2414" s="151" t="s">
        <v>1408</v>
      </c>
      <c r="H2414" s="199"/>
      <c r="I2414" s="153"/>
      <c r="J2414" s="154">
        <f>ROUND(I2414*H2414,2)</f>
        <v>0</v>
      </c>
      <c r="K2414" s="150"/>
      <c r="L2414" s="32"/>
      <c r="M2414" s="155" t="s">
        <v>1</v>
      </c>
      <c r="N2414" s="156" t="s">
        <v>41</v>
      </c>
      <c r="P2414" s="157">
        <f>O2414*H2414</f>
        <v>0</v>
      </c>
      <c r="Q2414" s="157">
        <v>0</v>
      </c>
      <c r="R2414" s="157">
        <f>Q2414*H2414</f>
        <v>0</v>
      </c>
      <c r="S2414" s="157">
        <v>0</v>
      </c>
      <c r="T2414" s="158">
        <f>S2414*H2414</f>
        <v>0</v>
      </c>
      <c r="AR2414" s="159" t="s">
        <v>461</v>
      </c>
      <c r="AT2414" s="159" t="s">
        <v>373</v>
      </c>
      <c r="AU2414" s="159" t="s">
        <v>88</v>
      </c>
      <c r="AY2414" s="17" t="s">
        <v>371</v>
      </c>
      <c r="BE2414" s="160">
        <f>IF(N2414="základná",J2414,0)</f>
        <v>0</v>
      </c>
      <c r="BF2414" s="160">
        <f>IF(N2414="znížená",J2414,0)</f>
        <v>0</v>
      </c>
      <c r="BG2414" s="160">
        <f>IF(N2414="zákl. prenesená",J2414,0)</f>
        <v>0</v>
      </c>
      <c r="BH2414" s="160">
        <f>IF(N2414="zníž. prenesená",J2414,0)</f>
        <v>0</v>
      </c>
      <c r="BI2414" s="160">
        <f>IF(N2414="nulová",J2414,0)</f>
        <v>0</v>
      </c>
      <c r="BJ2414" s="17" t="s">
        <v>88</v>
      </c>
      <c r="BK2414" s="160">
        <f>ROUND(I2414*H2414,2)</f>
        <v>0</v>
      </c>
      <c r="BL2414" s="17" t="s">
        <v>461</v>
      </c>
      <c r="BM2414" s="159" t="s">
        <v>2831</v>
      </c>
    </row>
    <row r="2415" spans="2:65" s="11" customFormat="1" ht="22.9" customHeight="1" x14ac:dyDescent="0.2">
      <c r="B2415" s="136"/>
      <c r="D2415" s="137" t="s">
        <v>74</v>
      </c>
      <c r="E2415" s="145" t="s">
        <v>2832</v>
      </c>
      <c r="F2415" s="145" t="s">
        <v>2833</v>
      </c>
      <c r="I2415" s="139"/>
      <c r="J2415" s="146">
        <f>BK2415</f>
        <v>0</v>
      </c>
      <c r="L2415" s="136"/>
      <c r="M2415" s="140"/>
      <c r="P2415" s="141">
        <f>SUM(P2416:P2423)</f>
        <v>0</v>
      </c>
      <c r="R2415" s="141">
        <f>SUM(R2416:R2423)</f>
        <v>0</v>
      </c>
      <c r="T2415" s="142">
        <f>SUM(T2416:T2423)</f>
        <v>0.28500000000000003</v>
      </c>
      <c r="AR2415" s="137" t="s">
        <v>88</v>
      </c>
      <c r="AT2415" s="143" t="s">
        <v>74</v>
      </c>
      <c r="AU2415" s="143" t="s">
        <v>82</v>
      </c>
      <c r="AY2415" s="137" t="s">
        <v>371</v>
      </c>
      <c r="BK2415" s="144">
        <f>SUM(BK2416:BK2423)</f>
        <v>0</v>
      </c>
    </row>
    <row r="2416" spans="2:65" s="1" customFormat="1" ht="24.2" customHeight="1" x14ac:dyDescent="0.2">
      <c r="B2416" s="147"/>
      <c r="C2416" s="148" t="s">
        <v>2834</v>
      </c>
      <c r="D2416" s="148" t="s">
        <v>373</v>
      </c>
      <c r="E2416" s="149" t="s">
        <v>2835</v>
      </c>
      <c r="F2416" s="150" t="s">
        <v>2836</v>
      </c>
      <c r="G2416" s="151" t="s">
        <v>513</v>
      </c>
      <c r="H2416" s="152">
        <v>2</v>
      </c>
      <c r="I2416" s="153"/>
      <c r="J2416" s="154">
        <f>ROUND(I2416*H2416,2)</f>
        <v>0</v>
      </c>
      <c r="K2416" s="150"/>
      <c r="L2416" s="32"/>
      <c r="M2416" s="155" t="s">
        <v>1</v>
      </c>
      <c r="N2416" s="156" t="s">
        <v>41</v>
      </c>
      <c r="P2416" s="157">
        <f>O2416*H2416</f>
        <v>0</v>
      </c>
      <c r="Q2416" s="157">
        <v>0</v>
      </c>
      <c r="R2416" s="157">
        <f>Q2416*H2416</f>
        <v>0</v>
      </c>
      <c r="S2416" s="157">
        <v>4.8000000000000001E-2</v>
      </c>
      <c r="T2416" s="158">
        <f>S2416*H2416</f>
        <v>9.6000000000000002E-2</v>
      </c>
      <c r="AR2416" s="159" t="s">
        <v>461</v>
      </c>
      <c r="AT2416" s="159" t="s">
        <v>373</v>
      </c>
      <c r="AU2416" s="159" t="s">
        <v>88</v>
      </c>
      <c r="AY2416" s="17" t="s">
        <v>371</v>
      </c>
      <c r="BE2416" s="160">
        <f>IF(N2416="základná",J2416,0)</f>
        <v>0</v>
      </c>
      <c r="BF2416" s="160">
        <f>IF(N2416="znížená",J2416,0)</f>
        <v>0</v>
      </c>
      <c r="BG2416" s="160">
        <f>IF(N2416="zákl. prenesená",J2416,0)</f>
        <v>0</v>
      </c>
      <c r="BH2416" s="160">
        <f>IF(N2416="zníž. prenesená",J2416,0)</f>
        <v>0</v>
      </c>
      <c r="BI2416" s="160">
        <f>IF(N2416="nulová",J2416,0)</f>
        <v>0</v>
      </c>
      <c r="BJ2416" s="17" t="s">
        <v>88</v>
      </c>
      <c r="BK2416" s="160">
        <f>ROUND(I2416*H2416,2)</f>
        <v>0</v>
      </c>
      <c r="BL2416" s="17" t="s">
        <v>461</v>
      </c>
      <c r="BM2416" s="159" t="s">
        <v>2837</v>
      </c>
    </row>
    <row r="2417" spans="2:65" s="12" customFormat="1" ht="11.25" x14ac:dyDescent="0.2">
      <c r="B2417" s="161"/>
      <c r="D2417" s="162" t="s">
        <v>379</v>
      </c>
      <c r="E2417" s="163" t="s">
        <v>1</v>
      </c>
      <c r="F2417" s="164" t="s">
        <v>2838</v>
      </c>
      <c r="H2417" s="163" t="s">
        <v>1</v>
      </c>
      <c r="I2417" s="165"/>
      <c r="L2417" s="161"/>
      <c r="M2417" s="166"/>
      <c r="T2417" s="167"/>
      <c r="AT2417" s="163" t="s">
        <v>379</v>
      </c>
      <c r="AU2417" s="163" t="s">
        <v>88</v>
      </c>
      <c r="AV2417" s="12" t="s">
        <v>82</v>
      </c>
      <c r="AW2417" s="12" t="s">
        <v>31</v>
      </c>
      <c r="AX2417" s="12" t="s">
        <v>75</v>
      </c>
      <c r="AY2417" s="163" t="s">
        <v>371</v>
      </c>
    </row>
    <row r="2418" spans="2:65" s="13" customFormat="1" ht="11.25" x14ac:dyDescent="0.2">
      <c r="B2418" s="168"/>
      <c r="D2418" s="162" t="s">
        <v>379</v>
      </c>
      <c r="E2418" s="169" t="s">
        <v>1</v>
      </c>
      <c r="F2418" s="170" t="s">
        <v>88</v>
      </c>
      <c r="H2418" s="171">
        <v>2</v>
      </c>
      <c r="I2418" s="172"/>
      <c r="L2418" s="168"/>
      <c r="M2418" s="173"/>
      <c r="T2418" s="174"/>
      <c r="AT2418" s="169" t="s">
        <v>379</v>
      </c>
      <c r="AU2418" s="169" t="s">
        <v>88</v>
      </c>
      <c r="AV2418" s="13" t="s">
        <v>88</v>
      </c>
      <c r="AW2418" s="13" t="s">
        <v>31</v>
      </c>
      <c r="AX2418" s="13" t="s">
        <v>75</v>
      </c>
      <c r="AY2418" s="169" t="s">
        <v>371</v>
      </c>
    </row>
    <row r="2419" spans="2:65" s="15" customFormat="1" ht="11.25" x14ac:dyDescent="0.2">
      <c r="B2419" s="182"/>
      <c r="D2419" s="162" t="s">
        <v>379</v>
      </c>
      <c r="E2419" s="183" t="s">
        <v>1</v>
      </c>
      <c r="F2419" s="184" t="s">
        <v>385</v>
      </c>
      <c r="H2419" s="185">
        <v>2</v>
      </c>
      <c r="I2419" s="186"/>
      <c r="L2419" s="182"/>
      <c r="M2419" s="187"/>
      <c r="T2419" s="188"/>
      <c r="AT2419" s="183" t="s">
        <v>379</v>
      </c>
      <c r="AU2419" s="183" t="s">
        <v>88</v>
      </c>
      <c r="AV2419" s="15" t="s">
        <v>377</v>
      </c>
      <c r="AW2419" s="15" t="s">
        <v>31</v>
      </c>
      <c r="AX2419" s="15" t="s">
        <v>82</v>
      </c>
      <c r="AY2419" s="183" t="s">
        <v>371</v>
      </c>
    </row>
    <row r="2420" spans="2:65" s="1" customFormat="1" ht="24.2" customHeight="1" x14ac:dyDescent="0.2">
      <c r="B2420" s="147"/>
      <c r="C2420" s="148" t="s">
        <v>2839</v>
      </c>
      <c r="D2420" s="148" t="s">
        <v>373</v>
      </c>
      <c r="E2420" s="149" t="s">
        <v>2840</v>
      </c>
      <c r="F2420" s="150" t="s">
        <v>2841</v>
      </c>
      <c r="G2420" s="151" t="s">
        <v>513</v>
      </c>
      <c r="H2420" s="152">
        <v>10</v>
      </c>
      <c r="I2420" s="153"/>
      <c r="J2420" s="154">
        <f>ROUND(I2420*H2420,2)</f>
        <v>0</v>
      </c>
      <c r="K2420" s="150"/>
      <c r="L2420" s="32"/>
      <c r="M2420" s="155" t="s">
        <v>1</v>
      </c>
      <c r="N2420" s="156" t="s">
        <v>41</v>
      </c>
      <c r="P2420" s="157">
        <f>O2420*H2420</f>
        <v>0</v>
      </c>
      <c r="Q2420" s="157">
        <v>0</v>
      </c>
      <c r="R2420" s="157">
        <f>Q2420*H2420</f>
        <v>0</v>
      </c>
      <c r="S2420" s="157">
        <v>1.89E-2</v>
      </c>
      <c r="T2420" s="158">
        <f>S2420*H2420</f>
        <v>0.189</v>
      </c>
      <c r="AR2420" s="159" t="s">
        <v>461</v>
      </c>
      <c r="AT2420" s="159" t="s">
        <v>373</v>
      </c>
      <c r="AU2420" s="159" t="s">
        <v>88</v>
      </c>
      <c r="AY2420" s="17" t="s">
        <v>371</v>
      </c>
      <c r="BE2420" s="160">
        <f>IF(N2420="základná",J2420,0)</f>
        <v>0</v>
      </c>
      <c r="BF2420" s="160">
        <f>IF(N2420="znížená",J2420,0)</f>
        <v>0</v>
      </c>
      <c r="BG2420" s="160">
        <f>IF(N2420="zákl. prenesená",J2420,0)</f>
        <v>0</v>
      </c>
      <c r="BH2420" s="160">
        <f>IF(N2420="zníž. prenesená",J2420,0)</f>
        <v>0</v>
      </c>
      <c r="BI2420" s="160">
        <f>IF(N2420="nulová",J2420,0)</f>
        <v>0</v>
      </c>
      <c r="BJ2420" s="17" t="s">
        <v>88</v>
      </c>
      <c r="BK2420" s="160">
        <f>ROUND(I2420*H2420,2)</f>
        <v>0</v>
      </c>
      <c r="BL2420" s="17" t="s">
        <v>461</v>
      </c>
      <c r="BM2420" s="159" t="s">
        <v>2842</v>
      </c>
    </row>
    <row r="2421" spans="2:65" s="12" customFormat="1" ht="11.25" x14ac:dyDescent="0.2">
      <c r="B2421" s="161"/>
      <c r="D2421" s="162" t="s">
        <v>379</v>
      </c>
      <c r="E2421" s="163" t="s">
        <v>1</v>
      </c>
      <c r="F2421" s="164" t="s">
        <v>2843</v>
      </c>
      <c r="H2421" s="163" t="s">
        <v>1</v>
      </c>
      <c r="I2421" s="165"/>
      <c r="L2421" s="161"/>
      <c r="M2421" s="166"/>
      <c r="T2421" s="167"/>
      <c r="AT2421" s="163" t="s">
        <v>379</v>
      </c>
      <c r="AU2421" s="163" t="s">
        <v>88</v>
      </c>
      <c r="AV2421" s="12" t="s">
        <v>82</v>
      </c>
      <c r="AW2421" s="12" t="s">
        <v>31</v>
      </c>
      <c r="AX2421" s="12" t="s">
        <v>75</v>
      </c>
      <c r="AY2421" s="163" t="s">
        <v>371</v>
      </c>
    </row>
    <row r="2422" spans="2:65" s="13" customFormat="1" ht="11.25" x14ac:dyDescent="0.2">
      <c r="B2422" s="168"/>
      <c r="D2422" s="162" t="s">
        <v>379</v>
      </c>
      <c r="E2422" s="169" t="s">
        <v>1</v>
      </c>
      <c r="F2422" s="170" t="s">
        <v>428</v>
      </c>
      <c r="H2422" s="171">
        <v>10</v>
      </c>
      <c r="I2422" s="172"/>
      <c r="L2422" s="168"/>
      <c r="M2422" s="173"/>
      <c r="T2422" s="174"/>
      <c r="AT2422" s="169" t="s">
        <v>379</v>
      </c>
      <c r="AU2422" s="169" t="s">
        <v>88</v>
      </c>
      <c r="AV2422" s="13" t="s">
        <v>88</v>
      </c>
      <c r="AW2422" s="13" t="s">
        <v>31</v>
      </c>
      <c r="AX2422" s="13" t="s">
        <v>75</v>
      </c>
      <c r="AY2422" s="169" t="s">
        <v>371</v>
      </c>
    </row>
    <row r="2423" spans="2:65" s="15" customFormat="1" ht="11.25" x14ac:dyDescent="0.2">
      <c r="B2423" s="182"/>
      <c r="D2423" s="162" t="s">
        <v>379</v>
      </c>
      <c r="E2423" s="183" t="s">
        <v>1</v>
      </c>
      <c r="F2423" s="184" t="s">
        <v>385</v>
      </c>
      <c r="H2423" s="185">
        <v>10</v>
      </c>
      <c r="I2423" s="186"/>
      <c r="L2423" s="182"/>
      <c r="M2423" s="187"/>
      <c r="T2423" s="188"/>
      <c r="AT2423" s="183" t="s">
        <v>379</v>
      </c>
      <c r="AU2423" s="183" t="s">
        <v>88</v>
      </c>
      <c r="AV2423" s="15" t="s">
        <v>377</v>
      </c>
      <c r="AW2423" s="15" t="s">
        <v>31</v>
      </c>
      <c r="AX2423" s="15" t="s">
        <v>82</v>
      </c>
      <c r="AY2423" s="183" t="s">
        <v>371</v>
      </c>
    </row>
    <row r="2424" spans="2:65" s="11" customFormat="1" ht="22.9" customHeight="1" x14ac:dyDescent="0.2">
      <c r="B2424" s="136"/>
      <c r="D2424" s="137" t="s">
        <v>74</v>
      </c>
      <c r="E2424" s="145" t="s">
        <v>2844</v>
      </c>
      <c r="F2424" s="145" t="s">
        <v>2845</v>
      </c>
      <c r="I2424" s="139"/>
      <c r="J2424" s="146">
        <f>BK2424</f>
        <v>0</v>
      </c>
      <c r="L2424" s="136"/>
      <c r="M2424" s="140"/>
      <c r="P2424" s="141">
        <f>SUM(P2425:P2435)</f>
        <v>0</v>
      </c>
      <c r="R2424" s="141">
        <f>SUM(R2425:R2435)</f>
        <v>8.8353009999999996E-2</v>
      </c>
      <c r="T2424" s="142">
        <f>SUM(T2425:T2435)</f>
        <v>0</v>
      </c>
      <c r="AR2424" s="137" t="s">
        <v>88</v>
      </c>
      <c r="AT2424" s="143" t="s">
        <v>74</v>
      </c>
      <c r="AU2424" s="143" t="s">
        <v>82</v>
      </c>
      <c r="AY2424" s="137" t="s">
        <v>371</v>
      </c>
      <c r="BK2424" s="144">
        <f>SUM(BK2425:BK2435)</f>
        <v>0</v>
      </c>
    </row>
    <row r="2425" spans="2:65" s="1" customFormat="1" ht="24.2" customHeight="1" x14ac:dyDescent="0.2">
      <c r="B2425" s="147"/>
      <c r="C2425" s="148" t="s">
        <v>2846</v>
      </c>
      <c r="D2425" s="148" t="s">
        <v>373</v>
      </c>
      <c r="E2425" s="149" t="s">
        <v>2847</v>
      </c>
      <c r="F2425" s="150" t="s">
        <v>2848</v>
      </c>
      <c r="G2425" s="151" t="s">
        <v>376</v>
      </c>
      <c r="H2425" s="152">
        <v>13.75</v>
      </c>
      <c r="I2425" s="153"/>
      <c r="J2425" s="154">
        <f>ROUND(I2425*H2425,2)</f>
        <v>0</v>
      </c>
      <c r="K2425" s="150"/>
      <c r="L2425" s="32"/>
      <c r="M2425" s="155" t="s">
        <v>1</v>
      </c>
      <c r="N2425" s="156" t="s">
        <v>41</v>
      </c>
      <c r="P2425" s="157">
        <f>O2425*H2425</f>
        <v>0</v>
      </c>
      <c r="Q2425" s="157">
        <v>6.1500000000000001E-3</v>
      </c>
      <c r="R2425" s="157">
        <f>Q2425*H2425</f>
        <v>8.4562499999999999E-2</v>
      </c>
      <c r="S2425" s="157">
        <v>0</v>
      </c>
      <c r="T2425" s="158">
        <f>S2425*H2425</f>
        <v>0</v>
      </c>
      <c r="AR2425" s="159" t="s">
        <v>461</v>
      </c>
      <c r="AT2425" s="159" t="s">
        <v>373</v>
      </c>
      <c r="AU2425" s="159" t="s">
        <v>88</v>
      </c>
      <c r="AY2425" s="17" t="s">
        <v>371</v>
      </c>
      <c r="BE2425" s="160">
        <f>IF(N2425="základná",J2425,0)</f>
        <v>0</v>
      </c>
      <c r="BF2425" s="160">
        <f>IF(N2425="znížená",J2425,0)</f>
        <v>0</v>
      </c>
      <c r="BG2425" s="160">
        <f>IF(N2425="zákl. prenesená",J2425,0)</f>
        <v>0</v>
      </c>
      <c r="BH2425" s="160">
        <f>IF(N2425="zníž. prenesená",J2425,0)</f>
        <v>0</v>
      </c>
      <c r="BI2425" s="160">
        <f>IF(N2425="nulová",J2425,0)</f>
        <v>0</v>
      </c>
      <c r="BJ2425" s="17" t="s">
        <v>88</v>
      </c>
      <c r="BK2425" s="160">
        <f>ROUND(I2425*H2425,2)</f>
        <v>0</v>
      </c>
      <c r="BL2425" s="17" t="s">
        <v>461</v>
      </c>
      <c r="BM2425" s="159" t="s">
        <v>2849</v>
      </c>
    </row>
    <row r="2426" spans="2:65" s="12" customFormat="1" ht="11.25" x14ac:dyDescent="0.2">
      <c r="B2426" s="161"/>
      <c r="D2426" s="162" t="s">
        <v>379</v>
      </c>
      <c r="E2426" s="163" t="s">
        <v>1</v>
      </c>
      <c r="F2426" s="164" t="s">
        <v>889</v>
      </c>
      <c r="H2426" s="163" t="s">
        <v>1</v>
      </c>
      <c r="I2426" s="165"/>
      <c r="L2426" s="161"/>
      <c r="M2426" s="166"/>
      <c r="T2426" s="167"/>
      <c r="AT2426" s="163" t="s">
        <v>379</v>
      </c>
      <c r="AU2426" s="163" t="s">
        <v>88</v>
      </c>
      <c r="AV2426" s="12" t="s">
        <v>82</v>
      </c>
      <c r="AW2426" s="12" t="s">
        <v>31</v>
      </c>
      <c r="AX2426" s="12" t="s">
        <v>75</v>
      </c>
      <c r="AY2426" s="163" t="s">
        <v>371</v>
      </c>
    </row>
    <row r="2427" spans="2:65" s="13" customFormat="1" ht="11.25" x14ac:dyDescent="0.2">
      <c r="B2427" s="168"/>
      <c r="D2427" s="162" t="s">
        <v>379</v>
      </c>
      <c r="E2427" s="169" t="s">
        <v>1</v>
      </c>
      <c r="F2427" s="170" t="s">
        <v>1363</v>
      </c>
      <c r="H2427" s="171">
        <v>11.97</v>
      </c>
      <c r="I2427" s="172"/>
      <c r="L2427" s="168"/>
      <c r="M2427" s="173"/>
      <c r="T2427" s="174"/>
      <c r="AT2427" s="169" t="s">
        <v>379</v>
      </c>
      <c r="AU2427" s="169" t="s">
        <v>88</v>
      </c>
      <c r="AV2427" s="13" t="s">
        <v>88</v>
      </c>
      <c r="AW2427" s="13" t="s">
        <v>31</v>
      </c>
      <c r="AX2427" s="13" t="s">
        <v>75</v>
      </c>
      <c r="AY2427" s="169" t="s">
        <v>371</v>
      </c>
    </row>
    <row r="2428" spans="2:65" s="14" customFormat="1" ht="11.25" x14ac:dyDescent="0.2">
      <c r="B2428" s="175"/>
      <c r="D2428" s="162" t="s">
        <v>379</v>
      </c>
      <c r="E2428" s="176" t="s">
        <v>2850</v>
      </c>
      <c r="F2428" s="177" t="s">
        <v>383</v>
      </c>
      <c r="H2428" s="178">
        <v>11.97</v>
      </c>
      <c r="I2428" s="179"/>
      <c r="L2428" s="175"/>
      <c r="M2428" s="180"/>
      <c r="T2428" s="181"/>
      <c r="AT2428" s="176" t="s">
        <v>379</v>
      </c>
      <c r="AU2428" s="176" t="s">
        <v>88</v>
      </c>
      <c r="AV2428" s="14" t="s">
        <v>384</v>
      </c>
      <c r="AW2428" s="14" t="s">
        <v>31</v>
      </c>
      <c r="AX2428" s="14" t="s">
        <v>75</v>
      </c>
      <c r="AY2428" s="176" t="s">
        <v>371</v>
      </c>
    </row>
    <row r="2429" spans="2:65" s="13" customFormat="1" ht="11.25" x14ac:dyDescent="0.2">
      <c r="B2429" s="168"/>
      <c r="D2429" s="162" t="s">
        <v>379</v>
      </c>
      <c r="E2429" s="169" t="s">
        <v>1</v>
      </c>
      <c r="F2429" s="170" t="s">
        <v>2851</v>
      </c>
      <c r="H2429" s="171">
        <v>1.78</v>
      </c>
      <c r="I2429" s="172"/>
      <c r="L2429" s="168"/>
      <c r="M2429" s="173"/>
      <c r="T2429" s="174"/>
      <c r="AT2429" s="169" t="s">
        <v>379</v>
      </c>
      <c r="AU2429" s="169" t="s">
        <v>88</v>
      </c>
      <c r="AV2429" s="13" t="s">
        <v>88</v>
      </c>
      <c r="AW2429" s="13" t="s">
        <v>31</v>
      </c>
      <c r="AX2429" s="13" t="s">
        <v>75</v>
      </c>
      <c r="AY2429" s="169" t="s">
        <v>371</v>
      </c>
    </row>
    <row r="2430" spans="2:65" s="14" customFormat="1" ht="11.25" x14ac:dyDescent="0.2">
      <c r="B2430" s="175"/>
      <c r="D2430" s="162" t="s">
        <v>379</v>
      </c>
      <c r="E2430" s="176" t="s">
        <v>267</v>
      </c>
      <c r="F2430" s="177" t="s">
        <v>383</v>
      </c>
      <c r="H2430" s="178">
        <v>1.78</v>
      </c>
      <c r="I2430" s="179"/>
      <c r="L2430" s="175"/>
      <c r="M2430" s="180"/>
      <c r="T2430" s="181"/>
      <c r="AT2430" s="176" t="s">
        <v>379</v>
      </c>
      <c r="AU2430" s="176" t="s">
        <v>88</v>
      </c>
      <c r="AV2430" s="14" t="s">
        <v>384</v>
      </c>
      <c r="AW2430" s="14" t="s">
        <v>31</v>
      </c>
      <c r="AX2430" s="14" t="s">
        <v>75</v>
      </c>
      <c r="AY2430" s="176" t="s">
        <v>371</v>
      </c>
    </row>
    <row r="2431" spans="2:65" s="15" customFormat="1" ht="11.25" x14ac:dyDescent="0.2">
      <c r="B2431" s="182"/>
      <c r="D2431" s="162" t="s">
        <v>379</v>
      </c>
      <c r="E2431" s="183" t="s">
        <v>1</v>
      </c>
      <c r="F2431" s="184" t="s">
        <v>385</v>
      </c>
      <c r="H2431" s="185">
        <v>13.75</v>
      </c>
      <c r="I2431" s="186"/>
      <c r="L2431" s="182"/>
      <c r="M2431" s="187"/>
      <c r="T2431" s="188"/>
      <c r="AT2431" s="183" t="s">
        <v>379</v>
      </c>
      <c r="AU2431" s="183" t="s">
        <v>88</v>
      </c>
      <c r="AV2431" s="15" t="s">
        <v>377</v>
      </c>
      <c r="AW2431" s="15" t="s">
        <v>31</v>
      </c>
      <c r="AX2431" s="15" t="s">
        <v>82</v>
      </c>
      <c r="AY2431" s="183" t="s">
        <v>371</v>
      </c>
    </row>
    <row r="2432" spans="2:65" s="1" customFormat="1" ht="24.2" customHeight="1" x14ac:dyDescent="0.2">
      <c r="B2432" s="147"/>
      <c r="C2432" s="148" t="s">
        <v>2852</v>
      </c>
      <c r="D2432" s="148" t="s">
        <v>373</v>
      </c>
      <c r="E2432" s="149" t="s">
        <v>2853</v>
      </c>
      <c r="F2432" s="150" t="s">
        <v>2854</v>
      </c>
      <c r="G2432" s="151" t="s">
        <v>489</v>
      </c>
      <c r="H2432" s="152">
        <v>17.8</v>
      </c>
      <c r="I2432" s="153"/>
      <c r="J2432" s="154">
        <f>ROUND(I2432*H2432,2)</f>
        <v>0</v>
      </c>
      <c r="K2432" s="150"/>
      <c r="L2432" s="32"/>
      <c r="M2432" s="155" t="s">
        <v>1</v>
      </c>
      <c r="N2432" s="156" t="s">
        <v>41</v>
      </c>
      <c r="P2432" s="157">
        <f>O2432*H2432</f>
        <v>0</v>
      </c>
      <c r="Q2432" s="157">
        <v>2.1295E-4</v>
      </c>
      <c r="R2432" s="157">
        <f>Q2432*H2432</f>
        <v>3.79051E-3</v>
      </c>
      <c r="S2432" s="157">
        <v>0</v>
      </c>
      <c r="T2432" s="158">
        <f>S2432*H2432</f>
        <v>0</v>
      </c>
      <c r="AR2432" s="159" t="s">
        <v>461</v>
      </c>
      <c r="AT2432" s="159" t="s">
        <v>373</v>
      </c>
      <c r="AU2432" s="159" t="s">
        <v>88</v>
      </c>
      <c r="AY2432" s="17" t="s">
        <v>371</v>
      </c>
      <c r="BE2432" s="160">
        <f>IF(N2432="základná",J2432,0)</f>
        <v>0</v>
      </c>
      <c r="BF2432" s="160">
        <f>IF(N2432="znížená",J2432,0)</f>
        <v>0</v>
      </c>
      <c r="BG2432" s="160">
        <f>IF(N2432="zákl. prenesená",J2432,0)</f>
        <v>0</v>
      </c>
      <c r="BH2432" s="160">
        <f>IF(N2432="zníž. prenesená",J2432,0)</f>
        <v>0</v>
      </c>
      <c r="BI2432" s="160">
        <f>IF(N2432="nulová",J2432,0)</f>
        <v>0</v>
      </c>
      <c r="BJ2432" s="17" t="s">
        <v>88</v>
      </c>
      <c r="BK2432" s="160">
        <f>ROUND(I2432*H2432,2)</f>
        <v>0</v>
      </c>
      <c r="BL2432" s="17" t="s">
        <v>461</v>
      </c>
      <c r="BM2432" s="159" t="s">
        <v>2855</v>
      </c>
    </row>
    <row r="2433" spans="2:65" s="13" customFormat="1" ht="11.25" x14ac:dyDescent="0.2">
      <c r="B2433" s="168"/>
      <c r="D2433" s="162" t="s">
        <v>379</v>
      </c>
      <c r="E2433" s="169" t="s">
        <v>1</v>
      </c>
      <c r="F2433" s="170" t="s">
        <v>2856</v>
      </c>
      <c r="H2433" s="171">
        <v>17.8</v>
      </c>
      <c r="I2433" s="172"/>
      <c r="L2433" s="168"/>
      <c r="M2433" s="173"/>
      <c r="T2433" s="174"/>
      <c r="AT2433" s="169" t="s">
        <v>379</v>
      </c>
      <c r="AU2433" s="169" t="s">
        <v>88</v>
      </c>
      <c r="AV2433" s="13" t="s">
        <v>88</v>
      </c>
      <c r="AW2433" s="13" t="s">
        <v>31</v>
      </c>
      <c r="AX2433" s="13" t="s">
        <v>75</v>
      </c>
      <c r="AY2433" s="169" t="s">
        <v>371</v>
      </c>
    </row>
    <row r="2434" spans="2:65" s="15" customFormat="1" ht="11.25" x14ac:dyDescent="0.2">
      <c r="B2434" s="182"/>
      <c r="D2434" s="162" t="s">
        <v>379</v>
      </c>
      <c r="E2434" s="183" t="s">
        <v>1</v>
      </c>
      <c r="F2434" s="184" t="s">
        <v>385</v>
      </c>
      <c r="H2434" s="185">
        <v>17.8</v>
      </c>
      <c r="I2434" s="186"/>
      <c r="L2434" s="182"/>
      <c r="M2434" s="187"/>
      <c r="T2434" s="188"/>
      <c r="AT2434" s="183" t="s">
        <v>379</v>
      </c>
      <c r="AU2434" s="183" t="s">
        <v>88</v>
      </c>
      <c r="AV2434" s="15" t="s">
        <v>377</v>
      </c>
      <c r="AW2434" s="15" t="s">
        <v>31</v>
      </c>
      <c r="AX2434" s="15" t="s">
        <v>82</v>
      </c>
      <c r="AY2434" s="183" t="s">
        <v>371</v>
      </c>
    </row>
    <row r="2435" spans="2:65" s="1" customFormat="1" ht="24.2" customHeight="1" x14ac:dyDescent="0.2">
      <c r="B2435" s="147"/>
      <c r="C2435" s="148" t="s">
        <v>2857</v>
      </c>
      <c r="D2435" s="148" t="s">
        <v>373</v>
      </c>
      <c r="E2435" s="149" t="s">
        <v>2858</v>
      </c>
      <c r="F2435" s="150" t="s">
        <v>2859</v>
      </c>
      <c r="G2435" s="151" t="s">
        <v>1408</v>
      </c>
      <c r="H2435" s="199"/>
      <c r="I2435" s="153"/>
      <c r="J2435" s="154">
        <f>ROUND(I2435*H2435,2)</f>
        <v>0</v>
      </c>
      <c r="K2435" s="150"/>
      <c r="L2435" s="32"/>
      <c r="M2435" s="155" t="s">
        <v>1</v>
      </c>
      <c r="N2435" s="156" t="s">
        <v>41</v>
      </c>
      <c r="P2435" s="157">
        <f>O2435*H2435</f>
        <v>0</v>
      </c>
      <c r="Q2435" s="157">
        <v>0</v>
      </c>
      <c r="R2435" s="157">
        <f>Q2435*H2435</f>
        <v>0</v>
      </c>
      <c r="S2435" s="157">
        <v>0</v>
      </c>
      <c r="T2435" s="158">
        <f>S2435*H2435</f>
        <v>0</v>
      </c>
      <c r="AR2435" s="159" t="s">
        <v>461</v>
      </c>
      <c r="AT2435" s="159" t="s">
        <v>373</v>
      </c>
      <c r="AU2435" s="159" t="s">
        <v>88</v>
      </c>
      <c r="AY2435" s="17" t="s">
        <v>371</v>
      </c>
      <c r="BE2435" s="160">
        <f>IF(N2435="základná",J2435,0)</f>
        <v>0</v>
      </c>
      <c r="BF2435" s="160">
        <f>IF(N2435="znížená",J2435,0)</f>
        <v>0</v>
      </c>
      <c r="BG2435" s="160">
        <f>IF(N2435="zákl. prenesená",J2435,0)</f>
        <v>0</v>
      </c>
      <c r="BH2435" s="160">
        <f>IF(N2435="zníž. prenesená",J2435,0)</f>
        <v>0</v>
      </c>
      <c r="BI2435" s="160">
        <f>IF(N2435="nulová",J2435,0)</f>
        <v>0</v>
      </c>
      <c r="BJ2435" s="17" t="s">
        <v>88</v>
      </c>
      <c r="BK2435" s="160">
        <f>ROUND(I2435*H2435,2)</f>
        <v>0</v>
      </c>
      <c r="BL2435" s="17" t="s">
        <v>461</v>
      </c>
      <c r="BM2435" s="159" t="s">
        <v>2860</v>
      </c>
    </row>
    <row r="2436" spans="2:65" s="11" customFormat="1" ht="22.9" customHeight="1" x14ac:dyDescent="0.2">
      <c r="B2436" s="136"/>
      <c r="D2436" s="137" t="s">
        <v>74</v>
      </c>
      <c r="E2436" s="145" t="s">
        <v>2861</v>
      </c>
      <c r="F2436" s="145" t="s">
        <v>2862</v>
      </c>
      <c r="I2436" s="139"/>
      <c r="J2436" s="146">
        <f>BK2436</f>
        <v>0</v>
      </c>
      <c r="L2436" s="136"/>
      <c r="M2436" s="140"/>
      <c r="P2436" s="141">
        <f>SUM(P2437:P2458)</f>
        <v>0</v>
      </c>
      <c r="R2436" s="141">
        <f>SUM(R2437:R2458)</f>
        <v>0.7887914708999999</v>
      </c>
      <c r="T2436" s="142">
        <f>SUM(T2437:T2458)</f>
        <v>0</v>
      </c>
      <c r="AR2436" s="137" t="s">
        <v>88</v>
      </c>
      <c r="AT2436" s="143" t="s">
        <v>74</v>
      </c>
      <c r="AU2436" s="143" t="s">
        <v>82</v>
      </c>
      <c r="AY2436" s="137" t="s">
        <v>371</v>
      </c>
      <c r="BK2436" s="144">
        <f>SUM(BK2437:BK2458)</f>
        <v>0</v>
      </c>
    </row>
    <row r="2437" spans="2:65" s="1" customFormat="1" ht="24.2" customHeight="1" x14ac:dyDescent="0.2">
      <c r="B2437" s="147"/>
      <c r="C2437" s="148" t="s">
        <v>2863</v>
      </c>
      <c r="D2437" s="148" t="s">
        <v>373</v>
      </c>
      <c r="E2437" s="149" t="s">
        <v>2864</v>
      </c>
      <c r="F2437" s="150" t="s">
        <v>2865</v>
      </c>
      <c r="G2437" s="151" t="s">
        <v>376</v>
      </c>
      <c r="H2437" s="152">
        <v>51.575000000000003</v>
      </c>
      <c r="I2437" s="153"/>
      <c r="J2437" s="154">
        <f>ROUND(I2437*H2437,2)</f>
        <v>0</v>
      </c>
      <c r="K2437" s="150"/>
      <c r="L2437" s="32"/>
      <c r="M2437" s="155" t="s">
        <v>1</v>
      </c>
      <c r="N2437" s="156" t="s">
        <v>41</v>
      </c>
      <c r="P2437" s="157">
        <f>O2437*H2437</f>
        <v>0</v>
      </c>
      <c r="Q2437" s="157">
        <v>2.1566000000000001E-4</v>
      </c>
      <c r="R2437" s="157">
        <f>Q2437*H2437</f>
        <v>1.1122664500000001E-2</v>
      </c>
      <c r="S2437" s="157">
        <v>0</v>
      </c>
      <c r="T2437" s="158">
        <f>S2437*H2437</f>
        <v>0</v>
      </c>
      <c r="AR2437" s="159" t="s">
        <v>461</v>
      </c>
      <c r="AT2437" s="159" t="s">
        <v>373</v>
      </c>
      <c r="AU2437" s="159" t="s">
        <v>88</v>
      </c>
      <c r="AY2437" s="17" t="s">
        <v>371</v>
      </c>
      <c r="BE2437" s="160">
        <f>IF(N2437="základná",J2437,0)</f>
        <v>0</v>
      </c>
      <c r="BF2437" s="160">
        <f>IF(N2437="znížená",J2437,0)</f>
        <v>0</v>
      </c>
      <c r="BG2437" s="160">
        <f>IF(N2437="zákl. prenesená",J2437,0)</f>
        <v>0</v>
      </c>
      <c r="BH2437" s="160">
        <f>IF(N2437="zníž. prenesená",J2437,0)</f>
        <v>0</v>
      </c>
      <c r="BI2437" s="160">
        <f>IF(N2437="nulová",J2437,0)</f>
        <v>0</v>
      </c>
      <c r="BJ2437" s="17" t="s">
        <v>88</v>
      </c>
      <c r="BK2437" s="160">
        <f>ROUND(I2437*H2437,2)</f>
        <v>0</v>
      </c>
      <c r="BL2437" s="17" t="s">
        <v>461</v>
      </c>
      <c r="BM2437" s="159" t="s">
        <v>2866</v>
      </c>
    </row>
    <row r="2438" spans="2:65" s="12" customFormat="1" ht="11.25" x14ac:dyDescent="0.2">
      <c r="B2438" s="161"/>
      <c r="D2438" s="162" t="s">
        <v>379</v>
      </c>
      <c r="E2438" s="163" t="s">
        <v>1</v>
      </c>
      <c r="F2438" s="164" t="s">
        <v>2146</v>
      </c>
      <c r="H2438" s="163" t="s">
        <v>1</v>
      </c>
      <c r="I2438" s="165"/>
      <c r="L2438" s="161"/>
      <c r="M2438" s="166"/>
      <c r="T2438" s="167"/>
      <c r="AT2438" s="163" t="s">
        <v>379</v>
      </c>
      <c r="AU2438" s="163" t="s">
        <v>88</v>
      </c>
      <c r="AV2438" s="12" t="s">
        <v>82</v>
      </c>
      <c r="AW2438" s="12" t="s">
        <v>31</v>
      </c>
      <c r="AX2438" s="12" t="s">
        <v>75</v>
      </c>
      <c r="AY2438" s="163" t="s">
        <v>371</v>
      </c>
    </row>
    <row r="2439" spans="2:65" s="13" customFormat="1" ht="11.25" x14ac:dyDescent="0.2">
      <c r="B2439" s="168"/>
      <c r="D2439" s="162" t="s">
        <v>379</v>
      </c>
      <c r="E2439" s="169" t="s">
        <v>1</v>
      </c>
      <c r="F2439" s="170" t="s">
        <v>2867</v>
      </c>
      <c r="H2439" s="171">
        <v>2.8250000000000002</v>
      </c>
      <c r="I2439" s="172"/>
      <c r="L2439" s="168"/>
      <c r="M2439" s="173"/>
      <c r="T2439" s="174"/>
      <c r="AT2439" s="169" t="s">
        <v>379</v>
      </c>
      <c r="AU2439" s="169" t="s">
        <v>88</v>
      </c>
      <c r="AV2439" s="13" t="s">
        <v>88</v>
      </c>
      <c r="AW2439" s="13" t="s">
        <v>31</v>
      </c>
      <c r="AX2439" s="13" t="s">
        <v>75</v>
      </c>
      <c r="AY2439" s="169" t="s">
        <v>371</v>
      </c>
    </row>
    <row r="2440" spans="2:65" s="12" customFormat="1" ht="11.25" x14ac:dyDescent="0.2">
      <c r="B2440" s="161"/>
      <c r="D2440" s="162" t="s">
        <v>379</v>
      </c>
      <c r="E2440" s="163" t="s">
        <v>1</v>
      </c>
      <c r="F2440" s="164" t="s">
        <v>2204</v>
      </c>
      <c r="H2440" s="163" t="s">
        <v>1</v>
      </c>
      <c r="I2440" s="165"/>
      <c r="L2440" s="161"/>
      <c r="M2440" s="166"/>
      <c r="T2440" s="167"/>
      <c r="AT2440" s="163" t="s">
        <v>379</v>
      </c>
      <c r="AU2440" s="163" t="s">
        <v>88</v>
      </c>
      <c r="AV2440" s="12" t="s">
        <v>82</v>
      </c>
      <c r="AW2440" s="12" t="s">
        <v>31</v>
      </c>
      <c r="AX2440" s="12" t="s">
        <v>75</v>
      </c>
      <c r="AY2440" s="163" t="s">
        <v>371</v>
      </c>
    </row>
    <row r="2441" spans="2:65" s="13" customFormat="1" ht="11.25" x14ac:dyDescent="0.2">
      <c r="B2441" s="168"/>
      <c r="D2441" s="162" t="s">
        <v>379</v>
      </c>
      <c r="E2441" s="169" t="s">
        <v>1</v>
      </c>
      <c r="F2441" s="170" t="s">
        <v>2868</v>
      </c>
      <c r="H2441" s="171">
        <v>47.79</v>
      </c>
      <c r="I2441" s="172"/>
      <c r="L2441" s="168"/>
      <c r="M2441" s="173"/>
      <c r="T2441" s="174"/>
      <c r="AT2441" s="169" t="s">
        <v>379</v>
      </c>
      <c r="AU2441" s="169" t="s">
        <v>88</v>
      </c>
      <c r="AV2441" s="13" t="s">
        <v>88</v>
      </c>
      <c r="AW2441" s="13" t="s">
        <v>31</v>
      </c>
      <c r="AX2441" s="13" t="s">
        <v>75</v>
      </c>
      <c r="AY2441" s="169" t="s">
        <v>371</v>
      </c>
    </row>
    <row r="2442" spans="2:65" s="13" customFormat="1" ht="11.25" x14ac:dyDescent="0.2">
      <c r="B2442" s="168"/>
      <c r="D2442" s="162" t="s">
        <v>379</v>
      </c>
      <c r="E2442" s="169" t="s">
        <v>1</v>
      </c>
      <c r="F2442" s="170" t="s">
        <v>2869</v>
      </c>
      <c r="H2442" s="171">
        <v>0.96</v>
      </c>
      <c r="I2442" s="172"/>
      <c r="L2442" s="168"/>
      <c r="M2442" s="173"/>
      <c r="T2442" s="174"/>
      <c r="AT2442" s="169" t="s">
        <v>379</v>
      </c>
      <c r="AU2442" s="169" t="s">
        <v>88</v>
      </c>
      <c r="AV2442" s="13" t="s">
        <v>88</v>
      </c>
      <c r="AW2442" s="13" t="s">
        <v>31</v>
      </c>
      <c r="AX2442" s="13" t="s">
        <v>75</v>
      </c>
      <c r="AY2442" s="169" t="s">
        <v>371</v>
      </c>
    </row>
    <row r="2443" spans="2:65" s="14" customFormat="1" ht="11.25" x14ac:dyDescent="0.2">
      <c r="B2443" s="175"/>
      <c r="D2443" s="162" t="s">
        <v>379</v>
      </c>
      <c r="E2443" s="176" t="s">
        <v>1</v>
      </c>
      <c r="F2443" s="177" t="s">
        <v>383</v>
      </c>
      <c r="H2443" s="178">
        <v>51.575000000000003</v>
      </c>
      <c r="I2443" s="179"/>
      <c r="L2443" s="175"/>
      <c r="M2443" s="180"/>
      <c r="T2443" s="181"/>
      <c r="AT2443" s="176" t="s">
        <v>379</v>
      </c>
      <c r="AU2443" s="176" t="s">
        <v>88</v>
      </c>
      <c r="AV2443" s="14" t="s">
        <v>384</v>
      </c>
      <c r="AW2443" s="14" t="s">
        <v>31</v>
      </c>
      <c r="AX2443" s="14" t="s">
        <v>75</v>
      </c>
      <c r="AY2443" s="176" t="s">
        <v>371</v>
      </c>
    </row>
    <row r="2444" spans="2:65" s="15" customFormat="1" ht="11.25" x14ac:dyDescent="0.2">
      <c r="B2444" s="182"/>
      <c r="D2444" s="162" t="s">
        <v>379</v>
      </c>
      <c r="E2444" s="183" t="s">
        <v>1</v>
      </c>
      <c r="F2444" s="184" t="s">
        <v>385</v>
      </c>
      <c r="H2444" s="185">
        <v>51.575000000000003</v>
      </c>
      <c r="I2444" s="186"/>
      <c r="L2444" s="182"/>
      <c r="M2444" s="187"/>
      <c r="T2444" s="188"/>
      <c r="AT2444" s="183" t="s">
        <v>379</v>
      </c>
      <c r="AU2444" s="183" t="s">
        <v>88</v>
      </c>
      <c r="AV2444" s="15" t="s">
        <v>377</v>
      </c>
      <c r="AW2444" s="15" t="s">
        <v>31</v>
      </c>
      <c r="AX2444" s="15" t="s">
        <v>82</v>
      </c>
      <c r="AY2444" s="183" t="s">
        <v>371</v>
      </c>
    </row>
    <row r="2445" spans="2:65" s="1" customFormat="1" ht="24.2" customHeight="1" x14ac:dyDescent="0.2">
      <c r="B2445" s="147"/>
      <c r="C2445" s="148" t="s">
        <v>2870</v>
      </c>
      <c r="D2445" s="148" t="s">
        <v>373</v>
      </c>
      <c r="E2445" s="149" t="s">
        <v>2871</v>
      </c>
      <c r="F2445" s="150" t="s">
        <v>2872</v>
      </c>
      <c r="G2445" s="151" t="s">
        <v>376</v>
      </c>
      <c r="H2445" s="152">
        <v>2.8250000000000002</v>
      </c>
      <c r="I2445" s="153"/>
      <c r="J2445" s="154">
        <f>ROUND(I2445*H2445,2)</f>
        <v>0</v>
      </c>
      <c r="K2445" s="150"/>
      <c r="L2445" s="32"/>
      <c r="M2445" s="155" t="s">
        <v>1</v>
      </c>
      <c r="N2445" s="156" t="s">
        <v>41</v>
      </c>
      <c r="P2445" s="157">
        <f>O2445*H2445</f>
        <v>0</v>
      </c>
      <c r="Q2445" s="157">
        <v>1.4584E-4</v>
      </c>
      <c r="R2445" s="157">
        <f>Q2445*H2445</f>
        <v>4.1199800000000001E-4</v>
      </c>
      <c r="S2445" s="157">
        <v>0</v>
      </c>
      <c r="T2445" s="158">
        <f>S2445*H2445</f>
        <v>0</v>
      </c>
      <c r="AR2445" s="159" t="s">
        <v>461</v>
      </c>
      <c r="AT2445" s="159" t="s">
        <v>373</v>
      </c>
      <c r="AU2445" s="159" t="s">
        <v>88</v>
      </c>
      <c r="AY2445" s="17" t="s">
        <v>371</v>
      </c>
      <c r="BE2445" s="160">
        <f>IF(N2445="základná",J2445,0)</f>
        <v>0</v>
      </c>
      <c r="BF2445" s="160">
        <f>IF(N2445="znížená",J2445,0)</f>
        <v>0</v>
      </c>
      <c r="BG2445" s="160">
        <f>IF(N2445="zákl. prenesená",J2445,0)</f>
        <v>0</v>
      </c>
      <c r="BH2445" s="160">
        <f>IF(N2445="zníž. prenesená",J2445,0)</f>
        <v>0</v>
      </c>
      <c r="BI2445" s="160">
        <f>IF(N2445="nulová",J2445,0)</f>
        <v>0</v>
      </c>
      <c r="BJ2445" s="17" t="s">
        <v>88</v>
      </c>
      <c r="BK2445" s="160">
        <f>ROUND(I2445*H2445,2)</f>
        <v>0</v>
      </c>
      <c r="BL2445" s="17" t="s">
        <v>461</v>
      </c>
      <c r="BM2445" s="159" t="s">
        <v>2873</v>
      </c>
    </row>
    <row r="2446" spans="2:65" s="12" customFormat="1" ht="11.25" x14ac:dyDescent="0.2">
      <c r="B2446" s="161"/>
      <c r="D2446" s="162" t="s">
        <v>379</v>
      </c>
      <c r="E2446" s="163" t="s">
        <v>1</v>
      </c>
      <c r="F2446" s="164" t="s">
        <v>2146</v>
      </c>
      <c r="H2446" s="163" t="s">
        <v>1</v>
      </c>
      <c r="I2446" s="165"/>
      <c r="L2446" s="161"/>
      <c r="M2446" s="166"/>
      <c r="T2446" s="167"/>
      <c r="AT2446" s="163" t="s">
        <v>379</v>
      </c>
      <c r="AU2446" s="163" t="s">
        <v>88</v>
      </c>
      <c r="AV2446" s="12" t="s">
        <v>82</v>
      </c>
      <c r="AW2446" s="12" t="s">
        <v>31</v>
      </c>
      <c r="AX2446" s="12" t="s">
        <v>75</v>
      </c>
      <c r="AY2446" s="163" t="s">
        <v>371</v>
      </c>
    </row>
    <row r="2447" spans="2:65" s="13" customFormat="1" ht="11.25" x14ac:dyDescent="0.2">
      <c r="B2447" s="168"/>
      <c r="D2447" s="162" t="s">
        <v>379</v>
      </c>
      <c r="E2447" s="169" t="s">
        <v>1</v>
      </c>
      <c r="F2447" s="170" t="s">
        <v>2867</v>
      </c>
      <c r="H2447" s="171">
        <v>2.8250000000000002</v>
      </c>
      <c r="I2447" s="172"/>
      <c r="L2447" s="168"/>
      <c r="M2447" s="173"/>
      <c r="T2447" s="174"/>
      <c r="AT2447" s="169" t="s">
        <v>379</v>
      </c>
      <c r="AU2447" s="169" t="s">
        <v>88</v>
      </c>
      <c r="AV2447" s="13" t="s">
        <v>88</v>
      </c>
      <c r="AW2447" s="13" t="s">
        <v>31</v>
      </c>
      <c r="AX2447" s="13" t="s">
        <v>75</v>
      </c>
      <c r="AY2447" s="169" t="s">
        <v>371</v>
      </c>
    </row>
    <row r="2448" spans="2:65" s="15" customFormat="1" ht="11.25" x14ac:dyDescent="0.2">
      <c r="B2448" s="182"/>
      <c r="D2448" s="162" t="s">
        <v>379</v>
      </c>
      <c r="E2448" s="183" t="s">
        <v>1</v>
      </c>
      <c r="F2448" s="184" t="s">
        <v>385</v>
      </c>
      <c r="H2448" s="185">
        <v>2.8250000000000002</v>
      </c>
      <c r="I2448" s="186"/>
      <c r="L2448" s="182"/>
      <c r="M2448" s="187"/>
      <c r="T2448" s="188"/>
      <c r="AT2448" s="183" t="s">
        <v>379</v>
      </c>
      <c r="AU2448" s="183" t="s">
        <v>88</v>
      </c>
      <c r="AV2448" s="15" t="s">
        <v>377</v>
      </c>
      <c r="AW2448" s="15" t="s">
        <v>31</v>
      </c>
      <c r="AX2448" s="15" t="s">
        <v>82</v>
      </c>
      <c r="AY2448" s="183" t="s">
        <v>371</v>
      </c>
    </row>
    <row r="2449" spans="2:65" s="1" customFormat="1" ht="33" customHeight="1" x14ac:dyDescent="0.2">
      <c r="B2449" s="147"/>
      <c r="C2449" s="148" t="s">
        <v>2874</v>
      </c>
      <c r="D2449" s="148" t="s">
        <v>373</v>
      </c>
      <c r="E2449" s="149" t="s">
        <v>2875</v>
      </c>
      <c r="F2449" s="150" t="s">
        <v>2876</v>
      </c>
      <c r="G2449" s="151" t="s">
        <v>376</v>
      </c>
      <c r="H2449" s="152">
        <v>397.81799999999998</v>
      </c>
      <c r="I2449" s="153"/>
      <c r="J2449" s="154">
        <f>ROUND(I2449*H2449,2)</f>
        <v>0</v>
      </c>
      <c r="K2449" s="150"/>
      <c r="L2449" s="32"/>
      <c r="M2449" s="155" t="s">
        <v>1</v>
      </c>
      <c r="N2449" s="156" t="s">
        <v>41</v>
      </c>
      <c r="P2449" s="157">
        <f>O2449*H2449</f>
        <v>0</v>
      </c>
      <c r="Q2449" s="157">
        <v>4.038E-4</v>
      </c>
      <c r="R2449" s="157">
        <f>Q2449*H2449</f>
        <v>0.1606389084</v>
      </c>
      <c r="S2449" s="157">
        <v>0</v>
      </c>
      <c r="T2449" s="158">
        <f>S2449*H2449</f>
        <v>0</v>
      </c>
      <c r="AR2449" s="159" t="s">
        <v>461</v>
      </c>
      <c r="AT2449" s="159" t="s">
        <v>373</v>
      </c>
      <c r="AU2449" s="159" t="s">
        <v>88</v>
      </c>
      <c r="AY2449" s="17" t="s">
        <v>371</v>
      </c>
      <c r="BE2449" s="160">
        <f>IF(N2449="základná",J2449,0)</f>
        <v>0</v>
      </c>
      <c r="BF2449" s="160">
        <f>IF(N2449="znížená",J2449,0)</f>
        <v>0</v>
      </c>
      <c r="BG2449" s="160">
        <f>IF(N2449="zákl. prenesená",J2449,0)</f>
        <v>0</v>
      </c>
      <c r="BH2449" s="160">
        <f>IF(N2449="zníž. prenesená",J2449,0)</f>
        <v>0</v>
      </c>
      <c r="BI2449" s="160">
        <f>IF(N2449="nulová",J2449,0)</f>
        <v>0</v>
      </c>
      <c r="BJ2449" s="17" t="s">
        <v>88</v>
      </c>
      <c r="BK2449" s="160">
        <f>ROUND(I2449*H2449,2)</f>
        <v>0</v>
      </c>
      <c r="BL2449" s="17" t="s">
        <v>461</v>
      </c>
      <c r="BM2449" s="159" t="s">
        <v>2877</v>
      </c>
    </row>
    <row r="2450" spans="2:65" s="12" customFormat="1" ht="11.25" x14ac:dyDescent="0.2">
      <c r="B2450" s="161"/>
      <c r="D2450" s="162" t="s">
        <v>379</v>
      </c>
      <c r="E2450" s="163" t="s">
        <v>1</v>
      </c>
      <c r="F2450" s="164" t="s">
        <v>2878</v>
      </c>
      <c r="H2450" s="163" t="s">
        <v>1</v>
      </c>
      <c r="I2450" s="165"/>
      <c r="L2450" s="161"/>
      <c r="M2450" s="166"/>
      <c r="T2450" s="167"/>
      <c r="AT2450" s="163" t="s">
        <v>379</v>
      </c>
      <c r="AU2450" s="163" t="s">
        <v>88</v>
      </c>
      <c r="AV2450" s="12" t="s">
        <v>82</v>
      </c>
      <c r="AW2450" s="12" t="s">
        <v>31</v>
      </c>
      <c r="AX2450" s="12" t="s">
        <v>75</v>
      </c>
      <c r="AY2450" s="163" t="s">
        <v>371</v>
      </c>
    </row>
    <row r="2451" spans="2:65" s="13" customFormat="1" ht="11.25" x14ac:dyDescent="0.2">
      <c r="B2451" s="168"/>
      <c r="D2451" s="162" t="s">
        <v>379</v>
      </c>
      <c r="E2451" s="169" t="s">
        <v>1</v>
      </c>
      <c r="F2451" s="170" t="s">
        <v>174</v>
      </c>
      <c r="H2451" s="171">
        <v>397.81799999999998</v>
      </c>
      <c r="I2451" s="172"/>
      <c r="L2451" s="168"/>
      <c r="M2451" s="173"/>
      <c r="T2451" s="174"/>
      <c r="AT2451" s="169" t="s">
        <v>379</v>
      </c>
      <c r="AU2451" s="169" t="s">
        <v>88</v>
      </c>
      <c r="AV2451" s="13" t="s">
        <v>88</v>
      </c>
      <c r="AW2451" s="13" t="s">
        <v>31</v>
      </c>
      <c r="AX2451" s="13" t="s">
        <v>75</v>
      </c>
      <c r="AY2451" s="169" t="s">
        <v>371</v>
      </c>
    </row>
    <row r="2452" spans="2:65" s="15" customFormat="1" ht="11.25" x14ac:dyDescent="0.2">
      <c r="B2452" s="182"/>
      <c r="D2452" s="162" t="s">
        <v>379</v>
      </c>
      <c r="E2452" s="183" t="s">
        <v>1</v>
      </c>
      <c r="F2452" s="184" t="s">
        <v>385</v>
      </c>
      <c r="H2452" s="185">
        <v>397.81799999999998</v>
      </c>
      <c r="I2452" s="186"/>
      <c r="L2452" s="182"/>
      <c r="M2452" s="187"/>
      <c r="T2452" s="188"/>
      <c r="AT2452" s="183" t="s">
        <v>379</v>
      </c>
      <c r="AU2452" s="183" t="s">
        <v>88</v>
      </c>
      <c r="AV2452" s="15" t="s">
        <v>377</v>
      </c>
      <c r="AW2452" s="15" t="s">
        <v>31</v>
      </c>
      <c r="AX2452" s="15" t="s">
        <v>82</v>
      </c>
      <c r="AY2452" s="183" t="s">
        <v>371</v>
      </c>
    </row>
    <row r="2453" spans="2:65" s="1" customFormat="1" ht="33" customHeight="1" x14ac:dyDescent="0.2">
      <c r="B2453" s="147"/>
      <c r="C2453" s="148" t="s">
        <v>2879</v>
      </c>
      <c r="D2453" s="148" t="s">
        <v>373</v>
      </c>
      <c r="E2453" s="149" t="s">
        <v>2880</v>
      </c>
      <c r="F2453" s="150" t="s">
        <v>2881</v>
      </c>
      <c r="G2453" s="151" t="s">
        <v>376</v>
      </c>
      <c r="H2453" s="152">
        <v>397.81799999999998</v>
      </c>
      <c r="I2453" s="153"/>
      <c r="J2453" s="154">
        <f>ROUND(I2453*H2453,2)</f>
        <v>0</v>
      </c>
      <c r="K2453" s="150"/>
      <c r="L2453" s="32"/>
      <c r="M2453" s="155" t="s">
        <v>1</v>
      </c>
      <c r="N2453" s="156" t="s">
        <v>41</v>
      </c>
      <c r="P2453" s="157">
        <f>O2453*H2453</f>
        <v>0</v>
      </c>
      <c r="Q2453" s="157">
        <v>1.5499999999999999E-3</v>
      </c>
      <c r="R2453" s="157">
        <f>Q2453*H2453</f>
        <v>0.61661789999999994</v>
      </c>
      <c r="S2453" s="157">
        <v>0</v>
      </c>
      <c r="T2453" s="158">
        <f>S2453*H2453</f>
        <v>0</v>
      </c>
      <c r="AR2453" s="159" t="s">
        <v>461</v>
      </c>
      <c r="AT2453" s="159" t="s">
        <v>373</v>
      </c>
      <c r="AU2453" s="159" t="s">
        <v>88</v>
      </c>
      <c r="AY2453" s="17" t="s">
        <v>371</v>
      </c>
      <c r="BE2453" s="160">
        <f>IF(N2453="základná",J2453,0)</f>
        <v>0</v>
      </c>
      <c r="BF2453" s="160">
        <f>IF(N2453="znížená",J2453,0)</f>
        <v>0</v>
      </c>
      <c r="BG2453" s="160">
        <f>IF(N2453="zákl. prenesená",J2453,0)</f>
        <v>0</v>
      </c>
      <c r="BH2453" s="160">
        <f>IF(N2453="zníž. prenesená",J2453,0)</f>
        <v>0</v>
      </c>
      <c r="BI2453" s="160">
        <f>IF(N2453="nulová",J2453,0)</f>
        <v>0</v>
      </c>
      <c r="BJ2453" s="17" t="s">
        <v>88</v>
      </c>
      <c r="BK2453" s="160">
        <f>ROUND(I2453*H2453,2)</f>
        <v>0</v>
      </c>
      <c r="BL2453" s="17" t="s">
        <v>461</v>
      </c>
      <c r="BM2453" s="159" t="s">
        <v>2882</v>
      </c>
    </row>
    <row r="2454" spans="2:65" s="12" customFormat="1" ht="11.25" x14ac:dyDescent="0.2">
      <c r="B2454" s="161"/>
      <c r="D2454" s="162" t="s">
        <v>379</v>
      </c>
      <c r="E2454" s="163" t="s">
        <v>1</v>
      </c>
      <c r="F2454" s="164" t="s">
        <v>2883</v>
      </c>
      <c r="H2454" s="163" t="s">
        <v>1</v>
      </c>
      <c r="I2454" s="165"/>
      <c r="L2454" s="161"/>
      <c r="M2454" s="166"/>
      <c r="T2454" s="167"/>
      <c r="AT2454" s="163" t="s">
        <v>379</v>
      </c>
      <c r="AU2454" s="163" t="s">
        <v>88</v>
      </c>
      <c r="AV2454" s="12" t="s">
        <v>82</v>
      </c>
      <c r="AW2454" s="12" t="s">
        <v>31</v>
      </c>
      <c r="AX2454" s="12" t="s">
        <v>75</v>
      </c>
      <c r="AY2454" s="163" t="s">
        <v>371</v>
      </c>
    </row>
    <row r="2455" spans="2:65" s="12" customFormat="1" ht="11.25" x14ac:dyDescent="0.2">
      <c r="B2455" s="161"/>
      <c r="D2455" s="162" t="s">
        <v>379</v>
      </c>
      <c r="E2455" s="163" t="s">
        <v>1</v>
      </c>
      <c r="F2455" s="164" t="s">
        <v>2884</v>
      </c>
      <c r="H2455" s="163" t="s">
        <v>1</v>
      </c>
      <c r="I2455" s="165"/>
      <c r="L2455" s="161"/>
      <c r="M2455" s="166"/>
      <c r="T2455" s="167"/>
      <c r="AT2455" s="163" t="s">
        <v>379</v>
      </c>
      <c r="AU2455" s="163" t="s">
        <v>88</v>
      </c>
      <c r="AV2455" s="12" t="s">
        <v>82</v>
      </c>
      <c r="AW2455" s="12" t="s">
        <v>31</v>
      </c>
      <c r="AX2455" s="12" t="s">
        <v>75</v>
      </c>
      <c r="AY2455" s="163" t="s">
        <v>371</v>
      </c>
    </row>
    <row r="2456" spans="2:65" s="13" customFormat="1" ht="11.25" x14ac:dyDescent="0.2">
      <c r="B2456" s="168"/>
      <c r="D2456" s="162" t="s">
        <v>379</v>
      </c>
      <c r="E2456" s="169" t="s">
        <v>1</v>
      </c>
      <c r="F2456" s="170" t="s">
        <v>174</v>
      </c>
      <c r="H2456" s="171">
        <v>397.81799999999998</v>
      </c>
      <c r="I2456" s="172"/>
      <c r="L2456" s="168"/>
      <c r="M2456" s="173"/>
      <c r="T2456" s="174"/>
      <c r="AT2456" s="169" t="s">
        <v>379</v>
      </c>
      <c r="AU2456" s="169" t="s">
        <v>88</v>
      </c>
      <c r="AV2456" s="13" t="s">
        <v>88</v>
      </c>
      <c r="AW2456" s="13" t="s">
        <v>31</v>
      </c>
      <c r="AX2456" s="13" t="s">
        <v>75</v>
      </c>
      <c r="AY2456" s="169" t="s">
        <v>371</v>
      </c>
    </row>
    <row r="2457" spans="2:65" s="14" customFormat="1" ht="11.25" x14ac:dyDescent="0.2">
      <c r="B2457" s="175"/>
      <c r="D2457" s="162" t="s">
        <v>379</v>
      </c>
      <c r="E2457" s="176" t="s">
        <v>2885</v>
      </c>
      <c r="F2457" s="177" t="s">
        <v>383</v>
      </c>
      <c r="H2457" s="178">
        <v>397.81799999999998</v>
      </c>
      <c r="I2457" s="179"/>
      <c r="L2457" s="175"/>
      <c r="M2457" s="180"/>
      <c r="T2457" s="181"/>
      <c r="AT2457" s="176" t="s">
        <v>379</v>
      </c>
      <c r="AU2457" s="176" t="s">
        <v>88</v>
      </c>
      <c r="AV2457" s="14" t="s">
        <v>384</v>
      </c>
      <c r="AW2457" s="14" t="s">
        <v>31</v>
      </c>
      <c r="AX2457" s="14" t="s">
        <v>75</v>
      </c>
      <c r="AY2457" s="176" t="s">
        <v>371</v>
      </c>
    </row>
    <row r="2458" spans="2:65" s="15" customFormat="1" ht="11.25" x14ac:dyDescent="0.2">
      <c r="B2458" s="182"/>
      <c r="D2458" s="162" t="s">
        <v>379</v>
      </c>
      <c r="E2458" s="183" t="s">
        <v>1</v>
      </c>
      <c r="F2458" s="184" t="s">
        <v>385</v>
      </c>
      <c r="H2458" s="185">
        <v>397.81799999999998</v>
      </c>
      <c r="I2458" s="186"/>
      <c r="L2458" s="182"/>
      <c r="M2458" s="187"/>
      <c r="T2458" s="188"/>
      <c r="AT2458" s="183" t="s">
        <v>379</v>
      </c>
      <c r="AU2458" s="183" t="s">
        <v>88</v>
      </c>
      <c r="AV2458" s="15" t="s">
        <v>377</v>
      </c>
      <c r="AW2458" s="15" t="s">
        <v>31</v>
      </c>
      <c r="AX2458" s="15" t="s">
        <v>82</v>
      </c>
      <c r="AY2458" s="183" t="s">
        <v>371</v>
      </c>
    </row>
    <row r="2459" spans="2:65" s="11" customFormat="1" ht="22.9" customHeight="1" x14ac:dyDescent="0.2">
      <c r="B2459" s="136"/>
      <c r="D2459" s="137" t="s">
        <v>74</v>
      </c>
      <c r="E2459" s="145" t="s">
        <v>2886</v>
      </c>
      <c r="F2459" s="145" t="s">
        <v>2887</v>
      </c>
      <c r="I2459" s="139"/>
      <c r="J2459" s="146">
        <f>BK2459</f>
        <v>0</v>
      </c>
      <c r="L2459" s="136"/>
      <c r="M2459" s="140"/>
      <c r="P2459" s="141">
        <f>SUM(P2460:P2526)</f>
        <v>0</v>
      </c>
      <c r="R2459" s="141">
        <f>SUM(R2460:R2526)</f>
        <v>0.53659562767999991</v>
      </c>
      <c r="T2459" s="142">
        <f>SUM(T2460:T2526)</f>
        <v>0</v>
      </c>
      <c r="AR2459" s="137" t="s">
        <v>88</v>
      </c>
      <c r="AT2459" s="143" t="s">
        <v>74</v>
      </c>
      <c r="AU2459" s="143" t="s">
        <v>82</v>
      </c>
      <c r="AY2459" s="137" t="s">
        <v>371</v>
      </c>
      <c r="BK2459" s="144">
        <f>SUM(BK2460:BK2526)</f>
        <v>0</v>
      </c>
    </row>
    <row r="2460" spans="2:65" s="1" customFormat="1" ht="24.2" customHeight="1" x14ac:dyDescent="0.2">
      <c r="B2460" s="147"/>
      <c r="C2460" s="148" t="s">
        <v>2888</v>
      </c>
      <c r="D2460" s="148" t="s">
        <v>373</v>
      </c>
      <c r="E2460" s="149" t="s">
        <v>2889</v>
      </c>
      <c r="F2460" s="150" t="s">
        <v>2890</v>
      </c>
      <c r="G2460" s="151" t="s">
        <v>376</v>
      </c>
      <c r="H2460" s="152">
        <v>1025.9169999999999</v>
      </c>
      <c r="I2460" s="153"/>
      <c r="J2460" s="154">
        <f>ROUND(I2460*H2460,2)</f>
        <v>0</v>
      </c>
      <c r="K2460" s="150"/>
      <c r="L2460" s="32"/>
      <c r="M2460" s="155" t="s">
        <v>1</v>
      </c>
      <c r="N2460" s="156" t="s">
        <v>41</v>
      </c>
      <c r="P2460" s="157">
        <f>O2460*H2460</f>
        <v>0</v>
      </c>
      <c r="Q2460" s="157">
        <v>1.1948E-4</v>
      </c>
      <c r="R2460" s="157">
        <f>Q2460*H2460</f>
        <v>0.12257656315999998</v>
      </c>
      <c r="S2460" s="157">
        <v>0</v>
      </c>
      <c r="T2460" s="158">
        <f>S2460*H2460</f>
        <v>0</v>
      </c>
      <c r="AR2460" s="159" t="s">
        <v>461</v>
      </c>
      <c r="AT2460" s="159" t="s">
        <v>373</v>
      </c>
      <c r="AU2460" s="159" t="s">
        <v>88</v>
      </c>
      <c r="AY2460" s="17" t="s">
        <v>371</v>
      </c>
      <c r="BE2460" s="160">
        <f>IF(N2460="základná",J2460,0)</f>
        <v>0</v>
      </c>
      <c r="BF2460" s="160">
        <f>IF(N2460="znížená",J2460,0)</f>
        <v>0</v>
      </c>
      <c r="BG2460" s="160">
        <f>IF(N2460="zákl. prenesená",J2460,0)</f>
        <v>0</v>
      </c>
      <c r="BH2460" s="160">
        <f>IF(N2460="zníž. prenesená",J2460,0)</f>
        <v>0</v>
      </c>
      <c r="BI2460" s="160">
        <f>IF(N2460="nulová",J2460,0)</f>
        <v>0</v>
      </c>
      <c r="BJ2460" s="17" t="s">
        <v>88</v>
      </c>
      <c r="BK2460" s="160">
        <f>ROUND(I2460*H2460,2)</f>
        <v>0</v>
      </c>
      <c r="BL2460" s="17" t="s">
        <v>461</v>
      </c>
      <c r="BM2460" s="159" t="s">
        <v>2891</v>
      </c>
    </row>
    <row r="2461" spans="2:65" s="13" customFormat="1" ht="11.25" x14ac:dyDescent="0.2">
      <c r="B2461" s="168"/>
      <c r="D2461" s="162" t="s">
        <v>379</v>
      </c>
      <c r="E2461" s="169" t="s">
        <v>1</v>
      </c>
      <c r="F2461" s="170" t="s">
        <v>217</v>
      </c>
      <c r="H2461" s="171">
        <v>1025.9169999999999</v>
      </c>
      <c r="I2461" s="172"/>
      <c r="L2461" s="168"/>
      <c r="M2461" s="173"/>
      <c r="T2461" s="174"/>
      <c r="AT2461" s="169" t="s">
        <v>379</v>
      </c>
      <c r="AU2461" s="169" t="s">
        <v>88</v>
      </c>
      <c r="AV2461" s="13" t="s">
        <v>88</v>
      </c>
      <c r="AW2461" s="13" t="s">
        <v>31</v>
      </c>
      <c r="AX2461" s="13" t="s">
        <v>82</v>
      </c>
      <c r="AY2461" s="169" t="s">
        <v>371</v>
      </c>
    </row>
    <row r="2462" spans="2:65" s="1" customFormat="1" ht="24.2" customHeight="1" x14ac:dyDescent="0.2">
      <c r="B2462" s="147"/>
      <c r="C2462" s="148" t="s">
        <v>2892</v>
      </c>
      <c r="D2462" s="148" t="s">
        <v>373</v>
      </c>
      <c r="E2462" s="149" t="s">
        <v>2893</v>
      </c>
      <c r="F2462" s="150" t="s">
        <v>2894</v>
      </c>
      <c r="G2462" s="151" t="s">
        <v>376</v>
      </c>
      <c r="H2462" s="152">
        <v>0</v>
      </c>
      <c r="I2462" s="153"/>
      <c r="J2462" s="154">
        <f>ROUND(I2462*H2462,2)</f>
        <v>0</v>
      </c>
      <c r="K2462" s="150"/>
      <c r="L2462" s="32"/>
      <c r="M2462" s="155" t="s">
        <v>1</v>
      </c>
      <c r="N2462" s="156" t="s">
        <v>41</v>
      </c>
      <c r="P2462" s="157">
        <f>O2462*H2462</f>
        <v>0</v>
      </c>
      <c r="Q2462" s="157">
        <v>1.56E-4</v>
      </c>
      <c r="R2462" s="157">
        <f>Q2462*H2462</f>
        <v>0</v>
      </c>
      <c r="S2462" s="157">
        <v>0</v>
      </c>
      <c r="T2462" s="158">
        <f>S2462*H2462</f>
        <v>0</v>
      </c>
      <c r="AR2462" s="159" t="s">
        <v>461</v>
      </c>
      <c r="AT2462" s="159" t="s">
        <v>373</v>
      </c>
      <c r="AU2462" s="159" t="s">
        <v>88</v>
      </c>
      <c r="AY2462" s="17" t="s">
        <v>371</v>
      </c>
      <c r="BE2462" s="160">
        <f>IF(N2462="základná",J2462,0)</f>
        <v>0</v>
      </c>
      <c r="BF2462" s="160">
        <f>IF(N2462="znížená",J2462,0)</f>
        <v>0</v>
      </c>
      <c r="BG2462" s="160">
        <f>IF(N2462="zákl. prenesená",J2462,0)</f>
        <v>0</v>
      </c>
      <c r="BH2462" s="160">
        <f>IF(N2462="zníž. prenesená",J2462,0)</f>
        <v>0</v>
      </c>
      <c r="BI2462" s="160">
        <f>IF(N2462="nulová",J2462,0)</f>
        <v>0</v>
      </c>
      <c r="BJ2462" s="17" t="s">
        <v>88</v>
      </c>
      <c r="BK2462" s="160">
        <f>ROUND(I2462*H2462,2)</f>
        <v>0</v>
      </c>
      <c r="BL2462" s="17" t="s">
        <v>461</v>
      </c>
      <c r="BM2462" s="159" t="s">
        <v>2895</v>
      </c>
    </row>
    <row r="2463" spans="2:65" s="12" customFormat="1" ht="11.25" x14ac:dyDescent="0.2">
      <c r="B2463" s="161"/>
      <c r="D2463" s="162" t="s">
        <v>379</v>
      </c>
      <c r="E2463" s="163" t="s">
        <v>1</v>
      </c>
      <c r="F2463" s="164" t="s">
        <v>2896</v>
      </c>
      <c r="H2463" s="163" t="s">
        <v>1</v>
      </c>
      <c r="I2463" s="165"/>
      <c r="L2463" s="161"/>
      <c r="M2463" s="166"/>
      <c r="T2463" s="167"/>
      <c r="AT2463" s="163" t="s">
        <v>379</v>
      </c>
      <c r="AU2463" s="163" t="s">
        <v>88</v>
      </c>
      <c r="AV2463" s="12" t="s">
        <v>82</v>
      </c>
      <c r="AW2463" s="12" t="s">
        <v>31</v>
      </c>
      <c r="AX2463" s="12" t="s">
        <v>75</v>
      </c>
      <c r="AY2463" s="163" t="s">
        <v>371</v>
      </c>
    </row>
    <row r="2464" spans="2:65" s="12" customFormat="1" ht="11.25" x14ac:dyDescent="0.2">
      <c r="B2464" s="161"/>
      <c r="D2464" s="162" t="s">
        <v>379</v>
      </c>
      <c r="E2464" s="163" t="s">
        <v>1</v>
      </c>
      <c r="F2464" s="164" t="s">
        <v>811</v>
      </c>
      <c r="H2464" s="163" t="s">
        <v>1</v>
      </c>
      <c r="I2464" s="165"/>
      <c r="L2464" s="161"/>
      <c r="M2464" s="166"/>
      <c r="T2464" s="167"/>
      <c r="AT2464" s="163" t="s">
        <v>379</v>
      </c>
      <c r="AU2464" s="163" t="s">
        <v>88</v>
      </c>
      <c r="AV2464" s="12" t="s">
        <v>82</v>
      </c>
      <c r="AW2464" s="12" t="s">
        <v>31</v>
      </c>
      <c r="AX2464" s="12" t="s">
        <v>75</v>
      </c>
      <c r="AY2464" s="163" t="s">
        <v>371</v>
      </c>
    </row>
    <row r="2465" spans="2:51" s="13" customFormat="1" ht="11.25" x14ac:dyDescent="0.2">
      <c r="B2465" s="168"/>
      <c r="D2465" s="162" t="s">
        <v>379</v>
      </c>
      <c r="E2465" s="169" t="s">
        <v>1</v>
      </c>
      <c r="F2465" s="170" t="s">
        <v>2686</v>
      </c>
      <c r="H2465" s="171">
        <v>394.56</v>
      </c>
      <c r="I2465" s="172"/>
      <c r="L2465" s="168"/>
      <c r="M2465" s="173"/>
      <c r="T2465" s="174"/>
      <c r="AT2465" s="169" t="s">
        <v>379</v>
      </c>
      <c r="AU2465" s="169" t="s">
        <v>88</v>
      </c>
      <c r="AV2465" s="13" t="s">
        <v>88</v>
      </c>
      <c r="AW2465" s="13" t="s">
        <v>31</v>
      </c>
      <c r="AX2465" s="13" t="s">
        <v>75</v>
      </c>
      <c r="AY2465" s="169" t="s">
        <v>371</v>
      </c>
    </row>
    <row r="2466" spans="2:51" s="12" customFormat="1" ht="11.25" x14ac:dyDescent="0.2">
      <c r="B2466" s="161"/>
      <c r="D2466" s="162" t="s">
        <v>379</v>
      </c>
      <c r="E2466" s="163" t="s">
        <v>1</v>
      </c>
      <c r="F2466" s="164" t="s">
        <v>813</v>
      </c>
      <c r="H2466" s="163" t="s">
        <v>1</v>
      </c>
      <c r="I2466" s="165"/>
      <c r="L2466" s="161"/>
      <c r="M2466" s="166"/>
      <c r="T2466" s="167"/>
      <c r="AT2466" s="163" t="s">
        <v>379</v>
      </c>
      <c r="AU2466" s="163" t="s">
        <v>88</v>
      </c>
      <c r="AV2466" s="12" t="s">
        <v>82</v>
      </c>
      <c r="AW2466" s="12" t="s">
        <v>31</v>
      </c>
      <c r="AX2466" s="12" t="s">
        <v>75</v>
      </c>
      <c r="AY2466" s="163" t="s">
        <v>371</v>
      </c>
    </row>
    <row r="2467" spans="2:51" s="13" customFormat="1" ht="11.25" x14ac:dyDescent="0.2">
      <c r="B2467" s="168"/>
      <c r="D2467" s="162" t="s">
        <v>379</v>
      </c>
      <c r="E2467" s="169" t="s">
        <v>1</v>
      </c>
      <c r="F2467" s="170" t="s">
        <v>2687</v>
      </c>
      <c r="H2467" s="171">
        <v>12.426</v>
      </c>
      <c r="I2467" s="172"/>
      <c r="L2467" s="168"/>
      <c r="M2467" s="173"/>
      <c r="T2467" s="174"/>
      <c r="AT2467" s="169" t="s">
        <v>379</v>
      </c>
      <c r="AU2467" s="169" t="s">
        <v>88</v>
      </c>
      <c r="AV2467" s="13" t="s">
        <v>88</v>
      </c>
      <c r="AW2467" s="13" t="s">
        <v>31</v>
      </c>
      <c r="AX2467" s="13" t="s">
        <v>75</v>
      </c>
      <c r="AY2467" s="169" t="s">
        <v>371</v>
      </c>
    </row>
    <row r="2468" spans="2:51" s="12" customFormat="1" ht="11.25" x14ac:dyDescent="0.2">
      <c r="B2468" s="161"/>
      <c r="D2468" s="162" t="s">
        <v>379</v>
      </c>
      <c r="E2468" s="163" t="s">
        <v>1</v>
      </c>
      <c r="F2468" s="164" t="s">
        <v>815</v>
      </c>
      <c r="H2468" s="163" t="s">
        <v>1</v>
      </c>
      <c r="I2468" s="165"/>
      <c r="L2468" s="161"/>
      <c r="M2468" s="166"/>
      <c r="T2468" s="167"/>
      <c r="AT2468" s="163" t="s">
        <v>379</v>
      </c>
      <c r="AU2468" s="163" t="s">
        <v>88</v>
      </c>
      <c r="AV2468" s="12" t="s">
        <v>82</v>
      </c>
      <c r="AW2468" s="12" t="s">
        <v>31</v>
      </c>
      <c r="AX2468" s="12" t="s">
        <v>75</v>
      </c>
      <c r="AY2468" s="163" t="s">
        <v>371</v>
      </c>
    </row>
    <row r="2469" spans="2:51" s="13" customFormat="1" ht="11.25" x14ac:dyDescent="0.2">
      <c r="B2469" s="168"/>
      <c r="D2469" s="162" t="s">
        <v>379</v>
      </c>
      <c r="E2469" s="169" t="s">
        <v>1</v>
      </c>
      <c r="F2469" s="170" t="s">
        <v>2688</v>
      </c>
      <c r="H2469" s="171">
        <v>2.6669999999999998</v>
      </c>
      <c r="I2469" s="172"/>
      <c r="L2469" s="168"/>
      <c r="M2469" s="173"/>
      <c r="T2469" s="174"/>
      <c r="AT2469" s="169" t="s">
        <v>379</v>
      </c>
      <c r="AU2469" s="169" t="s">
        <v>88</v>
      </c>
      <c r="AV2469" s="13" t="s">
        <v>88</v>
      </c>
      <c r="AW2469" s="13" t="s">
        <v>31</v>
      </c>
      <c r="AX2469" s="13" t="s">
        <v>75</v>
      </c>
      <c r="AY2469" s="169" t="s">
        <v>371</v>
      </c>
    </row>
    <row r="2470" spans="2:51" s="12" customFormat="1" ht="11.25" x14ac:dyDescent="0.2">
      <c r="B2470" s="161"/>
      <c r="D2470" s="162" t="s">
        <v>379</v>
      </c>
      <c r="E2470" s="163" t="s">
        <v>1</v>
      </c>
      <c r="F2470" s="164" t="s">
        <v>817</v>
      </c>
      <c r="H2470" s="163" t="s">
        <v>1</v>
      </c>
      <c r="I2470" s="165"/>
      <c r="L2470" s="161"/>
      <c r="M2470" s="166"/>
      <c r="T2470" s="167"/>
      <c r="AT2470" s="163" t="s">
        <v>379</v>
      </c>
      <c r="AU2470" s="163" t="s">
        <v>88</v>
      </c>
      <c r="AV2470" s="12" t="s">
        <v>82</v>
      </c>
      <c r="AW2470" s="12" t="s">
        <v>31</v>
      </c>
      <c r="AX2470" s="12" t="s">
        <v>75</v>
      </c>
      <c r="AY2470" s="163" t="s">
        <v>371</v>
      </c>
    </row>
    <row r="2471" spans="2:51" s="13" customFormat="1" ht="11.25" x14ac:dyDescent="0.2">
      <c r="B2471" s="168"/>
      <c r="D2471" s="162" t="s">
        <v>379</v>
      </c>
      <c r="E2471" s="169" t="s">
        <v>1</v>
      </c>
      <c r="F2471" s="170" t="s">
        <v>2689</v>
      </c>
      <c r="H2471" s="171">
        <v>46.247</v>
      </c>
      <c r="I2471" s="172"/>
      <c r="L2471" s="168"/>
      <c r="M2471" s="173"/>
      <c r="T2471" s="174"/>
      <c r="AT2471" s="169" t="s">
        <v>379</v>
      </c>
      <c r="AU2471" s="169" t="s">
        <v>88</v>
      </c>
      <c r="AV2471" s="13" t="s">
        <v>88</v>
      </c>
      <c r="AW2471" s="13" t="s">
        <v>31</v>
      </c>
      <c r="AX2471" s="13" t="s">
        <v>75</v>
      </c>
      <c r="AY2471" s="169" t="s">
        <v>371</v>
      </c>
    </row>
    <row r="2472" spans="2:51" s="12" customFormat="1" ht="11.25" x14ac:dyDescent="0.2">
      <c r="B2472" s="161"/>
      <c r="D2472" s="162" t="s">
        <v>379</v>
      </c>
      <c r="E2472" s="163" t="s">
        <v>1</v>
      </c>
      <c r="F2472" s="164" t="s">
        <v>819</v>
      </c>
      <c r="H2472" s="163" t="s">
        <v>1</v>
      </c>
      <c r="I2472" s="165"/>
      <c r="L2472" s="161"/>
      <c r="M2472" s="166"/>
      <c r="T2472" s="167"/>
      <c r="AT2472" s="163" t="s">
        <v>379</v>
      </c>
      <c r="AU2472" s="163" t="s">
        <v>88</v>
      </c>
      <c r="AV2472" s="12" t="s">
        <v>82</v>
      </c>
      <c r="AW2472" s="12" t="s">
        <v>31</v>
      </c>
      <c r="AX2472" s="12" t="s">
        <v>75</v>
      </c>
      <c r="AY2472" s="163" t="s">
        <v>371</v>
      </c>
    </row>
    <row r="2473" spans="2:51" s="13" customFormat="1" ht="11.25" x14ac:dyDescent="0.2">
      <c r="B2473" s="168"/>
      <c r="D2473" s="162" t="s">
        <v>379</v>
      </c>
      <c r="E2473" s="169" t="s">
        <v>1</v>
      </c>
      <c r="F2473" s="170" t="s">
        <v>2690</v>
      </c>
      <c r="H2473" s="171">
        <v>46.271999999999998</v>
      </c>
      <c r="I2473" s="172"/>
      <c r="L2473" s="168"/>
      <c r="M2473" s="173"/>
      <c r="T2473" s="174"/>
      <c r="AT2473" s="169" t="s">
        <v>379</v>
      </c>
      <c r="AU2473" s="169" t="s">
        <v>88</v>
      </c>
      <c r="AV2473" s="13" t="s">
        <v>88</v>
      </c>
      <c r="AW2473" s="13" t="s">
        <v>31</v>
      </c>
      <c r="AX2473" s="13" t="s">
        <v>75</v>
      </c>
      <c r="AY2473" s="169" t="s">
        <v>371</v>
      </c>
    </row>
    <row r="2474" spans="2:51" s="12" customFormat="1" ht="11.25" x14ac:dyDescent="0.2">
      <c r="B2474" s="161"/>
      <c r="D2474" s="162" t="s">
        <v>379</v>
      </c>
      <c r="E2474" s="163" t="s">
        <v>1</v>
      </c>
      <c r="F2474" s="164" t="s">
        <v>821</v>
      </c>
      <c r="H2474" s="163" t="s">
        <v>1</v>
      </c>
      <c r="I2474" s="165"/>
      <c r="L2474" s="161"/>
      <c r="M2474" s="166"/>
      <c r="T2474" s="167"/>
      <c r="AT2474" s="163" t="s">
        <v>379</v>
      </c>
      <c r="AU2474" s="163" t="s">
        <v>88</v>
      </c>
      <c r="AV2474" s="12" t="s">
        <v>82</v>
      </c>
      <c r="AW2474" s="12" t="s">
        <v>31</v>
      </c>
      <c r="AX2474" s="12" t="s">
        <v>75</v>
      </c>
      <c r="AY2474" s="163" t="s">
        <v>371</v>
      </c>
    </row>
    <row r="2475" spans="2:51" s="13" customFormat="1" ht="11.25" x14ac:dyDescent="0.2">
      <c r="B2475" s="168"/>
      <c r="D2475" s="162" t="s">
        <v>379</v>
      </c>
      <c r="E2475" s="169" t="s">
        <v>1</v>
      </c>
      <c r="F2475" s="170" t="s">
        <v>2691</v>
      </c>
      <c r="H2475" s="171">
        <v>6.72</v>
      </c>
      <c r="I2475" s="172"/>
      <c r="L2475" s="168"/>
      <c r="M2475" s="173"/>
      <c r="T2475" s="174"/>
      <c r="AT2475" s="169" t="s">
        <v>379</v>
      </c>
      <c r="AU2475" s="169" t="s">
        <v>88</v>
      </c>
      <c r="AV2475" s="13" t="s">
        <v>88</v>
      </c>
      <c r="AW2475" s="13" t="s">
        <v>31</v>
      </c>
      <c r="AX2475" s="13" t="s">
        <v>75</v>
      </c>
      <c r="AY2475" s="169" t="s">
        <v>371</v>
      </c>
    </row>
    <row r="2476" spans="2:51" s="12" customFormat="1" ht="11.25" x14ac:dyDescent="0.2">
      <c r="B2476" s="161"/>
      <c r="D2476" s="162" t="s">
        <v>379</v>
      </c>
      <c r="E2476" s="163" t="s">
        <v>1</v>
      </c>
      <c r="F2476" s="164" t="s">
        <v>823</v>
      </c>
      <c r="H2476" s="163" t="s">
        <v>1</v>
      </c>
      <c r="I2476" s="165"/>
      <c r="L2476" s="161"/>
      <c r="M2476" s="166"/>
      <c r="T2476" s="167"/>
      <c r="AT2476" s="163" t="s">
        <v>379</v>
      </c>
      <c r="AU2476" s="163" t="s">
        <v>88</v>
      </c>
      <c r="AV2476" s="12" t="s">
        <v>82</v>
      </c>
      <c r="AW2476" s="12" t="s">
        <v>31</v>
      </c>
      <c r="AX2476" s="12" t="s">
        <v>75</v>
      </c>
      <c r="AY2476" s="163" t="s">
        <v>371</v>
      </c>
    </row>
    <row r="2477" spans="2:51" s="13" customFormat="1" ht="11.25" x14ac:dyDescent="0.2">
      <c r="B2477" s="168"/>
      <c r="D2477" s="162" t="s">
        <v>379</v>
      </c>
      <c r="E2477" s="169" t="s">
        <v>1</v>
      </c>
      <c r="F2477" s="170" t="s">
        <v>2692</v>
      </c>
      <c r="H2477" s="171">
        <v>43.320999999999998</v>
      </c>
      <c r="I2477" s="172"/>
      <c r="L2477" s="168"/>
      <c r="M2477" s="173"/>
      <c r="T2477" s="174"/>
      <c r="AT2477" s="169" t="s">
        <v>379</v>
      </c>
      <c r="AU2477" s="169" t="s">
        <v>88</v>
      </c>
      <c r="AV2477" s="13" t="s">
        <v>88</v>
      </c>
      <c r="AW2477" s="13" t="s">
        <v>31</v>
      </c>
      <c r="AX2477" s="13" t="s">
        <v>75</v>
      </c>
      <c r="AY2477" s="169" t="s">
        <v>371</v>
      </c>
    </row>
    <row r="2478" spans="2:51" s="12" customFormat="1" ht="11.25" x14ac:dyDescent="0.2">
      <c r="B2478" s="161"/>
      <c r="D2478" s="162" t="s">
        <v>379</v>
      </c>
      <c r="E2478" s="163" t="s">
        <v>1</v>
      </c>
      <c r="F2478" s="164" t="s">
        <v>825</v>
      </c>
      <c r="H2478" s="163" t="s">
        <v>1</v>
      </c>
      <c r="I2478" s="165"/>
      <c r="L2478" s="161"/>
      <c r="M2478" s="166"/>
      <c r="T2478" s="167"/>
      <c r="AT2478" s="163" t="s">
        <v>379</v>
      </c>
      <c r="AU2478" s="163" t="s">
        <v>88</v>
      </c>
      <c r="AV2478" s="12" t="s">
        <v>82</v>
      </c>
      <c r="AW2478" s="12" t="s">
        <v>31</v>
      </c>
      <c r="AX2478" s="12" t="s">
        <v>75</v>
      </c>
      <c r="AY2478" s="163" t="s">
        <v>371</v>
      </c>
    </row>
    <row r="2479" spans="2:51" s="13" customFormat="1" ht="11.25" x14ac:dyDescent="0.2">
      <c r="B2479" s="168"/>
      <c r="D2479" s="162" t="s">
        <v>379</v>
      </c>
      <c r="E2479" s="169" t="s">
        <v>1</v>
      </c>
      <c r="F2479" s="170" t="s">
        <v>2693</v>
      </c>
      <c r="H2479" s="171">
        <v>4.5720000000000001</v>
      </c>
      <c r="I2479" s="172"/>
      <c r="L2479" s="168"/>
      <c r="M2479" s="173"/>
      <c r="T2479" s="174"/>
      <c r="AT2479" s="169" t="s">
        <v>379</v>
      </c>
      <c r="AU2479" s="169" t="s">
        <v>88</v>
      </c>
      <c r="AV2479" s="13" t="s">
        <v>88</v>
      </c>
      <c r="AW2479" s="13" t="s">
        <v>31</v>
      </c>
      <c r="AX2479" s="13" t="s">
        <v>75</v>
      </c>
      <c r="AY2479" s="169" t="s">
        <v>371</v>
      </c>
    </row>
    <row r="2480" spans="2:51" s="12" customFormat="1" ht="11.25" x14ac:dyDescent="0.2">
      <c r="B2480" s="161"/>
      <c r="D2480" s="162" t="s">
        <v>379</v>
      </c>
      <c r="E2480" s="163" t="s">
        <v>1</v>
      </c>
      <c r="F2480" s="164" t="s">
        <v>2897</v>
      </c>
      <c r="H2480" s="163" t="s">
        <v>1</v>
      </c>
      <c r="I2480" s="165"/>
      <c r="L2480" s="161"/>
      <c r="M2480" s="166"/>
      <c r="T2480" s="167"/>
      <c r="AT2480" s="163" t="s">
        <v>379</v>
      </c>
      <c r="AU2480" s="163" t="s">
        <v>88</v>
      </c>
      <c r="AV2480" s="12" t="s">
        <v>82</v>
      </c>
      <c r="AW2480" s="12" t="s">
        <v>31</v>
      </c>
      <c r="AX2480" s="12" t="s">
        <v>75</v>
      </c>
      <c r="AY2480" s="163" t="s">
        <v>371</v>
      </c>
    </row>
    <row r="2481" spans="2:51" s="13" customFormat="1" ht="11.25" x14ac:dyDescent="0.2">
      <c r="B2481" s="168"/>
      <c r="D2481" s="162" t="s">
        <v>379</v>
      </c>
      <c r="E2481" s="169" t="s">
        <v>1</v>
      </c>
      <c r="F2481" s="170" t="s">
        <v>2898</v>
      </c>
      <c r="H2481" s="171">
        <v>24</v>
      </c>
      <c r="I2481" s="172"/>
      <c r="L2481" s="168"/>
      <c r="M2481" s="173"/>
      <c r="T2481" s="174"/>
      <c r="AT2481" s="169" t="s">
        <v>379</v>
      </c>
      <c r="AU2481" s="169" t="s">
        <v>88</v>
      </c>
      <c r="AV2481" s="13" t="s">
        <v>88</v>
      </c>
      <c r="AW2481" s="13" t="s">
        <v>31</v>
      </c>
      <c r="AX2481" s="13" t="s">
        <v>75</v>
      </c>
      <c r="AY2481" s="169" t="s">
        <v>371</v>
      </c>
    </row>
    <row r="2482" spans="2:51" s="12" customFormat="1" ht="11.25" x14ac:dyDescent="0.2">
      <c r="B2482" s="161"/>
      <c r="D2482" s="162" t="s">
        <v>379</v>
      </c>
      <c r="E2482" s="163" t="s">
        <v>1</v>
      </c>
      <c r="F2482" s="164" t="s">
        <v>827</v>
      </c>
      <c r="H2482" s="163" t="s">
        <v>1</v>
      </c>
      <c r="I2482" s="165"/>
      <c r="L2482" s="161"/>
      <c r="M2482" s="166"/>
      <c r="T2482" s="167"/>
      <c r="AT2482" s="163" t="s">
        <v>379</v>
      </c>
      <c r="AU2482" s="163" t="s">
        <v>88</v>
      </c>
      <c r="AV2482" s="12" t="s">
        <v>82</v>
      </c>
      <c r="AW2482" s="12" t="s">
        <v>31</v>
      </c>
      <c r="AX2482" s="12" t="s">
        <v>75</v>
      </c>
      <c r="AY2482" s="163" t="s">
        <v>371</v>
      </c>
    </row>
    <row r="2483" spans="2:51" s="13" customFormat="1" ht="11.25" x14ac:dyDescent="0.2">
      <c r="B2483" s="168"/>
      <c r="D2483" s="162" t="s">
        <v>379</v>
      </c>
      <c r="E2483" s="169" t="s">
        <v>1</v>
      </c>
      <c r="F2483" s="170" t="s">
        <v>2694</v>
      </c>
      <c r="H2483" s="171">
        <v>36.6</v>
      </c>
      <c r="I2483" s="172"/>
      <c r="L2483" s="168"/>
      <c r="M2483" s="173"/>
      <c r="T2483" s="174"/>
      <c r="AT2483" s="169" t="s">
        <v>379</v>
      </c>
      <c r="AU2483" s="169" t="s">
        <v>88</v>
      </c>
      <c r="AV2483" s="13" t="s">
        <v>88</v>
      </c>
      <c r="AW2483" s="13" t="s">
        <v>31</v>
      </c>
      <c r="AX2483" s="13" t="s">
        <v>75</v>
      </c>
      <c r="AY2483" s="169" t="s">
        <v>371</v>
      </c>
    </row>
    <row r="2484" spans="2:51" s="12" customFormat="1" ht="11.25" x14ac:dyDescent="0.2">
      <c r="B2484" s="161"/>
      <c r="D2484" s="162" t="s">
        <v>379</v>
      </c>
      <c r="E2484" s="163" t="s">
        <v>1</v>
      </c>
      <c r="F2484" s="164" t="s">
        <v>833</v>
      </c>
      <c r="H2484" s="163" t="s">
        <v>1</v>
      </c>
      <c r="I2484" s="165"/>
      <c r="L2484" s="161"/>
      <c r="M2484" s="166"/>
      <c r="T2484" s="167"/>
      <c r="AT2484" s="163" t="s">
        <v>379</v>
      </c>
      <c r="AU2484" s="163" t="s">
        <v>88</v>
      </c>
      <c r="AV2484" s="12" t="s">
        <v>82</v>
      </c>
      <c r="AW2484" s="12" t="s">
        <v>31</v>
      </c>
      <c r="AX2484" s="12" t="s">
        <v>75</v>
      </c>
      <c r="AY2484" s="163" t="s">
        <v>371</v>
      </c>
    </row>
    <row r="2485" spans="2:51" s="13" customFormat="1" ht="11.25" x14ac:dyDescent="0.2">
      <c r="B2485" s="168"/>
      <c r="D2485" s="162" t="s">
        <v>379</v>
      </c>
      <c r="E2485" s="169" t="s">
        <v>1</v>
      </c>
      <c r="F2485" s="170" t="s">
        <v>2899</v>
      </c>
      <c r="H2485" s="171">
        <v>10.737</v>
      </c>
      <c r="I2485" s="172"/>
      <c r="L2485" s="168"/>
      <c r="M2485" s="173"/>
      <c r="T2485" s="174"/>
      <c r="AT2485" s="169" t="s">
        <v>379</v>
      </c>
      <c r="AU2485" s="169" t="s">
        <v>88</v>
      </c>
      <c r="AV2485" s="13" t="s">
        <v>88</v>
      </c>
      <c r="AW2485" s="13" t="s">
        <v>31</v>
      </c>
      <c r="AX2485" s="13" t="s">
        <v>75</v>
      </c>
      <c r="AY2485" s="169" t="s">
        <v>371</v>
      </c>
    </row>
    <row r="2486" spans="2:51" s="12" customFormat="1" ht="11.25" x14ac:dyDescent="0.2">
      <c r="B2486" s="161"/>
      <c r="D2486" s="162" t="s">
        <v>379</v>
      </c>
      <c r="E2486" s="163" t="s">
        <v>1</v>
      </c>
      <c r="F2486" s="164" t="s">
        <v>2900</v>
      </c>
      <c r="H2486" s="163" t="s">
        <v>1</v>
      </c>
      <c r="I2486" s="165"/>
      <c r="L2486" s="161"/>
      <c r="M2486" s="166"/>
      <c r="T2486" s="167"/>
      <c r="AT2486" s="163" t="s">
        <v>379</v>
      </c>
      <c r="AU2486" s="163" t="s">
        <v>88</v>
      </c>
      <c r="AV2486" s="12" t="s">
        <v>82</v>
      </c>
      <c r="AW2486" s="12" t="s">
        <v>31</v>
      </c>
      <c r="AX2486" s="12" t="s">
        <v>75</v>
      </c>
      <c r="AY2486" s="163" t="s">
        <v>371</v>
      </c>
    </row>
    <row r="2487" spans="2:51" s="13" customFormat="1" ht="11.25" x14ac:dyDescent="0.2">
      <c r="B2487" s="168"/>
      <c r="D2487" s="162" t="s">
        <v>379</v>
      </c>
      <c r="E2487" s="169" t="s">
        <v>1</v>
      </c>
      <c r="F2487" s="170" t="s">
        <v>2901</v>
      </c>
      <c r="H2487" s="171">
        <v>0.91</v>
      </c>
      <c r="I2487" s="172"/>
      <c r="L2487" s="168"/>
      <c r="M2487" s="173"/>
      <c r="T2487" s="174"/>
      <c r="AT2487" s="169" t="s">
        <v>379</v>
      </c>
      <c r="AU2487" s="169" t="s">
        <v>88</v>
      </c>
      <c r="AV2487" s="13" t="s">
        <v>88</v>
      </c>
      <c r="AW2487" s="13" t="s">
        <v>31</v>
      </c>
      <c r="AX2487" s="13" t="s">
        <v>75</v>
      </c>
      <c r="AY2487" s="169" t="s">
        <v>371</v>
      </c>
    </row>
    <row r="2488" spans="2:51" s="12" customFormat="1" ht="11.25" x14ac:dyDescent="0.2">
      <c r="B2488" s="161"/>
      <c r="D2488" s="162" t="s">
        <v>379</v>
      </c>
      <c r="E2488" s="163" t="s">
        <v>1</v>
      </c>
      <c r="F2488" s="164" t="s">
        <v>835</v>
      </c>
      <c r="H2488" s="163" t="s">
        <v>1</v>
      </c>
      <c r="I2488" s="165"/>
      <c r="L2488" s="161"/>
      <c r="M2488" s="166"/>
      <c r="T2488" s="167"/>
      <c r="AT2488" s="163" t="s">
        <v>379</v>
      </c>
      <c r="AU2488" s="163" t="s">
        <v>88</v>
      </c>
      <c r="AV2488" s="12" t="s">
        <v>82</v>
      </c>
      <c r="AW2488" s="12" t="s">
        <v>31</v>
      </c>
      <c r="AX2488" s="12" t="s">
        <v>75</v>
      </c>
      <c r="AY2488" s="163" t="s">
        <v>371</v>
      </c>
    </row>
    <row r="2489" spans="2:51" s="13" customFormat="1" ht="11.25" x14ac:dyDescent="0.2">
      <c r="B2489" s="168"/>
      <c r="D2489" s="162" t="s">
        <v>379</v>
      </c>
      <c r="E2489" s="169" t="s">
        <v>1</v>
      </c>
      <c r="F2489" s="170" t="s">
        <v>2902</v>
      </c>
      <c r="H2489" s="171">
        <v>0.75600000000000001</v>
      </c>
      <c r="I2489" s="172"/>
      <c r="L2489" s="168"/>
      <c r="M2489" s="173"/>
      <c r="T2489" s="174"/>
      <c r="AT2489" s="169" t="s">
        <v>379</v>
      </c>
      <c r="AU2489" s="169" t="s">
        <v>88</v>
      </c>
      <c r="AV2489" s="13" t="s">
        <v>88</v>
      </c>
      <c r="AW2489" s="13" t="s">
        <v>31</v>
      </c>
      <c r="AX2489" s="13" t="s">
        <v>75</v>
      </c>
      <c r="AY2489" s="169" t="s">
        <v>371</v>
      </c>
    </row>
    <row r="2490" spans="2:51" s="12" customFormat="1" ht="11.25" x14ac:dyDescent="0.2">
      <c r="B2490" s="161"/>
      <c r="D2490" s="162" t="s">
        <v>379</v>
      </c>
      <c r="E2490" s="163" t="s">
        <v>1</v>
      </c>
      <c r="F2490" s="164" t="s">
        <v>829</v>
      </c>
      <c r="H2490" s="163" t="s">
        <v>1</v>
      </c>
      <c r="I2490" s="165"/>
      <c r="L2490" s="161"/>
      <c r="M2490" s="166"/>
      <c r="T2490" s="167"/>
      <c r="AT2490" s="163" t="s">
        <v>379</v>
      </c>
      <c r="AU2490" s="163" t="s">
        <v>88</v>
      </c>
      <c r="AV2490" s="12" t="s">
        <v>82</v>
      </c>
      <c r="AW2490" s="12" t="s">
        <v>31</v>
      </c>
      <c r="AX2490" s="12" t="s">
        <v>75</v>
      </c>
      <c r="AY2490" s="163" t="s">
        <v>371</v>
      </c>
    </row>
    <row r="2491" spans="2:51" s="13" customFormat="1" ht="11.25" x14ac:dyDescent="0.2">
      <c r="B2491" s="168"/>
      <c r="D2491" s="162" t="s">
        <v>379</v>
      </c>
      <c r="E2491" s="169" t="s">
        <v>1</v>
      </c>
      <c r="F2491" s="170" t="s">
        <v>2695</v>
      </c>
      <c r="H2491" s="171">
        <v>1.6970000000000001</v>
      </c>
      <c r="I2491" s="172"/>
      <c r="L2491" s="168"/>
      <c r="M2491" s="173"/>
      <c r="T2491" s="174"/>
      <c r="AT2491" s="169" t="s">
        <v>379</v>
      </c>
      <c r="AU2491" s="169" t="s">
        <v>88</v>
      </c>
      <c r="AV2491" s="13" t="s">
        <v>88</v>
      </c>
      <c r="AW2491" s="13" t="s">
        <v>31</v>
      </c>
      <c r="AX2491" s="13" t="s">
        <v>75</v>
      </c>
      <c r="AY2491" s="169" t="s">
        <v>371</v>
      </c>
    </row>
    <row r="2492" spans="2:51" s="12" customFormat="1" ht="11.25" x14ac:dyDescent="0.2">
      <c r="B2492" s="161"/>
      <c r="D2492" s="162" t="s">
        <v>379</v>
      </c>
      <c r="E2492" s="163" t="s">
        <v>1</v>
      </c>
      <c r="F2492" s="164" t="s">
        <v>831</v>
      </c>
      <c r="H2492" s="163" t="s">
        <v>1</v>
      </c>
      <c r="I2492" s="165"/>
      <c r="L2492" s="161"/>
      <c r="M2492" s="166"/>
      <c r="T2492" s="167"/>
      <c r="AT2492" s="163" t="s">
        <v>379</v>
      </c>
      <c r="AU2492" s="163" t="s">
        <v>88</v>
      </c>
      <c r="AV2492" s="12" t="s">
        <v>82</v>
      </c>
      <c r="AW2492" s="12" t="s">
        <v>31</v>
      </c>
      <c r="AX2492" s="12" t="s">
        <v>75</v>
      </c>
      <c r="AY2492" s="163" t="s">
        <v>371</v>
      </c>
    </row>
    <row r="2493" spans="2:51" s="13" customFormat="1" ht="11.25" x14ac:dyDescent="0.2">
      <c r="B2493" s="168"/>
      <c r="D2493" s="162" t="s">
        <v>379</v>
      </c>
      <c r="E2493" s="169" t="s">
        <v>1</v>
      </c>
      <c r="F2493" s="170" t="s">
        <v>2696</v>
      </c>
      <c r="H2493" s="171">
        <v>1.056</v>
      </c>
      <c r="I2493" s="172"/>
      <c r="L2493" s="168"/>
      <c r="M2493" s="173"/>
      <c r="T2493" s="174"/>
      <c r="AT2493" s="169" t="s">
        <v>379</v>
      </c>
      <c r="AU2493" s="169" t="s">
        <v>88</v>
      </c>
      <c r="AV2493" s="13" t="s">
        <v>88</v>
      </c>
      <c r="AW2493" s="13" t="s">
        <v>31</v>
      </c>
      <c r="AX2493" s="13" t="s">
        <v>75</v>
      </c>
      <c r="AY2493" s="169" t="s">
        <v>371</v>
      </c>
    </row>
    <row r="2494" spans="2:51" s="12" customFormat="1" ht="11.25" x14ac:dyDescent="0.2">
      <c r="B2494" s="161"/>
      <c r="D2494" s="162" t="s">
        <v>379</v>
      </c>
      <c r="E2494" s="163" t="s">
        <v>1</v>
      </c>
      <c r="F2494" s="164" t="s">
        <v>2903</v>
      </c>
      <c r="H2494" s="163" t="s">
        <v>1</v>
      </c>
      <c r="I2494" s="165"/>
      <c r="L2494" s="161"/>
      <c r="M2494" s="166"/>
      <c r="T2494" s="167"/>
      <c r="AT2494" s="163" t="s">
        <v>379</v>
      </c>
      <c r="AU2494" s="163" t="s">
        <v>88</v>
      </c>
      <c r="AV2494" s="12" t="s">
        <v>82</v>
      </c>
      <c r="AW2494" s="12" t="s">
        <v>31</v>
      </c>
      <c r="AX2494" s="12" t="s">
        <v>75</v>
      </c>
      <c r="AY2494" s="163" t="s">
        <v>371</v>
      </c>
    </row>
    <row r="2495" spans="2:51" s="13" customFormat="1" ht="11.25" x14ac:dyDescent="0.2">
      <c r="B2495" s="168"/>
      <c r="D2495" s="162" t="s">
        <v>379</v>
      </c>
      <c r="E2495" s="169" t="s">
        <v>1</v>
      </c>
      <c r="F2495" s="170" t="s">
        <v>2904</v>
      </c>
      <c r="H2495" s="171">
        <v>1.0649999999999999</v>
      </c>
      <c r="I2495" s="172"/>
      <c r="L2495" s="168"/>
      <c r="M2495" s="173"/>
      <c r="T2495" s="174"/>
      <c r="AT2495" s="169" t="s">
        <v>379</v>
      </c>
      <c r="AU2495" s="169" t="s">
        <v>88</v>
      </c>
      <c r="AV2495" s="13" t="s">
        <v>88</v>
      </c>
      <c r="AW2495" s="13" t="s">
        <v>31</v>
      </c>
      <c r="AX2495" s="13" t="s">
        <v>75</v>
      </c>
      <c r="AY2495" s="169" t="s">
        <v>371</v>
      </c>
    </row>
    <row r="2496" spans="2:51" s="12" customFormat="1" ht="11.25" x14ac:dyDescent="0.2">
      <c r="B2496" s="161"/>
      <c r="D2496" s="162" t="s">
        <v>379</v>
      </c>
      <c r="E2496" s="163" t="s">
        <v>1</v>
      </c>
      <c r="F2496" s="164" t="s">
        <v>2905</v>
      </c>
      <c r="H2496" s="163" t="s">
        <v>1</v>
      </c>
      <c r="I2496" s="165"/>
      <c r="L2496" s="161"/>
      <c r="M2496" s="166"/>
      <c r="T2496" s="167"/>
      <c r="AT2496" s="163" t="s">
        <v>379</v>
      </c>
      <c r="AU2496" s="163" t="s">
        <v>88</v>
      </c>
      <c r="AV2496" s="12" t="s">
        <v>82</v>
      </c>
      <c r="AW2496" s="12" t="s">
        <v>31</v>
      </c>
      <c r="AX2496" s="12" t="s">
        <v>75</v>
      </c>
      <c r="AY2496" s="163" t="s">
        <v>371</v>
      </c>
    </row>
    <row r="2497" spans="2:51" s="13" customFormat="1" ht="11.25" x14ac:dyDescent="0.2">
      <c r="B2497" s="168"/>
      <c r="D2497" s="162" t="s">
        <v>379</v>
      </c>
      <c r="E2497" s="169" t="s">
        <v>1</v>
      </c>
      <c r="F2497" s="170" t="s">
        <v>2906</v>
      </c>
      <c r="H2497" s="171">
        <v>0.877</v>
      </c>
      <c r="I2497" s="172"/>
      <c r="L2497" s="168"/>
      <c r="M2497" s="173"/>
      <c r="T2497" s="174"/>
      <c r="AT2497" s="169" t="s">
        <v>379</v>
      </c>
      <c r="AU2497" s="169" t="s">
        <v>88</v>
      </c>
      <c r="AV2497" s="13" t="s">
        <v>88</v>
      </c>
      <c r="AW2497" s="13" t="s">
        <v>31</v>
      </c>
      <c r="AX2497" s="13" t="s">
        <v>75</v>
      </c>
      <c r="AY2497" s="169" t="s">
        <v>371</v>
      </c>
    </row>
    <row r="2498" spans="2:51" s="12" customFormat="1" ht="11.25" x14ac:dyDescent="0.2">
      <c r="B2498" s="161"/>
      <c r="D2498" s="162" t="s">
        <v>379</v>
      </c>
      <c r="E2498" s="163" t="s">
        <v>1</v>
      </c>
      <c r="F2498" s="164" t="s">
        <v>2907</v>
      </c>
      <c r="H2498" s="163" t="s">
        <v>1</v>
      </c>
      <c r="I2498" s="165"/>
      <c r="L2498" s="161"/>
      <c r="M2498" s="166"/>
      <c r="T2498" s="167"/>
      <c r="AT2498" s="163" t="s">
        <v>379</v>
      </c>
      <c r="AU2498" s="163" t="s">
        <v>88</v>
      </c>
      <c r="AV2498" s="12" t="s">
        <v>82</v>
      </c>
      <c r="AW2498" s="12" t="s">
        <v>31</v>
      </c>
      <c r="AX2498" s="12" t="s">
        <v>75</v>
      </c>
      <c r="AY2498" s="163" t="s">
        <v>371</v>
      </c>
    </row>
    <row r="2499" spans="2:51" s="13" customFormat="1" ht="11.25" x14ac:dyDescent="0.2">
      <c r="B2499" s="168"/>
      <c r="D2499" s="162" t="s">
        <v>379</v>
      </c>
      <c r="E2499" s="169" t="s">
        <v>1</v>
      </c>
      <c r="F2499" s="170" t="s">
        <v>2908</v>
      </c>
      <c r="H2499" s="171">
        <v>4.07</v>
      </c>
      <c r="I2499" s="172"/>
      <c r="L2499" s="168"/>
      <c r="M2499" s="173"/>
      <c r="T2499" s="174"/>
      <c r="AT2499" s="169" t="s">
        <v>379</v>
      </c>
      <c r="AU2499" s="169" t="s">
        <v>88</v>
      </c>
      <c r="AV2499" s="13" t="s">
        <v>88</v>
      </c>
      <c r="AW2499" s="13" t="s">
        <v>31</v>
      </c>
      <c r="AX2499" s="13" t="s">
        <v>75</v>
      </c>
      <c r="AY2499" s="169" t="s">
        <v>371</v>
      </c>
    </row>
    <row r="2500" spans="2:51" s="12" customFormat="1" ht="11.25" x14ac:dyDescent="0.2">
      <c r="B2500" s="161"/>
      <c r="D2500" s="162" t="s">
        <v>379</v>
      </c>
      <c r="E2500" s="163" t="s">
        <v>1</v>
      </c>
      <c r="F2500" s="164" t="s">
        <v>837</v>
      </c>
      <c r="H2500" s="163" t="s">
        <v>1</v>
      </c>
      <c r="I2500" s="165"/>
      <c r="L2500" s="161"/>
      <c r="M2500" s="166"/>
      <c r="T2500" s="167"/>
      <c r="AT2500" s="163" t="s">
        <v>379</v>
      </c>
      <c r="AU2500" s="163" t="s">
        <v>88</v>
      </c>
      <c r="AV2500" s="12" t="s">
        <v>82</v>
      </c>
      <c r="AW2500" s="12" t="s">
        <v>31</v>
      </c>
      <c r="AX2500" s="12" t="s">
        <v>75</v>
      </c>
      <c r="AY2500" s="163" t="s">
        <v>371</v>
      </c>
    </row>
    <row r="2501" spans="2:51" s="13" customFormat="1" ht="11.25" x14ac:dyDescent="0.2">
      <c r="B2501" s="168"/>
      <c r="D2501" s="162" t="s">
        <v>379</v>
      </c>
      <c r="E2501" s="169" t="s">
        <v>1</v>
      </c>
      <c r="F2501" s="170" t="s">
        <v>2699</v>
      </c>
      <c r="H2501" s="171">
        <v>12.15</v>
      </c>
      <c r="I2501" s="172"/>
      <c r="L2501" s="168"/>
      <c r="M2501" s="173"/>
      <c r="T2501" s="174"/>
      <c r="AT2501" s="169" t="s">
        <v>379</v>
      </c>
      <c r="AU2501" s="169" t="s">
        <v>88</v>
      </c>
      <c r="AV2501" s="13" t="s">
        <v>88</v>
      </c>
      <c r="AW2501" s="13" t="s">
        <v>31</v>
      </c>
      <c r="AX2501" s="13" t="s">
        <v>75</v>
      </c>
      <c r="AY2501" s="169" t="s">
        <v>371</v>
      </c>
    </row>
    <row r="2502" spans="2:51" s="12" customFormat="1" ht="11.25" x14ac:dyDescent="0.2">
      <c r="B2502" s="161"/>
      <c r="D2502" s="162" t="s">
        <v>379</v>
      </c>
      <c r="E2502" s="163" t="s">
        <v>1</v>
      </c>
      <c r="F2502" s="164" t="s">
        <v>839</v>
      </c>
      <c r="H2502" s="163" t="s">
        <v>1</v>
      </c>
      <c r="I2502" s="165"/>
      <c r="L2502" s="161"/>
      <c r="M2502" s="166"/>
      <c r="T2502" s="167"/>
      <c r="AT2502" s="163" t="s">
        <v>379</v>
      </c>
      <c r="AU2502" s="163" t="s">
        <v>88</v>
      </c>
      <c r="AV2502" s="12" t="s">
        <v>82</v>
      </c>
      <c r="AW2502" s="12" t="s">
        <v>31</v>
      </c>
      <c r="AX2502" s="12" t="s">
        <v>75</v>
      </c>
      <c r="AY2502" s="163" t="s">
        <v>371</v>
      </c>
    </row>
    <row r="2503" spans="2:51" s="13" customFormat="1" ht="11.25" x14ac:dyDescent="0.2">
      <c r="B2503" s="168"/>
      <c r="D2503" s="162" t="s">
        <v>379</v>
      </c>
      <c r="E2503" s="169" t="s">
        <v>1</v>
      </c>
      <c r="F2503" s="170" t="s">
        <v>2700</v>
      </c>
      <c r="H2503" s="171">
        <v>3.5169999999999999</v>
      </c>
      <c r="I2503" s="172"/>
      <c r="L2503" s="168"/>
      <c r="M2503" s="173"/>
      <c r="T2503" s="174"/>
      <c r="AT2503" s="169" t="s">
        <v>379</v>
      </c>
      <c r="AU2503" s="169" t="s">
        <v>88</v>
      </c>
      <c r="AV2503" s="13" t="s">
        <v>88</v>
      </c>
      <c r="AW2503" s="13" t="s">
        <v>31</v>
      </c>
      <c r="AX2503" s="13" t="s">
        <v>75</v>
      </c>
      <c r="AY2503" s="169" t="s">
        <v>371</v>
      </c>
    </row>
    <row r="2504" spans="2:51" s="12" customFormat="1" ht="11.25" x14ac:dyDescent="0.2">
      <c r="B2504" s="161"/>
      <c r="D2504" s="162" t="s">
        <v>379</v>
      </c>
      <c r="E2504" s="163" t="s">
        <v>1</v>
      </c>
      <c r="F2504" s="164" t="s">
        <v>2909</v>
      </c>
      <c r="H2504" s="163" t="s">
        <v>1</v>
      </c>
      <c r="I2504" s="165"/>
      <c r="L2504" s="161"/>
      <c r="M2504" s="166"/>
      <c r="T2504" s="167"/>
      <c r="AT2504" s="163" t="s">
        <v>379</v>
      </c>
      <c r="AU2504" s="163" t="s">
        <v>88</v>
      </c>
      <c r="AV2504" s="12" t="s">
        <v>82</v>
      </c>
      <c r="AW2504" s="12" t="s">
        <v>31</v>
      </c>
      <c r="AX2504" s="12" t="s">
        <v>75</v>
      </c>
      <c r="AY2504" s="163" t="s">
        <v>371</v>
      </c>
    </row>
    <row r="2505" spans="2:51" s="13" customFormat="1" ht="11.25" x14ac:dyDescent="0.2">
      <c r="B2505" s="168"/>
      <c r="D2505" s="162" t="s">
        <v>379</v>
      </c>
      <c r="E2505" s="169" t="s">
        <v>1</v>
      </c>
      <c r="F2505" s="170" t="s">
        <v>2910</v>
      </c>
      <c r="H2505" s="171">
        <v>2.5529999999999999</v>
      </c>
      <c r="I2505" s="172"/>
      <c r="L2505" s="168"/>
      <c r="M2505" s="173"/>
      <c r="T2505" s="174"/>
      <c r="AT2505" s="169" t="s">
        <v>379</v>
      </c>
      <c r="AU2505" s="169" t="s">
        <v>88</v>
      </c>
      <c r="AV2505" s="13" t="s">
        <v>88</v>
      </c>
      <c r="AW2505" s="13" t="s">
        <v>31</v>
      </c>
      <c r="AX2505" s="13" t="s">
        <v>75</v>
      </c>
      <c r="AY2505" s="169" t="s">
        <v>371</v>
      </c>
    </row>
    <row r="2506" spans="2:51" s="12" customFormat="1" ht="11.25" x14ac:dyDescent="0.2">
      <c r="B2506" s="161"/>
      <c r="D2506" s="162" t="s">
        <v>379</v>
      </c>
      <c r="E2506" s="163" t="s">
        <v>1</v>
      </c>
      <c r="F2506" s="164" t="s">
        <v>841</v>
      </c>
      <c r="H2506" s="163" t="s">
        <v>1</v>
      </c>
      <c r="I2506" s="165"/>
      <c r="L2506" s="161"/>
      <c r="M2506" s="166"/>
      <c r="T2506" s="167"/>
      <c r="AT2506" s="163" t="s">
        <v>379</v>
      </c>
      <c r="AU2506" s="163" t="s">
        <v>88</v>
      </c>
      <c r="AV2506" s="12" t="s">
        <v>82</v>
      </c>
      <c r="AW2506" s="12" t="s">
        <v>31</v>
      </c>
      <c r="AX2506" s="12" t="s">
        <v>75</v>
      </c>
      <c r="AY2506" s="163" t="s">
        <v>371</v>
      </c>
    </row>
    <row r="2507" spans="2:51" s="12" customFormat="1" ht="11.25" x14ac:dyDescent="0.2">
      <c r="B2507" s="161"/>
      <c r="D2507" s="162" t="s">
        <v>379</v>
      </c>
      <c r="E2507" s="163" t="s">
        <v>1</v>
      </c>
      <c r="F2507" s="164" t="s">
        <v>842</v>
      </c>
      <c r="H2507" s="163" t="s">
        <v>1</v>
      </c>
      <c r="I2507" s="165"/>
      <c r="L2507" s="161"/>
      <c r="M2507" s="166"/>
      <c r="T2507" s="167"/>
      <c r="AT2507" s="163" t="s">
        <v>379</v>
      </c>
      <c r="AU2507" s="163" t="s">
        <v>88</v>
      </c>
      <c r="AV2507" s="12" t="s">
        <v>82</v>
      </c>
      <c r="AW2507" s="12" t="s">
        <v>31</v>
      </c>
      <c r="AX2507" s="12" t="s">
        <v>75</v>
      </c>
      <c r="AY2507" s="163" t="s">
        <v>371</v>
      </c>
    </row>
    <row r="2508" spans="2:51" s="13" customFormat="1" ht="11.25" x14ac:dyDescent="0.2">
      <c r="B2508" s="168"/>
      <c r="D2508" s="162" t="s">
        <v>379</v>
      </c>
      <c r="E2508" s="169" t="s">
        <v>1</v>
      </c>
      <c r="F2508" s="170" t="s">
        <v>2701</v>
      </c>
      <c r="H2508" s="171">
        <v>2.2970000000000002</v>
      </c>
      <c r="I2508" s="172"/>
      <c r="L2508" s="168"/>
      <c r="M2508" s="173"/>
      <c r="T2508" s="174"/>
      <c r="AT2508" s="169" t="s">
        <v>379</v>
      </c>
      <c r="AU2508" s="169" t="s">
        <v>88</v>
      </c>
      <c r="AV2508" s="13" t="s">
        <v>88</v>
      </c>
      <c r="AW2508" s="13" t="s">
        <v>31</v>
      </c>
      <c r="AX2508" s="13" t="s">
        <v>75</v>
      </c>
      <c r="AY2508" s="169" t="s">
        <v>371</v>
      </c>
    </row>
    <row r="2509" spans="2:51" s="13" customFormat="1" ht="11.25" x14ac:dyDescent="0.2">
      <c r="B2509" s="168"/>
      <c r="D2509" s="162" t="s">
        <v>379</v>
      </c>
      <c r="E2509" s="169" t="s">
        <v>1</v>
      </c>
      <c r="F2509" s="170" t="s">
        <v>2702</v>
      </c>
      <c r="H2509" s="171">
        <v>1.444</v>
      </c>
      <c r="I2509" s="172"/>
      <c r="L2509" s="168"/>
      <c r="M2509" s="173"/>
      <c r="T2509" s="174"/>
      <c r="AT2509" s="169" t="s">
        <v>379</v>
      </c>
      <c r="AU2509" s="169" t="s">
        <v>88</v>
      </c>
      <c r="AV2509" s="13" t="s">
        <v>88</v>
      </c>
      <c r="AW2509" s="13" t="s">
        <v>31</v>
      </c>
      <c r="AX2509" s="13" t="s">
        <v>75</v>
      </c>
      <c r="AY2509" s="169" t="s">
        <v>371</v>
      </c>
    </row>
    <row r="2510" spans="2:51" s="12" customFormat="1" ht="11.25" x14ac:dyDescent="0.2">
      <c r="B2510" s="161"/>
      <c r="D2510" s="162" t="s">
        <v>379</v>
      </c>
      <c r="E2510" s="163" t="s">
        <v>1</v>
      </c>
      <c r="F2510" s="164" t="s">
        <v>2911</v>
      </c>
      <c r="H2510" s="163" t="s">
        <v>1</v>
      </c>
      <c r="I2510" s="165"/>
      <c r="L2510" s="161"/>
      <c r="M2510" s="166"/>
      <c r="T2510" s="167"/>
      <c r="AT2510" s="163" t="s">
        <v>379</v>
      </c>
      <c r="AU2510" s="163" t="s">
        <v>88</v>
      </c>
      <c r="AV2510" s="12" t="s">
        <v>82</v>
      </c>
      <c r="AW2510" s="12" t="s">
        <v>31</v>
      </c>
      <c r="AX2510" s="12" t="s">
        <v>75</v>
      </c>
      <c r="AY2510" s="163" t="s">
        <v>371</v>
      </c>
    </row>
    <row r="2511" spans="2:51" s="13" customFormat="1" ht="11.25" x14ac:dyDescent="0.2">
      <c r="B2511" s="168"/>
      <c r="D2511" s="162" t="s">
        <v>379</v>
      </c>
      <c r="E2511" s="169" t="s">
        <v>1</v>
      </c>
      <c r="F2511" s="170" t="s">
        <v>2912</v>
      </c>
      <c r="H2511" s="171">
        <v>4.899</v>
      </c>
      <c r="I2511" s="172"/>
      <c r="L2511" s="168"/>
      <c r="M2511" s="173"/>
      <c r="T2511" s="174"/>
      <c r="AT2511" s="169" t="s">
        <v>379</v>
      </c>
      <c r="AU2511" s="169" t="s">
        <v>88</v>
      </c>
      <c r="AV2511" s="13" t="s">
        <v>88</v>
      </c>
      <c r="AW2511" s="13" t="s">
        <v>31</v>
      </c>
      <c r="AX2511" s="13" t="s">
        <v>75</v>
      </c>
      <c r="AY2511" s="169" t="s">
        <v>371</v>
      </c>
    </row>
    <row r="2512" spans="2:51" s="12" customFormat="1" ht="11.25" x14ac:dyDescent="0.2">
      <c r="B2512" s="161"/>
      <c r="D2512" s="162" t="s">
        <v>379</v>
      </c>
      <c r="E2512" s="163" t="s">
        <v>1</v>
      </c>
      <c r="F2512" s="164" t="s">
        <v>2913</v>
      </c>
      <c r="H2512" s="163" t="s">
        <v>1</v>
      </c>
      <c r="I2512" s="165"/>
      <c r="L2512" s="161"/>
      <c r="M2512" s="166"/>
      <c r="T2512" s="167"/>
      <c r="AT2512" s="163" t="s">
        <v>379</v>
      </c>
      <c r="AU2512" s="163" t="s">
        <v>88</v>
      </c>
      <c r="AV2512" s="12" t="s">
        <v>82</v>
      </c>
      <c r="AW2512" s="12" t="s">
        <v>31</v>
      </c>
      <c r="AX2512" s="12" t="s">
        <v>75</v>
      </c>
      <c r="AY2512" s="163" t="s">
        <v>371</v>
      </c>
    </row>
    <row r="2513" spans="2:65" s="13" customFormat="1" ht="11.25" x14ac:dyDescent="0.2">
      <c r="B2513" s="168"/>
      <c r="D2513" s="162" t="s">
        <v>379</v>
      </c>
      <c r="E2513" s="169" t="s">
        <v>1</v>
      </c>
      <c r="F2513" s="170" t="s">
        <v>2914</v>
      </c>
      <c r="H2513" s="171">
        <v>6.181</v>
      </c>
      <c r="I2513" s="172"/>
      <c r="L2513" s="168"/>
      <c r="M2513" s="173"/>
      <c r="T2513" s="174"/>
      <c r="AT2513" s="169" t="s">
        <v>379</v>
      </c>
      <c r="AU2513" s="169" t="s">
        <v>88</v>
      </c>
      <c r="AV2513" s="13" t="s">
        <v>88</v>
      </c>
      <c r="AW2513" s="13" t="s">
        <v>31</v>
      </c>
      <c r="AX2513" s="13" t="s">
        <v>75</v>
      </c>
      <c r="AY2513" s="169" t="s">
        <v>371</v>
      </c>
    </row>
    <row r="2514" spans="2:65" s="12" customFormat="1" ht="11.25" x14ac:dyDescent="0.2">
      <c r="B2514" s="161"/>
      <c r="D2514" s="162" t="s">
        <v>379</v>
      </c>
      <c r="E2514" s="163" t="s">
        <v>1</v>
      </c>
      <c r="F2514" s="164" t="s">
        <v>2915</v>
      </c>
      <c r="H2514" s="163" t="s">
        <v>1</v>
      </c>
      <c r="I2514" s="165"/>
      <c r="L2514" s="161"/>
      <c r="M2514" s="166"/>
      <c r="T2514" s="167"/>
      <c r="AT2514" s="163" t="s">
        <v>379</v>
      </c>
      <c r="AU2514" s="163" t="s">
        <v>88</v>
      </c>
      <c r="AV2514" s="12" t="s">
        <v>82</v>
      </c>
      <c r="AW2514" s="12" t="s">
        <v>31</v>
      </c>
      <c r="AX2514" s="12" t="s">
        <v>75</v>
      </c>
      <c r="AY2514" s="163" t="s">
        <v>371</v>
      </c>
    </row>
    <row r="2515" spans="2:65" s="13" customFormat="1" ht="11.25" x14ac:dyDescent="0.2">
      <c r="B2515" s="168"/>
      <c r="D2515" s="162" t="s">
        <v>379</v>
      </c>
      <c r="E2515" s="169" t="s">
        <v>1</v>
      </c>
      <c r="F2515" s="170" t="s">
        <v>2916</v>
      </c>
      <c r="H2515" s="171">
        <v>29.02</v>
      </c>
      <c r="I2515" s="172"/>
      <c r="L2515" s="168"/>
      <c r="M2515" s="173"/>
      <c r="T2515" s="174"/>
      <c r="AT2515" s="169" t="s">
        <v>379</v>
      </c>
      <c r="AU2515" s="169" t="s">
        <v>88</v>
      </c>
      <c r="AV2515" s="13" t="s">
        <v>88</v>
      </c>
      <c r="AW2515" s="13" t="s">
        <v>31</v>
      </c>
      <c r="AX2515" s="13" t="s">
        <v>75</v>
      </c>
      <c r="AY2515" s="169" t="s">
        <v>371</v>
      </c>
    </row>
    <row r="2516" spans="2:65" s="12" customFormat="1" ht="11.25" x14ac:dyDescent="0.2">
      <c r="B2516" s="161"/>
      <c r="D2516" s="162" t="s">
        <v>379</v>
      </c>
      <c r="E2516" s="163" t="s">
        <v>1</v>
      </c>
      <c r="F2516" s="164" t="s">
        <v>2917</v>
      </c>
      <c r="H2516" s="163" t="s">
        <v>1</v>
      </c>
      <c r="I2516" s="165"/>
      <c r="L2516" s="161"/>
      <c r="M2516" s="166"/>
      <c r="T2516" s="167"/>
      <c r="AT2516" s="163" t="s">
        <v>379</v>
      </c>
      <c r="AU2516" s="163" t="s">
        <v>88</v>
      </c>
      <c r="AV2516" s="12" t="s">
        <v>82</v>
      </c>
      <c r="AW2516" s="12" t="s">
        <v>31</v>
      </c>
      <c r="AX2516" s="12" t="s">
        <v>75</v>
      </c>
      <c r="AY2516" s="163" t="s">
        <v>371</v>
      </c>
    </row>
    <row r="2517" spans="2:65" s="13" customFormat="1" ht="11.25" x14ac:dyDescent="0.2">
      <c r="B2517" s="168"/>
      <c r="D2517" s="162" t="s">
        <v>379</v>
      </c>
      <c r="E2517" s="169" t="s">
        <v>1</v>
      </c>
      <c r="F2517" s="170" t="s">
        <v>2918</v>
      </c>
      <c r="H2517" s="171">
        <v>19.876999999999999</v>
      </c>
      <c r="I2517" s="172"/>
      <c r="L2517" s="168"/>
      <c r="M2517" s="173"/>
      <c r="T2517" s="174"/>
      <c r="AT2517" s="169" t="s">
        <v>379</v>
      </c>
      <c r="AU2517" s="169" t="s">
        <v>88</v>
      </c>
      <c r="AV2517" s="13" t="s">
        <v>88</v>
      </c>
      <c r="AW2517" s="13" t="s">
        <v>31</v>
      </c>
      <c r="AX2517" s="13" t="s">
        <v>75</v>
      </c>
      <c r="AY2517" s="169" t="s">
        <v>371</v>
      </c>
    </row>
    <row r="2518" spans="2:65" s="12" customFormat="1" ht="11.25" x14ac:dyDescent="0.2">
      <c r="B2518" s="161"/>
      <c r="D2518" s="162" t="s">
        <v>379</v>
      </c>
      <c r="E2518" s="163" t="s">
        <v>1</v>
      </c>
      <c r="F2518" s="164" t="s">
        <v>2919</v>
      </c>
      <c r="H2518" s="163" t="s">
        <v>1</v>
      </c>
      <c r="I2518" s="165"/>
      <c r="L2518" s="161"/>
      <c r="M2518" s="166"/>
      <c r="T2518" s="167"/>
      <c r="AT2518" s="163" t="s">
        <v>379</v>
      </c>
      <c r="AU2518" s="163" t="s">
        <v>88</v>
      </c>
      <c r="AV2518" s="12" t="s">
        <v>82</v>
      </c>
      <c r="AW2518" s="12" t="s">
        <v>31</v>
      </c>
      <c r="AX2518" s="12" t="s">
        <v>75</v>
      </c>
      <c r="AY2518" s="163" t="s">
        <v>371</v>
      </c>
    </row>
    <row r="2519" spans="2:65" s="13" customFormat="1" ht="11.25" x14ac:dyDescent="0.2">
      <c r="B2519" s="168"/>
      <c r="D2519" s="162" t="s">
        <v>379</v>
      </c>
      <c r="E2519" s="169" t="s">
        <v>1</v>
      </c>
      <c r="F2519" s="170" t="s">
        <v>2920</v>
      </c>
      <c r="H2519" s="171">
        <v>4.66</v>
      </c>
      <c r="I2519" s="172"/>
      <c r="L2519" s="168"/>
      <c r="M2519" s="173"/>
      <c r="T2519" s="174"/>
      <c r="AT2519" s="169" t="s">
        <v>379</v>
      </c>
      <c r="AU2519" s="169" t="s">
        <v>88</v>
      </c>
      <c r="AV2519" s="13" t="s">
        <v>88</v>
      </c>
      <c r="AW2519" s="13" t="s">
        <v>31</v>
      </c>
      <c r="AX2519" s="13" t="s">
        <v>75</v>
      </c>
      <c r="AY2519" s="169" t="s">
        <v>371</v>
      </c>
    </row>
    <row r="2520" spans="2:65" s="14" customFormat="1" ht="11.25" x14ac:dyDescent="0.2">
      <c r="B2520" s="175"/>
      <c r="D2520" s="162" t="s">
        <v>379</v>
      </c>
      <c r="E2520" s="176" t="s">
        <v>190</v>
      </c>
      <c r="F2520" s="177" t="s">
        <v>383</v>
      </c>
      <c r="H2520" s="178">
        <v>725.15099999999995</v>
      </c>
      <c r="I2520" s="179"/>
      <c r="L2520" s="175"/>
      <c r="M2520" s="180"/>
      <c r="T2520" s="181"/>
      <c r="AT2520" s="176" t="s">
        <v>379</v>
      </c>
      <c r="AU2520" s="176" t="s">
        <v>88</v>
      </c>
      <c r="AV2520" s="14" t="s">
        <v>384</v>
      </c>
      <c r="AW2520" s="14" t="s">
        <v>31</v>
      </c>
      <c r="AX2520" s="14" t="s">
        <v>75</v>
      </c>
      <c r="AY2520" s="176" t="s">
        <v>371</v>
      </c>
    </row>
    <row r="2521" spans="2:65" s="13" customFormat="1" ht="11.25" x14ac:dyDescent="0.2">
      <c r="B2521" s="168"/>
      <c r="D2521" s="162" t="s">
        <v>379</v>
      </c>
      <c r="E2521" s="169" t="s">
        <v>1</v>
      </c>
      <c r="F2521" s="170" t="s">
        <v>190</v>
      </c>
      <c r="H2521" s="171">
        <v>725.15099999999995</v>
      </c>
      <c r="I2521" s="172"/>
      <c r="L2521" s="168"/>
      <c r="M2521" s="173"/>
      <c r="T2521" s="174"/>
      <c r="AT2521" s="169" t="s">
        <v>379</v>
      </c>
      <c r="AU2521" s="169" t="s">
        <v>88</v>
      </c>
      <c r="AV2521" s="13" t="s">
        <v>88</v>
      </c>
      <c r="AW2521" s="13" t="s">
        <v>31</v>
      </c>
      <c r="AX2521" s="13" t="s">
        <v>75</v>
      </c>
      <c r="AY2521" s="169" t="s">
        <v>371</v>
      </c>
    </row>
    <row r="2522" spans="2:65" s="13" customFormat="1" ht="11.25" x14ac:dyDescent="0.2">
      <c r="B2522" s="168"/>
      <c r="D2522" s="162" t="s">
        <v>379</v>
      </c>
      <c r="E2522" s="169" t="s">
        <v>1</v>
      </c>
      <c r="F2522" s="170" t="s">
        <v>2921</v>
      </c>
      <c r="H2522" s="171">
        <v>-1450.3019999999999</v>
      </c>
      <c r="I2522" s="172"/>
      <c r="L2522" s="168"/>
      <c r="M2522" s="173"/>
      <c r="T2522" s="174"/>
      <c r="AT2522" s="169" t="s">
        <v>379</v>
      </c>
      <c r="AU2522" s="169" t="s">
        <v>88</v>
      </c>
      <c r="AV2522" s="13" t="s">
        <v>88</v>
      </c>
      <c r="AW2522" s="13" t="s">
        <v>31</v>
      </c>
      <c r="AX2522" s="13" t="s">
        <v>75</v>
      </c>
      <c r="AY2522" s="169" t="s">
        <v>371</v>
      </c>
    </row>
    <row r="2523" spans="2:65" s="15" customFormat="1" ht="11.25" x14ac:dyDescent="0.2">
      <c r="B2523" s="182"/>
      <c r="D2523" s="162" t="s">
        <v>379</v>
      </c>
      <c r="E2523" s="183" t="s">
        <v>1</v>
      </c>
      <c r="F2523" s="184" t="s">
        <v>385</v>
      </c>
      <c r="H2523" s="185">
        <v>0</v>
      </c>
      <c r="I2523" s="186"/>
      <c r="L2523" s="182"/>
      <c r="M2523" s="187"/>
      <c r="T2523" s="188"/>
      <c r="AT2523" s="183" t="s">
        <v>379</v>
      </c>
      <c r="AU2523" s="183" t="s">
        <v>88</v>
      </c>
      <c r="AV2523" s="15" t="s">
        <v>377</v>
      </c>
      <c r="AW2523" s="15" t="s">
        <v>31</v>
      </c>
      <c r="AX2523" s="15" t="s">
        <v>82</v>
      </c>
      <c r="AY2523" s="183" t="s">
        <v>371</v>
      </c>
    </row>
    <row r="2524" spans="2:65" s="1" customFormat="1" ht="33" customHeight="1" x14ac:dyDescent="0.2">
      <c r="B2524" s="147"/>
      <c r="C2524" s="148" t="s">
        <v>2922</v>
      </c>
      <c r="D2524" s="148" t="s">
        <v>373</v>
      </c>
      <c r="E2524" s="149" t="s">
        <v>2923</v>
      </c>
      <c r="F2524" s="150" t="s">
        <v>2924</v>
      </c>
      <c r="G2524" s="151" t="s">
        <v>376</v>
      </c>
      <c r="H2524" s="152">
        <v>1025.9169999999999</v>
      </c>
      <c r="I2524" s="153"/>
      <c r="J2524" s="154">
        <f>ROUND(I2524*H2524,2)</f>
        <v>0</v>
      </c>
      <c r="K2524" s="150"/>
      <c r="L2524" s="32"/>
      <c r="M2524" s="155" t="s">
        <v>1</v>
      </c>
      <c r="N2524" s="156" t="s">
        <v>41</v>
      </c>
      <c r="P2524" s="157">
        <f>O2524*H2524</f>
        <v>0</v>
      </c>
      <c r="Q2524" s="157">
        <v>4.0356000000000002E-4</v>
      </c>
      <c r="R2524" s="157">
        <f>Q2524*H2524</f>
        <v>0.41401906451999998</v>
      </c>
      <c r="S2524" s="157">
        <v>0</v>
      </c>
      <c r="T2524" s="158">
        <f>S2524*H2524</f>
        <v>0</v>
      </c>
      <c r="AR2524" s="159" t="s">
        <v>461</v>
      </c>
      <c r="AT2524" s="159" t="s">
        <v>373</v>
      </c>
      <c r="AU2524" s="159" t="s">
        <v>88</v>
      </c>
      <c r="AY2524" s="17" t="s">
        <v>371</v>
      </c>
      <c r="BE2524" s="160">
        <f>IF(N2524="základná",J2524,0)</f>
        <v>0</v>
      </c>
      <c r="BF2524" s="160">
        <f>IF(N2524="znížená",J2524,0)</f>
        <v>0</v>
      </c>
      <c r="BG2524" s="160">
        <f>IF(N2524="zákl. prenesená",J2524,0)</f>
        <v>0</v>
      </c>
      <c r="BH2524" s="160">
        <f>IF(N2524="zníž. prenesená",J2524,0)</f>
        <v>0</v>
      </c>
      <c r="BI2524" s="160">
        <f>IF(N2524="nulová",J2524,0)</f>
        <v>0</v>
      </c>
      <c r="BJ2524" s="17" t="s">
        <v>88</v>
      </c>
      <c r="BK2524" s="160">
        <f>ROUND(I2524*H2524,2)</f>
        <v>0</v>
      </c>
      <c r="BL2524" s="17" t="s">
        <v>461</v>
      </c>
      <c r="BM2524" s="159" t="s">
        <v>2925</v>
      </c>
    </row>
    <row r="2525" spans="2:65" s="13" customFormat="1" ht="11.25" x14ac:dyDescent="0.2">
      <c r="B2525" s="168"/>
      <c r="D2525" s="162" t="s">
        <v>379</v>
      </c>
      <c r="E2525" s="169" t="s">
        <v>1</v>
      </c>
      <c r="F2525" s="170" t="s">
        <v>217</v>
      </c>
      <c r="H2525" s="171">
        <v>1025.9169999999999</v>
      </c>
      <c r="I2525" s="172"/>
      <c r="L2525" s="168"/>
      <c r="M2525" s="173"/>
      <c r="T2525" s="174"/>
      <c r="AT2525" s="169" t="s">
        <v>379</v>
      </c>
      <c r="AU2525" s="169" t="s">
        <v>88</v>
      </c>
      <c r="AV2525" s="13" t="s">
        <v>88</v>
      </c>
      <c r="AW2525" s="13" t="s">
        <v>31</v>
      </c>
      <c r="AX2525" s="13" t="s">
        <v>75</v>
      </c>
      <c r="AY2525" s="169" t="s">
        <v>371</v>
      </c>
    </row>
    <row r="2526" spans="2:65" s="15" customFormat="1" ht="11.25" x14ac:dyDescent="0.2">
      <c r="B2526" s="182"/>
      <c r="D2526" s="162" t="s">
        <v>379</v>
      </c>
      <c r="E2526" s="183" t="s">
        <v>1</v>
      </c>
      <c r="F2526" s="184" t="s">
        <v>385</v>
      </c>
      <c r="H2526" s="185">
        <v>1025.9169999999999</v>
      </c>
      <c r="I2526" s="186"/>
      <c r="L2526" s="182"/>
      <c r="M2526" s="187"/>
      <c r="T2526" s="188"/>
      <c r="AT2526" s="183" t="s">
        <v>379</v>
      </c>
      <c r="AU2526" s="183" t="s">
        <v>88</v>
      </c>
      <c r="AV2526" s="15" t="s">
        <v>377</v>
      </c>
      <c r="AW2526" s="15" t="s">
        <v>31</v>
      </c>
      <c r="AX2526" s="15" t="s">
        <v>82</v>
      </c>
      <c r="AY2526" s="183" t="s">
        <v>371</v>
      </c>
    </row>
    <row r="2527" spans="2:65" s="11" customFormat="1" ht="25.9" customHeight="1" x14ac:dyDescent="0.2">
      <c r="B2527" s="136"/>
      <c r="D2527" s="137" t="s">
        <v>74</v>
      </c>
      <c r="E2527" s="138" t="s">
        <v>891</v>
      </c>
      <c r="F2527" s="138" t="s">
        <v>2926</v>
      </c>
      <c r="I2527" s="139"/>
      <c r="J2527" s="127">
        <f>BK2527</f>
        <v>0</v>
      </c>
      <c r="L2527" s="136"/>
      <c r="M2527" s="140"/>
      <c r="P2527" s="141">
        <f>P2528</f>
        <v>0</v>
      </c>
      <c r="R2527" s="141">
        <f>R2528</f>
        <v>0.19050664</v>
      </c>
      <c r="T2527" s="142">
        <f>T2528</f>
        <v>0</v>
      </c>
      <c r="AR2527" s="137" t="s">
        <v>384</v>
      </c>
      <c r="AT2527" s="143" t="s">
        <v>74</v>
      </c>
      <c r="AU2527" s="143" t="s">
        <v>75</v>
      </c>
      <c r="AY2527" s="137" t="s">
        <v>371</v>
      </c>
      <c r="BK2527" s="144">
        <f>BK2528</f>
        <v>0</v>
      </c>
    </row>
    <row r="2528" spans="2:65" s="11" customFormat="1" ht="22.9" customHeight="1" x14ac:dyDescent="0.2">
      <c r="B2528" s="136"/>
      <c r="D2528" s="137" t="s">
        <v>74</v>
      </c>
      <c r="E2528" s="145" t="s">
        <v>2927</v>
      </c>
      <c r="F2528" s="145" t="s">
        <v>2928</v>
      </c>
      <c r="I2528" s="139"/>
      <c r="J2528" s="146">
        <f>BK2528</f>
        <v>0</v>
      </c>
      <c r="L2528" s="136"/>
      <c r="M2528" s="140"/>
      <c r="P2528" s="141">
        <f>SUM(P2529:P2562)</f>
        <v>0</v>
      </c>
      <c r="R2528" s="141">
        <f>SUM(R2529:R2562)</f>
        <v>0.19050664</v>
      </c>
      <c r="T2528" s="142">
        <f>SUM(T2529:T2562)</f>
        <v>0</v>
      </c>
      <c r="AR2528" s="137" t="s">
        <v>384</v>
      </c>
      <c r="AT2528" s="143" t="s">
        <v>74</v>
      </c>
      <c r="AU2528" s="143" t="s">
        <v>82</v>
      </c>
      <c r="AY2528" s="137" t="s">
        <v>371</v>
      </c>
      <c r="BK2528" s="144">
        <f>SUM(BK2529:BK2562)</f>
        <v>0</v>
      </c>
    </row>
    <row r="2529" spans="2:65" s="1" customFormat="1" ht="33" customHeight="1" x14ac:dyDescent="0.2">
      <c r="B2529" s="147"/>
      <c r="C2529" s="148" t="s">
        <v>2929</v>
      </c>
      <c r="D2529" s="148" t="s">
        <v>373</v>
      </c>
      <c r="E2529" s="149" t="s">
        <v>2930</v>
      </c>
      <c r="F2529" s="150" t="s">
        <v>2931</v>
      </c>
      <c r="G2529" s="151" t="s">
        <v>376</v>
      </c>
      <c r="H2529" s="152">
        <v>528.30200000000002</v>
      </c>
      <c r="I2529" s="153"/>
      <c r="J2529" s="154">
        <f>ROUND(I2529*H2529,2)</f>
        <v>0</v>
      </c>
      <c r="K2529" s="150"/>
      <c r="L2529" s="32"/>
      <c r="M2529" s="155" t="s">
        <v>1</v>
      </c>
      <c r="N2529" s="156" t="s">
        <v>41</v>
      </c>
      <c r="P2529" s="157">
        <f>O2529*H2529</f>
        <v>0</v>
      </c>
      <c r="Q2529" s="157">
        <v>0</v>
      </c>
      <c r="R2529" s="157">
        <f>Q2529*H2529</f>
        <v>0</v>
      </c>
      <c r="S2529" s="157">
        <v>0</v>
      </c>
      <c r="T2529" s="158">
        <f>S2529*H2529</f>
        <v>0</v>
      </c>
      <c r="AR2529" s="159" t="s">
        <v>759</v>
      </c>
      <c r="AT2529" s="159" t="s">
        <v>373</v>
      </c>
      <c r="AU2529" s="159" t="s">
        <v>88</v>
      </c>
      <c r="AY2529" s="17" t="s">
        <v>371</v>
      </c>
      <c r="BE2529" s="160">
        <f>IF(N2529="základná",J2529,0)</f>
        <v>0</v>
      </c>
      <c r="BF2529" s="160">
        <f>IF(N2529="znížená",J2529,0)</f>
        <v>0</v>
      </c>
      <c r="BG2529" s="160">
        <f>IF(N2529="zákl. prenesená",J2529,0)</f>
        <v>0</v>
      </c>
      <c r="BH2529" s="160">
        <f>IF(N2529="zníž. prenesená",J2529,0)</f>
        <v>0</v>
      </c>
      <c r="BI2529" s="160">
        <f>IF(N2529="nulová",J2529,0)</f>
        <v>0</v>
      </c>
      <c r="BJ2529" s="17" t="s">
        <v>88</v>
      </c>
      <c r="BK2529" s="160">
        <f>ROUND(I2529*H2529,2)</f>
        <v>0</v>
      </c>
      <c r="BL2529" s="17" t="s">
        <v>759</v>
      </c>
      <c r="BM2529" s="159" t="s">
        <v>2932</v>
      </c>
    </row>
    <row r="2530" spans="2:65" s="12" customFormat="1" ht="11.25" x14ac:dyDescent="0.2">
      <c r="B2530" s="161"/>
      <c r="D2530" s="162" t="s">
        <v>379</v>
      </c>
      <c r="E2530" s="163" t="s">
        <v>1</v>
      </c>
      <c r="F2530" s="164" t="s">
        <v>2749</v>
      </c>
      <c r="H2530" s="163" t="s">
        <v>1</v>
      </c>
      <c r="I2530" s="165"/>
      <c r="L2530" s="161"/>
      <c r="M2530" s="166"/>
      <c r="T2530" s="167"/>
      <c r="AT2530" s="163" t="s">
        <v>379</v>
      </c>
      <c r="AU2530" s="163" t="s">
        <v>88</v>
      </c>
      <c r="AV2530" s="12" t="s">
        <v>82</v>
      </c>
      <c r="AW2530" s="12" t="s">
        <v>31</v>
      </c>
      <c r="AX2530" s="12" t="s">
        <v>75</v>
      </c>
      <c r="AY2530" s="163" t="s">
        <v>371</v>
      </c>
    </row>
    <row r="2531" spans="2:65" s="12" customFormat="1" ht="11.25" x14ac:dyDescent="0.2">
      <c r="B2531" s="161"/>
      <c r="D2531" s="162" t="s">
        <v>379</v>
      </c>
      <c r="E2531" s="163" t="s">
        <v>1</v>
      </c>
      <c r="F2531" s="164" t="s">
        <v>2750</v>
      </c>
      <c r="H2531" s="163" t="s">
        <v>1</v>
      </c>
      <c r="I2531" s="165"/>
      <c r="L2531" s="161"/>
      <c r="M2531" s="166"/>
      <c r="T2531" s="167"/>
      <c r="AT2531" s="163" t="s">
        <v>379</v>
      </c>
      <c r="AU2531" s="163" t="s">
        <v>88</v>
      </c>
      <c r="AV2531" s="12" t="s">
        <v>82</v>
      </c>
      <c r="AW2531" s="12" t="s">
        <v>31</v>
      </c>
      <c r="AX2531" s="12" t="s">
        <v>75</v>
      </c>
      <c r="AY2531" s="163" t="s">
        <v>371</v>
      </c>
    </row>
    <row r="2532" spans="2:65" s="13" customFormat="1" ht="11.25" x14ac:dyDescent="0.2">
      <c r="B2532" s="168"/>
      <c r="D2532" s="162" t="s">
        <v>379</v>
      </c>
      <c r="E2532" s="169" t="s">
        <v>1</v>
      </c>
      <c r="F2532" s="170" t="s">
        <v>2933</v>
      </c>
      <c r="H2532" s="171">
        <v>166.86</v>
      </c>
      <c r="I2532" s="172"/>
      <c r="L2532" s="168"/>
      <c r="M2532" s="173"/>
      <c r="T2532" s="174"/>
      <c r="AT2532" s="169" t="s">
        <v>379</v>
      </c>
      <c r="AU2532" s="169" t="s">
        <v>88</v>
      </c>
      <c r="AV2532" s="13" t="s">
        <v>88</v>
      </c>
      <c r="AW2532" s="13" t="s">
        <v>31</v>
      </c>
      <c r="AX2532" s="13" t="s">
        <v>75</v>
      </c>
      <c r="AY2532" s="169" t="s">
        <v>371</v>
      </c>
    </row>
    <row r="2533" spans="2:65" s="12" customFormat="1" ht="11.25" x14ac:dyDescent="0.2">
      <c r="B2533" s="161"/>
      <c r="D2533" s="162" t="s">
        <v>379</v>
      </c>
      <c r="E2533" s="163" t="s">
        <v>1</v>
      </c>
      <c r="F2533" s="164" t="s">
        <v>2752</v>
      </c>
      <c r="H2533" s="163" t="s">
        <v>1</v>
      </c>
      <c r="I2533" s="165"/>
      <c r="L2533" s="161"/>
      <c r="M2533" s="166"/>
      <c r="T2533" s="167"/>
      <c r="AT2533" s="163" t="s">
        <v>379</v>
      </c>
      <c r="AU2533" s="163" t="s">
        <v>88</v>
      </c>
      <c r="AV2533" s="12" t="s">
        <v>82</v>
      </c>
      <c r="AW2533" s="12" t="s">
        <v>31</v>
      </c>
      <c r="AX2533" s="12" t="s">
        <v>75</v>
      </c>
      <c r="AY2533" s="163" t="s">
        <v>371</v>
      </c>
    </row>
    <row r="2534" spans="2:65" s="13" customFormat="1" ht="11.25" x14ac:dyDescent="0.2">
      <c r="B2534" s="168"/>
      <c r="D2534" s="162" t="s">
        <v>379</v>
      </c>
      <c r="E2534" s="169" t="s">
        <v>1</v>
      </c>
      <c r="F2534" s="170" t="s">
        <v>2934</v>
      </c>
      <c r="H2534" s="171">
        <v>107.625</v>
      </c>
      <c r="I2534" s="172"/>
      <c r="L2534" s="168"/>
      <c r="M2534" s="173"/>
      <c r="T2534" s="174"/>
      <c r="AT2534" s="169" t="s">
        <v>379</v>
      </c>
      <c r="AU2534" s="169" t="s">
        <v>88</v>
      </c>
      <c r="AV2534" s="13" t="s">
        <v>88</v>
      </c>
      <c r="AW2534" s="13" t="s">
        <v>31</v>
      </c>
      <c r="AX2534" s="13" t="s">
        <v>75</v>
      </c>
      <c r="AY2534" s="169" t="s">
        <v>371</v>
      </c>
    </row>
    <row r="2535" spans="2:65" s="12" customFormat="1" ht="11.25" x14ac:dyDescent="0.2">
      <c r="B2535" s="161"/>
      <c r="D2535" s="162" t="s">
        <v>379</v>
      </c>
      <c r="E2535" s="163" t="s">
        <v>1</v>
      </c>
      <c r="F2535" s="164" t="s">
        <v>2754</v>
      </c>
      <c r="H2535" s="163" t="s">
        <v>1</v>
      </c>
      <c r="I2535" s="165"/>
      <c r="L2535" s="161"/>
      <c r="M2535" s="166"/>
      <c r="T2535" s="167"/>
      <c r="AT2535" s="163" t="s">
        <v>379</v>
      </c>
      <c r="AU2535" s="163" t="s">
        <v>88</v>
      </c>
      <c r="AV2535" s="12" t="s">
        <v>82</v>
      </c>
      <c r="AW2535" s="12" t="s">
        <v>31</v>
      </c>
      <c r="AX2535" s="12" t="s">
        <v>75</v>
      </c>
      <c r="AY2535" s="163" t="s">
        <v>371</v>
      </c>
    </row>
    <row r="2536" spans="2:65" s="13" customFormat="1" ht="11.25" x14ac:dyDescent="0.2">
      <c r="B2536" s="168"/>
      <c r="D2536" s="162" t="s">
        <v>379</v>
      </c>
      <c r="E2536" s="169" t="s">
        <v>1</v>
      </c>
      <c r="F2536" s="170" t="s">
        <v>2935</v>
      </c>
      <c r="H2536" s="171">
        <v>31.381</v>
      </c>
      <c r="I2536" s="172"/>
      <c r="L2536" s="168"/>
      <c r="M2536" s="173"/>
      <c r="T2536" s="174"/>
      <c r="AT2536" s="169" t="s">
        <v>379</v>
      </c>
      <c r="AU2536" s="169" t="s">
        <v>88</v>
      </c>
      <c r="AV2536" s="13" t="s">
        <v>88</v>
      </c>
      <c r="AW2536" s="13" t="s">
        <v>31</v>
      </c>
      <c r="AX2536" s="13" t="s">
        <v>75</v>
      </c>
      <c r="AY2536" s="169" t="s">
        <v>371</v>
      </c>
    </row>
    <row r="2537" spans="2:65" s="12" customFormat="1" ht="11.25" x14ac:dyDescent="0.2">
      <c r="B2537" s="161"/>
      <c r="D2537" s="162" t="s">
        <v>379</v>
      </c>
      <c r="E2537" s="163" t="s">
        <v>1</v>
      </c>
      <c r="F2537" s="164" t="s">
        <v>2756</v>
      </c>
      <c r="H2537" s="163" t="s">
        <v>1</v>
      </c>
      <c r="I2537" s="165"/>
      <c r="L2537" s="161"/>
      <c r="M2537" s="166"/>
      <c r="T2537" s="167"/>
      <c r="AT2537" s="163" t="s">
        <v>379</v>
      </c>
      <c r="AU2537" s="163" t="s">
        <v>88</v>
      </c>
      <c r="AV2537" s="12" t="s">
        <v>82</v>
      </c>
      <c r="AW2537" s="12" t="s">
        <v>31</v>
      </c>
      <c r="AX2537" s="12" t="s">
        <v>75</v>
      </c>
      <c r="AY2537" s="163" t="s">
        <v>371</v>
      </c>
    </row>
    <row r="2538" spans="2:65" s="13" customFormat="1" ht="11.25" x14ac:dyDescent="0.2">
      <c r="B2538" s="168"/>
      <c r="D2538" s="162" t="s">
        <v>379</v>
      </c>
      <c r="E2538" s="169" t="s">
        <v>1</v>
      </c>
      <c r="F2538" s="170" t="s">
        <v>2936</v>
      </c>
      <c r="H2538" s="171">
        <v>39.497</v>
      </c>
      <c r="I2538" s="172"/>
      <c r="L2538" s="168"/>
      <c r="M2538" s="173"/>
      <c r="T2538" s="174"/>
      <c r="AT2538" s="169" t="s">
        <v>379</v>
      </c>
      <c r="AU2538" s="169" t="s">
        <v>88</v>
      </c>
      <c r="AV2538" s="13" t="s">
        <v>88</v>
      </c>
      <c r="AW2538" s="13" t="s">
        <v>31</v>
      </c>
      <c r="AX2538" s="13" t="s">
        <v>75</v>
      </c>
      <c r="AY2538" s="169" t="s">
        <v>371</v>
      </c>
    </row>
    <row r="2539" spans="2:65" s="12" customFormat="1" ht="11.25" x14ac:dyDescent="0.2">
      <c r="B2539" s="161"/>
      <c r="D2539" s="162" t="s">
        <v>379</v>
      </c>
      <c r="E2539" s="163" t="s">
        <v>1</v>
      </c>
      <c r="F2539" s="164" t="s">
        <v>2758</v>
      </c>
      <c r="H2539" s="163" t="s">
        <v>1</v>
      </c>
      <c r="I2539" s="165"/>
      <c r="L2539" s="161"/>
      <c r="M2539" s="166"/>
      <c r="T2539" s="167"/>
      <c r="AT2539" s="163" t="s">
        <v>379</v>
      </c>
      <c r="AU2539" s="163" t="s">
        <v>88</v>
      </c>
      <c r="AV2539" s="12" t="s">
        <v>82</v>
      </c>
      <c r="AW2539" s="12" t="s">
        <v>31</v>
      </c>
      <c r="AX2539" s="12" t="s">
        <v>75</v>
      </c>
      <c r="AY2539" s="163" t="s">
        <v>371</v>
      </c>
    </row>
    <row r="2540" spans="2:65" s="13" customFormat="1" ht="11.25" x14ac:dyDescent="0.2">
      <c r="B2540" s="168"/>
      <c r="D2540" s="162" t="s">
        <v>379</v>
      </c>
      <c r="E2540" s="169" t="s">
        <v>1</v>
      </c>
      <c r="F2540" s="170" t="s">
        <v>2937</v>
      </c>
      <c r="H2540" s="171">
        <v>50.075000000000003</v>
      </c>
      <c r="I2540" s="172"/>
      <c r="L2540" s="168"/>
      <c r="M2540" s="173"/>
      <c r="T2540" s="174"/>
      <c r="AT2540" s="169" t="s">
        <v>379</v>
      </c>
      <c r="AU2540" s="169" t="s">
        <v>88</v>
      </c>
      <c r="AV2540" s="13" t="s">
        <v>88</v>
      </c>
      <c r="AW2540" s="13" t="s">
        <v>31</v>
      </c>
      <c r="AX2540" s="13" t="s">
        <v>75</v>
      </c>
      <c r="AY2540" s="169" t="s">
        <v>371</v>
      </c>
    </row>
    <row r="2541" spans="2:65" s="12" customFormat="1" ht="11.25" x14ac:dyDescent="0.2">
      <c r="B2541" s="161"/>
      <c r="D2541" s="162" t="s">
        <v>379</v>
      </c>
      <c r="E2541" s="163" t="s">
        <v>1</v>
      </c>
      <c r="F2541" s="164" t="s">
        <v>2760</v>
      </c>
      <c r="H2541" s="163" t="s">
        <v>1</v>
      </c>
      <c r="I2541" s="165"/>
      <c r="L2541" s="161"/>
      <c r="M2541" s="166"/>
      <c r="T2541" s="167"/>
      <c r="AT2541" s="163" t="s">
        <v>379</v>
      </c>
      <c r="AU2541" s="163" t="s">
        <v>88</v>
      </c>
      <c r="AV2541" s="12" t="s">
        <v>82</v>
      </c>
      <c r="AW2541" s="12" t="s">
        <v>31</v>
      </c>
      <c r="AX2541" s="12" t="s">
        <v>75</v>
      </c>
      <c r="AY2541" s="163" t="s">
        <v>371</v>
      </c>
    </row>
    <row r="2542" spans="2:65" s="13" customFormat="1" ht="11.25" x14ac:dyDescent="0.2">
      <c r="B2542" s="168"/>
      <c r="D2542" s="162" t="s">
        <v>379</v>
      </c>
      <c r="E2542" s="169" t="s">
        <v>1</v>
      </c>
      <c r="F2542" s="170" t="s">
        <v>2938</v>
      </c>
      <c r="H2542" s="171">
        <v>2.38</v>
      </c>
      <c r="I2542" s="172"/>
      <c r="L2542" s="168"/>
      <c r="M2542" s="173"/>
      <c r="T2542" s="174"/>
      <c r="AT2542" s="169" t="s">
        <v>379</v>
      </c>
      <c r="AU2542" s="169" t="s">
        <v>88</v>
      </c>
      <c r="AV2542" s="13" t="s">
        <v>88</v>
      </c>
      <c r="AW2542" s="13" t="s">
        <v>31</v>
      </c>
      <c r="AX2542" s="13" t="s">
        <v>75</v>
      </c>
      <c r="AY2542" s="169" t="s">
        <v>371</v>
      </c>
    </row>
    <row r="2543" spans="2:65" s="14" customFormat="1" ht="11.25" x14ac:dyDescent="0.2">
      <c r="B2543" s="175"/>
      <c r="D2543" s="162" t="s">
        <v>379</v>
      </c>
      <c r="E2543" s="176" t="s">
        <v>174</v>
      </c>
      <c r="F2543" s="177" t="s">
        <v>383</v>
      </c>
      <c r="H2543" s="178">
        <v>397.81799999999998</v>
      </c>
      <c r="I2543" s="179"/>
      <c r="L2543" s="175"/>
      <c r="M2543" s="180"/>
      <c r="T2543" s="181"/>
      <c r="AT2543" s="176" t="s">
        <v>379</v>
      </c>
      <c r="AU2543" s="176" t="s">
        <v>88</v>
      </c>
      <c r="AV2543" s="14" t="s">
        <v>384</v>
      </c>
      <c r="AW2543" s="14" t="s">
        <v>31</v>
      </c>
      <c r="AX2543" s="14" t="s">
        <v>75</v>
      </c>
      <c r="AY2543" s="176" t="s">
        <v>371</v>
      </c>
    </row>
    <row r="2544" spans="2:65" s="12" customFormat="1" ht="11.25" x14ac:dyDescent="0.2">
      <c r="B2544" s="161"/>
      <c r="D2544" s="162" t="s">
        <v>379</v>
      </c>
      <c r="E2544" s="163" t="s">
        <v>1</v>
      </c>
      <c r="F2544" s="164" t="s">
        <v>2939</v>
      </c>
      <c r="H2544" s="163" t="s">
        <v>1</v>
      </c>
      <c r="I2544" s="165"/>
      <c r="L2544" s="161"/>
      <c r="M2544" s="166"/>
      <c r="T2544" s="167"/>
      <c r="AT2544" s="163" t="s">
        <v>379</v>
      </c>
      <c r="AU2544" s="163" t="s">
        <v>88</v>
      </c>
      <c r="AV2544" s="12" t="s">
        <v>82</v>
      </c>
      <c r="AW2544" s="12" t="s">
        <v>31</v>
      </c>
      <c r="AX2544" s="12" t="s">
        <v>75</v>
      </c>
      <c r="AY2544" s="163" t="s">
        <v>371</v>
      </c>
    </row>
    <row r="2545" spans="2:65" s="13" customFormat="1" ht="11.25" x14ac:dyDescent="0.2">
      <c r="B2545" s="168"/>
      <c r="D2545" s="162" t="s">
        <v>379</v>
      </c>
      <c r="E2545" s="169" t="s">
        <v>1</v>
      </c>
      <c r="F2545" s="170" t="s">
        <v>2940</v>
      </c>
      <c r="H2545" s="171">
        <v>130.48400000000001</v>
      </c>
      <c r="I2545" s="172"/>
      <c r="L2545" s="168"/>
      <c r="M2545" s="173"/>
      <c r="T2545" s="174"/>
      <c r="AT2545" s="169" t="s">
        <v>379</v>
      </c>
      <c r="AU2545" s="169" t="s">
        <v>88</v>
      </c>
      <c r="AV2545" s="13" t="s">
        <v>88</v>
      </c>
      <c r="AW2545" s="13" t="s">
        <v>31</v>
      </c>
      <c r="AX2545" s="13" t="s">
        <v>75</v>
      </c>
      <c r="AY2545" s="169" t="s">
        <v>371</v>
      </c>
    </row>
    <row r="2546" spans="2:65" s="14" customFormat="1" ht="11.25" x14ac:dyDescent="0.2">
      <c r="B2546" s="175"/>
      <c r="D2546" s="162" t="s">
        <v>379</v>
      </c>
      <c r="E2546" s="176" t="s">
        <v>225</v>
      </c>
      <c r="F2546" s="177" t="s">
        <v>383</v>
      </c>
      <c r="H2546" s="178">
        <v>130.48400000000001</v>
      </c>
      <c r="I2546" s="179"/>
      <c r="L2546" s="175"/>
      <c r="M2546" s="180"/>
      <c r="T2546" s="181"/>
      <c r="AT2546" s="176" t="s">
        <v>379</v>
      </c>
      <c r="AU2546" s="176" t="s">
        <v>88</v>
      </c>
      <c r="AV2546" s="14" t="s">
        <v>384</v>
      </c>
      <c r="AW2546" s="14" t="s">
        <v>31</v>
      </c>
      <c r="AX2546" s="14" t="s">
        <v>75</v>
      </c>
      <c r="AY2546" s="176" t="s">
        <v>371</v>
      </c>
    </row>
    <row r="2547" spans="2:65" s="15" customFormat="1" ht="11.25" x14ac:dyDescent="0.2">
      <c r="B2547" s="182"/>
      <c r="D2547" s="162" t="s">
        <v>379</v>
      </c>
      <c r="E2547" s="183" t="s">
        <v>1</v>
      </c>
      <c r="F2547" s="184" t="s">
        <v>385</v>
      </c>
      <c r="H2547" s="185">
        <v>528.30200000000002</v>
      </c>
      <c r="I2547" s="186"/>
      <c r="L2547" s="182"/>
      <c r="M2547" s="187"/>
      <c r="T2547" s="188"/>
      <c r="AT2547" s="183" t="s">
        <v>379</v>
      </c>
      <c r="AU2547" s="183" t="s">
        <v>88</v>
      </c>
      <c r="AV2547" s="15" t="s">
        <v>377</v>
      </c>
      <c r="AW2547" s="15" t="s">
        <v>31</v>
      </c>
      <c r="AX2547" s="15" t="s">
        <v>82</v>
      </c>
      <c r="AY2547" s="183" t="s">
        <v>371</v>
      </c>
    </row>
    <row r="2548" spans="2:65" s="1" customFormat="1" ht="24.2" customHeight="1" x14ac:dyDescent="0.2">
      <c r="B2548" s="147"/>
      <c r="C2548" s="148" t="s">
        <v>2941</v>
      </c>
      <c r="D2548" s="148" t="s">
        <v>373</v>
      </c>
      <c r="E2548" s="149" t="s">
        <v>2942</v>
      </c>
      <c r="F2548" s="150" t="s">
        <v>2943</v>
      </c>
      <c r="G2548" s="151" t="s">
        <v>376</v>
      </c>
      <c r="H2548" s="152">
        <v>528.30200000000002</v>
      </c>
      <c r="I2548" s="153"/>
      <c r="J2548" s="154">
        <f>ROUND(I2548*H2548,2)</f>
        <v>0</v>
      </c>
      <c r="K2548" s="150"/>
      <c r="L2548" s="32"/>
      <c r="M2548" s="155" t="s">
        <v>1</v>
      </c>
      <c r="N2548" s="156" t="s">
        <v>41</v>
      </c>
      <c r="P2548" s="157">
        <f>O2548*H2548</f>
        <v>0</v>
      </c>
      <c r="Q2548" s="157">
        <v>0</v>
      </c>
      <c r="R2548" s="157">
        <f>Q2548*H2548</f>
        <v>0</v>
      </c>
      <c r="S2548" s="157">
        <v>0</v>
      </c>
      <c r="T2548" s="158">
        <f>S2548*H2548</f>
        <v>0</v>
      </c>
      <c r="AR2548" s="159" t="s">
        <v>759</v>
      </c>
      <c r="AT2548" s="159" t="s">
        <v>373</v>
      </c>
      <c r="AU2548" s="159" t="s">
        <v>88</v>
      </c>
      <c r="AY2548" s="17" t="s">
        <v>371</v>
      </c>
      <c r="BE2548" s="160">
        <f>IF(N2548="základná",J2548,0)</f>
        <v>0</v>
      </c>
      <c r="BF2548" s="160">
        <f>IF(N2548="znížená",J2548,0)</f>
        <v>0</v>
      </c>
      <c r="BG2548" s="160">
        <f>IF(N2548="zákl. prenesená",J2548,0)</f>
        <v>0</v>
      </c>
      <c r="BH2548" s="160">
        <f>IF(N2548="zníž. prenesená",J2548,0)</f>
        <v>0</v>
      </c>
      <c r="BI2548" s="160">
        <f>IF(N2548="nulová",J2548,0)</f>
        <v>0</v>
      </c>
      <c r="BJ2548" s="17" t="s">
        <v>88</v>
      </c>
      <c r="BK2548" s="160">
        <f>ROUND(I2548*H2548,2)</f>
        <v>0</v>
      </c>
      <c r="BL2548" s="17" t="s">
        <v>759</v>
      </c>
      <c r="BM2548" s="159" t="s">
        <v>2944</v>
      </c>
    </row>
    <row r="2549" spans="2:65" s="13" customFormat="1" ht="11.25" x14ac:dyDescent="0.2">
      <c r="B2549" s="168"/>
      <c r="D2549" s="162" t="s">
        <v>379</v>
      </c>
      <c r="E2549" s="169" t="s">
        <v>1</v>
      </c>
      <c r="F2549" s="170" t="s">
        <v>174</v>
      </c>
      <c r="H2549" s="171">
        <v>397.81799999999998</v>
      </c>
      <c r="I2549" s="172"/>
      <c r="L2549" s="168"/>
      <c r="M2549" s="173"/>
      <c r="T2549" s="174"/>
      <c r="AT2549" s="169" t="s">
        <v>379</v>
      </c>
      <c r="AU2549" s="169" t="s">
        <v>88</v>
      </c>
      <c r="AV2549" s="13" t="s">
        <v>88</v>
      </c>
      <c r="AW2549" s="13" t="s">
        <v>31</v>
      </c>
      <c r="AX2549" s="13" t="s">
        <v>75</v>
      </c>
      <c r="AY2549" s="169" t="s">
        <v>371</v>
      </c>
    </row>
    <row r="2550" spans="2:65" s="13" customFormat="1" ht="11.25" x14ac:dyDescent="0.2">
      <c r="B2550" s="168"/>
      <c r="D2550" s="162" t="s">
        <v>379</v>
      </c>
      <c r="E2550" s="169" t="s">
        <v>1</v>
      </c>
      <c r="F2550" s="170" t="s">
        <v>225</v>
      </c>
      <c r="H2550" s="171">
        <v>130.48400000000001</v>
      </c>
      <c r="I2550" s="172"/>
      <c r="L2550" s="168"/>
      <c r="M2550" s="173"/>
      <c r="T2550" s="174"/>
      <c r="AT2550" s="169" t="s">
        <v>379</v>
      </c>
      <c r="AU2550" s="169" t="s">
        <v>88</v>
      </c>
      <c r="AV2550" s="13" t="s">
        <v>88</v>
      </c>
      <c r="AW2550" s="13" t="s">
        <v>31</v>
      </c>
      <c r="AX2550" s="13" t="s">
        <v>75</v>
      </c>
      <c r="AY2550" s="169" t="s">
        <v>371</v>
      </c>
    </row>
    <row r="2551" spans="2:65" s="15" customFormat="1" ht="11.25" x14ac:dyDescent="0.2">
      <c r="B2551" s="182"/>
      <c r="D2551" s="162" t="s">
        <v>379</v>
      </c>
      <c r="E2551" s="183" t="s">
        <v>1</v>
      </c>
      <c r="F2551" s="184" t="s">
        <v>385</v>
      </c>
      <c r="H2551" s="185">
        <v>528.30200000000002</v>
      </c>
      <c r="I2551" s="186"/>
      <c r="L2551" s="182"/>
      <c r="M2551" s="187"/>
      <c r="T2551" s="188"/>
      <c r="AT2551" s="183" t="s">
        <v>379</v>
      </c>
      <c r="AU2551" s="183" t="s">
        <v>88</v>
      </c>
      <c r="AV2551" s="15" t="s">
        <v>377</v>
      </c>
      <c r="AW2551" s="15" t="s">
        <v>31</v>
      </c>
      <c r="AX2551" s="15" t="s">
        <v>82</v>
      </c>
      <c r="AY2551" s="183" t="s">
        <v>371</v>
      </c>
    </row>
    <row r="2552" spans="2:65" s="1" customFormat="1" ht="24.2" customHeight="1" x14ac:dyDescent="0.2">
      <c r="B2552" s="147"/>
      <c r="C2552" s="148" t="s">
        <v>2945</v>
      </c>
      <c r="D2552" s="148" t="s">
        <v>373</v>
      </c>
      <c r="E2552" s="149" t="s">
        <v>2946</v>
      </c>
      <c r="F2552" s="150" t="s">
        <v>2947</v>
      </c>
      <c r="G2552" s="151" t="s">
        <v>376</v>
      </c>
      <c r="H2552" s="152">
        <v>528.30200000000002</v>
      </c>
      <c r="I2552" s="153"/>
      <c r="J2552" s="154">
        <f>ROUND(I2552*H2552,2)</f>
        <v>0</v>
      </c>
      <c r="K2552" s="150"/>
      <c r="L2552" s="32"/>
      <c r="M2552" s="155" t="s">
        <v>1</v>
      </c>
      <c r="N2552" s="156" t="s">
        <v>41</v>
      </c>
      <c r="P2552" s="157">
        <f>O2552*H2552</f>
        <v>0</v>
      </c>
      <c r="Q2552" s="157">
        <v>0</v>
      </c>
      <c r="R2552" s="157">
        <f>Q2552*H2552</f>
        <v>0</v>
      </c>
      <c r="S2552" s="157">
        <v>0</v>
      </c>
      <c r="T2552" s="158">
        <f>S2552*H2552</f>
        <v>0</v>
      </c>
      <c r="AR2552" s="159" t="s">
        <v>759</v>
      </c>
      <c r="AT2552" s="159" t="s">
        <v>373</v>
      </c>
      <c r="AU2552" s="159" t="s">
        <v>88</v>
      </c>
      <c r="AY2552" s="17" t="s">
        <v>371</v>
      </c>
      <c r="BE2552" s="160">
        <f>IF(N2552="základná",J2552,0)</f>
        <v>0</v>
      </c>
      <c r="BF2552" s="160">
        <f>IF(N2552="znížená",J2552,0)</f>
        <v>0</v>
      </c>
      <c r="BG2552" s="160">
        <f>IF(N2552="zákl. prenesená",J2552,0)</f>
        <v>0</v>
      </c>
      <c r="BH2552" s="160">
        <f>IF(N2552="zníž. prenesená",J2552,0)</f>
        <v>0</v>
      </c>
      <c r="BI2552" s="160">
        <f>IF(N2552="nulová",J2552,0)</f>
        <v>0</v>
      </c>
      <c r="BJ2552" s="17" t="s">
        <v>88</v>
      </c>
      <c r="BK2552" s="160">
        <f>ROUND(I2552*H2552,2)</f>
        <v>0</v>
      </c>
      <c r="BL2552" s="17" t="s">
        <v>759</v>
      </c>
      <c r="BM2552" s="159" t="s">
        <v>2948</v>
      </c>
    </row>
    <row r="2553" spans="2:65" s="13" customFormat="1" ht="11.25" x14ac:dyDescent="0.2">
      <c r="B2553" s="168"/>
      <c r="D2553" s="162" t="s">
        <v>379</v>
      </c>
      <c r="E2553" s="169" t="s">
        <v>1</v>
      </c>
      <c r="F2553" s="170" t="s">
        <v>174</v>
      </c>
      <c r="H2553" s="171">
        <v>397.81799999999998</v>
      </c>
      <c r="I2553" s="172"/>
      <c r="L2553" s="168"/>
      <c r="M2553" s="173"/>
      <c r="T2553" s="174"/>
      <c r="AT2553" s="169" t="s">
        <v>379</v>
      </c>
      <c r="AU2553" s="169" t="s">
        <v>88</v>
      </c>
      <c r="AV2553" s="13" t="s">
        <v>88</v>
      </c>
      <c r="AW2553" s="13" t="s">
        <v>31</v>
      </c>
      <c r="AX2553" s="13" t="s">
        <v>75</v>
      </c>
      <c r="AY2553" s="169" t="s">
        <v>371</v>
      </c>
    </row>
    <row r="2554" spans="2:65" s="13" customFormat="1" ht="11.25" x14ac:dyDescent="0.2">
      <c r="B2554" s="168"/>
      <c r="D2554" s="162" t="s">
        <v>379</v>
      </c>
      <c r="E2554" s="169" t="s">
        <v>1</v>
      </c>
      <c r="F2554" s="170" t="s">
        <v>225</v>
      </c>
      <c r="H2554" s="171">
        <v>130.48400000000001</v>
      </c>
      <c r="I2554" s="172"/>
      <c r="L2554" s="168"/>
      <c r="M2554" s="173"/>
      <c r="T2554" s="174"/>
      <c r="AT2554" s="169" t="s">
        <v>379</v>
      </c>
      <c r="AU2554" s="169" t="s">
        <v>88</v>
      </c>
      <c r="AV2554" s="13" t="s">
        <v>88</v>
      </c>
      <c r="AW2554" s="13" t="s">
        <v>31</v>
      </c>
      <c r="AX2554" s="13" t="s">
        <v>75</v>
      </c>
      <c r="AY2554" s="169" t="s">
        <v>371</v>
      </c>
    </row>
    <row r="2555" spans="2:65" s="15" customFormat="1" ht="11.25" x14ac:dyDescent="0.2">
      <c r="B2555" s="182"/>
      <c r="D2555" s="162" t="s">
        <v>379</v>
      </c>
      <c r="E2555" s="183" t="s">
        <v>1</v>
      </c>
      <c r="F2555" s="184" t="s">
        <v>385</v>
      </c>
      <c r="H2555" s="185">
        <v>528.30200000000002</v>
      </c>
      <c r="I2555" s="186"/>
      <c r="L2555" s="182"/>
      <c r="M2555" s="187"/>
      <c r="T2555" s="188"/>
      <c r="AT2555" s="183" t="s">
        <v>379</v>
      </c>
      <c r="AU2555" s="183" t="s">
        <v>88</v>
      </c>
      <c r="AV2555" s="15" t="s">
        <v>377</v>
      </c>
      <c r="AW2555" s="15" t="s">
        <v>31</v>
      </c>
      <c r="AX2555" s="15" t="s">
        <v>82</v>
      </c>
      <c r="AY2555" s="183" t="s">
        <v>371</v>
      </c>
    </row>
    <row r="2556" spans="2:65" s="1" customFormat="1" ht="24.2" customHeight="1" x14ac:dyDescent="0.2">
      <c r="B2556" s="147"/>
      <c r="C2556" s="148" t="s">
        <v>2949</v>
      </c>
      <c r="D2556" s="148" t="s">
        <v>373</v>
      </c>
      <c r="E2556" s="149" t="s">
        <v>2950</v>
      </c>
      <c r="F2556" s="150" t="s">
        <v>2951</v>
      </c>
      <c r="G2556" s="151" t="s">
        <v>376</v>
      </c>
      <c r="H2556" s="152">
        <v>528.30200000000002</v>
      </c>
      <c r="I2556" s="153"/>
      <c r="J2556" s="154">
        <f>ROUND(I2556*H2556,2)</f>
        <v>0</v>
      </c>
      <c r="K2556" s="150"/>
      <c r="L2556" s="32"/>
      <c r="M2556" s="155" t="s">
        <v>1</v>
      </c>
      <c r="N2556" s="156" t="s">
        <v>41</v>
      </c>
      <c r="P2556" s="157">
        <f>O2556*H2556</f>
        <v>0</v>
      </c>
      <c r="Q2556" s="157">
        <v>0</v>
      </c>
      <c r="R2556" s="157">
        <f>Q2556*H2556</f>
        <v>0</v>
      </c>
      <c r="S2556" s="157">
        <v>0</v>
      </c>
      <c r="T2556" s="158">
        <f>S2556*H2556</f>
        <v>0</v>
      </c>
      <c r="AR2556" s="159" t="s">
        <v>759</v>
      </c>
      <c r="AT2556" s="159" t="s">
        <v>373</v>
      </c>
      <c r="AU2556" s="159" t="s">
        <v>88</v>
      </c>
      <c r="AY2556" s="17" t="s">
        <v>371</v>
      </c>
      <c r="BE2556" s="160">
        <f>IF(N2556="základná",J2556,0)</f>
        <v>0</v>
      </c>
      <c r="BF2556" s="160">
        <f>IF(N2556="znížená",J2556,0)</f>
        <v>0</v>
      </c>
      <c r="BG2556" s="160">
        <f>IF(N2556="zákl. prenesená",J2556,0)</f>
        <v>0</v>
      </c>
      <c r="BH2556" s="160">
        <f>IF(N2556="zníž. prenesená",J2556,0)</f>
        <v>0</v>
      </c>
      <c r="BI2556" s="160">
        <f>IF(N2556="nulová",J2556,0)</f>
        <v>0</v>
      </c>
      <c r="BJ2556" s="17" t="s">
        <v>88</v>
      </c>
      <c r="BK2556" s="160">
        <f>ROUND(I2556*H2556,2)</f>
        <v>0</v>
      </c>
      <c r="BL2556" s="17" t="s">
        <v>759</v>
      </c>
      <c r="BM2556" s="159" t="s">
        <v>2952</v>
      </c>
    </row>
    <row r="2557" spans="2:65" s="13" customFormat="1" ht="11.25" x14ac:dyDescent="0.2">
      <c r="B2557" s="168"/>
      <c r="D2557" s="162" t="s">
        <v>379</v>
      </c>
      <c r="E2557" s="169" t="s">
        <v>1</v>
      </c>
      <c r="F2557" s="170" t="s">
        <v>174</v>
      </c>
      <c r="H2557" s="171">
        <v>397.81799999999998</v>
      </c>
      <c r="I2557" s="172"/>
      <c r="L2557" s="168"/>
      <c r="M2557" s="173"/>
      <c r="T2557" s="174"/>
      <c r="AT2557" s="169" t="s">
        <v>379</v>
      </c>
      <c r="AU2557" s="169" t="s">
        <v>88</v>
      </c>
      <c r="AV2557" s="13" t="s">
        <v>88</v>
      </c>
      <c r="AW2557" s="13" t="s">
        <v>31</v>
      </c>
      <c r="AX2557" s="13" t="s">
        <v>75</v>
      </c>
      <c r="AY2557" s="169" t="s">
        <v>371</v>
      </c>
    </row>
    <row r="2558" spans="2:65" s="13" customFormat="1" ht="11.25" x14ac:dyDescent="0.2">
      <c r="B2558" s="168"/>
      <c r="D2558" s="162" t="s">
        <v>379</v>
      </c>
      <c r="E2558" s="169" t="s">
        <v>1</v>
      </c>
      <c r="F2558" s="170" t="s">
        <v>225</v>
      </c>
      <c r="H2558" s="171">
        <v>130.48400000000001</v>
      </c>
      <c r="I2558" s="172"/>
      <c r="L2558" s="168"/>
      <c r="M2558" s="173"/>
      <c r="T2558" s="174"/>
      <c r="AT2558" s="169" t="s">
        <v>379</v>
      </c>
      <c r="AU2558" s="169" t="s">
        <v>88</v>
      </c>
      <c r="AV2558" s="13" t="s">
        <v>88</v>
      </c>
      <c r="AW2558" s="13" t="s">
        <v>31</v>
      </c>
      <c r="AX2558" s="13" t="s">
        <v>75</v>
      </c>
      <c r="AY2558" s="169" t="s">
        <v>371</v>
      </c>
    </row>
    <row r="2559" spans="2:65" s="15" customFormat="1" ht="11.25" x14ac:dyDescent="0.2">
      <c r="B2559" s="182"/>
      <c r="D2559" s="162" t="s">
        <v>379</v>
      </c>
      <c r="E2559" s="183" t="s">
        <v>1</v>
      </c>
      <c r="F2559" s="184" t="s">
        <v>385</v>
      </c>
      <c r="H2559" s="185">
        <v>528.30200000000002</v>
      </c>
      <c r="I2559" s="186"/>
      <c r="L2559" s="182"/>
      <c r="M2559" s="187"/>
      <c r="T2559" s="188"/>
      <c r="AT2559" s="183" t="s">
        <v>379</v>
      </c>
      <c r="AU2559" s="183" t="s">
        <v>88</v>
      </c>
      <c r="AV2559" s="15" t="s">
        <v>377</v>
      </c>
      <c r="AW2559" s="15" t="s">
        <v>31</v>
      </c>
      <c r="AX2559" s="15" t="s">
        <v>82</v>
      </c>
      <c r="AY2559" s="183" t="s">
        <v>371</v>
      </c>
    </row>
    <row r="2560" spans="2:65" s="1" customFormat="1" ht="24.2" customHeight="1" x14ac:dyDescent="0.2">
      <c r="B2560" s="147"/>
      <c r="C2560" s="148" t="s">
        <v>2953</v>
      </c>
      <c r="D2560" s="148" t="s">
        <v>373</v>
      </c>
      <c r="E2560" s="149" t="s">
        <v>2954</v>
      </c>
      <c r="F2560" s="150" t="s">
        <v>2955</v>
      </c>
      <c r="G2560" s="151" t="s">
        <v>376</v>
      </c>
      <c r="H2560" s="152">
        <v>130.48400000000001</v>
      </c>
      <c r="I2560" s="153"/>
      <c r="J2560" s="154">
        <f>ROUND(I2560*H2560,2)</f>
        <v>0</v>
      </c>
      <c r="K2560" s="150"/>
      <c r="L2560" s="32"/>
      <c r="M2560" s="155" t="s">
        <v>1</v>
      </c>
      <c r="N2560" s="156" t="s">
        <v>41</v>
      </c>
      <c r="P2560" s="157">
        <f>O2560*H2560</f>
        <v>0</v>
      </c>
      <c r="Q2560" s="157">
        <v>1.4599999999999999E-3</v>
      </c>
      <c r="R2560" s="157">
        <f>Q2560*H2560</f>
        <v>0.19050664</v>
      </c>
      <c r="S2560" s="157">
        <v>0</v>
      </c>
      <c r="T2560" s="158">
        <f>S2560*H2560</f>
        <v>0</v>
      </c>
      <c r="AR2560" s="159" t="s">
        <v>759</v>
      </c>
      <c r="AT2560" s="159" t="s">
        <v>373</v>
      </c>
      <c r="AU2560" s="159" t="s">
        <v>88</v>
      </c>
      <c r="AY2560" s="17" t="s">
        <v>371</v>
      </c>
      <c r="BE2560" s="160">
        <f>IF(N2560="základná",J2560,0)</f>
        <v>0</v>
      </c>
      <c r="BF2560" s="160">
        <f>IF(N2560="znížená",J2560,0)</f>
        <v>0</v>
      </c>
      <c r="BG2560" s="160">
        <f>IF(N2560="zákl. prenesená",J2560,0)</f>
        <v>0</v>
      </c>
      <c r="BH2560" s="160">
        <f>IF(N2560="zníž. prenesená",J2560,0)</f>
        <v>0</v>
      </c>
      <c r="BI2560" s="160">
        <f>IF(N2560="nulová",J2560,0)</f>
        <v>0</v>
      </c>
      <c r="BJ2560" s="17" t="s">
        <v>88</v>
      </c>
      <c r="BK2560" s="160">
        <f>ROUND(I2560*H2560,2)</f>
        <v>0</v>
      </c>
      <c r="BL2560" s="17" t="s">
        <v>759</v>
      </c>
      <c r="BM2560" s="159" t="s">
        <v>2956</v>
      </c>
    </row>
    <row r="2561" spans="2:63" s="13" customFormat="1" ht="11.25" x14ac:dyDescent="0.2">
      <c r="B2561" s="168"/>
      <c r="D2561" s="162" t="s">
        <v>379</v>
      </c>
      <c r="E2561" s="169" t="s">
        <v>1</v>
      </c>
      <c r="F2561" s="170" t="s">
        <v>225</v>
      </c>
      <c r="H2561" s="171">
        <v>130.48400000000001</v>
      </c>
      <c r="I2561" s="172"/>
      <c r="L2561" s="168"/>
      <c r="M2561" s="173"/>
      <c r="T2561" s="174"/>
      <c r="AT2561" s="169" t="s">
        <v>379</v>
      </c>
      <c r="AU2561" s="169" t="s">
        <v>88</v>
      </c>
      <c r="AV2561" s="13" t="s">
        <v>88</v>
      </c>
      <c r="AW2561" s="13" t="s">
        <v>31</v>
      </c>
      <c r="AX2561" s="13" t="s">
        <v>75</v>
      </c>
      <c r="AY2561" s="169" t="s">
        <v>371</v>
      </c>
    </row>
    <row r="2562" spans="2:63" s="15" customFormat="1" ht="11.25" x14ac:dyDescent="0.2">
      <c r="B2562" s="182"/>
      <c r="D2562" s="162" t="s">
        <v>379</v>
      </c>
      <c r="E2562" s="183" t="s">
        <v>1</v>
      </c>
      <c r="F2562" s="184" t="s">
        <v>385</v>
      </c>
      <c r="H2562" s="185">
        <v>130.48400000000001</v>
      </c>
      <c r="I2562" s="186"/>
      <c r="L2562" s="182"/>
      <c r="M2562" s="187"/>
      <c r="T2562" s="188"/>
      <c r="AT2562" s="183" t="s">
        <v>379</v>
      </c>
      <c r="AU2562" s="183" t="s">
        <v>88</v>
      </c>
      <c r="AV2562" s="15" t="s">
        <v>377</v>
      </c>
      <c r="AW2562" s="15" t="s">
        <v>31</v>
      </c>
      <c r="AX2562" s="15" t="s">
        <v>82</v>
      </c>
      <c r="AY2562" s="183" t="s">
        <v>371</v>
      </c>
    </row>
    <row r="2563" spans="2:63" s="1" customFormat="1" ht="49.9" customHeight="1" x14ac:dyDescent="0.2">
      <c r="B2563" s="32"/>
      <c r="E2563" s="138" t="s">
        <v>2957</v>
      </c>
      <c r="F2563" s="138" t="s">
        <v>2958</v>
      </c>
      <c r="J2563" s="127">
        <f t="shared" ref="J2563:J2568" si="20">BK2563</f>
        <v>0</v>
      </c>
      <c r="L2563" s="32"/>
      <c r="M2563" s="200"/>
      <c r="T2563" s="59"/>
      <c r="AT2563" s="17" t="s">
        <v>74</v>
      </c>
      <c r="AU2563" s="17" t="s">
        <v>75</v>
      </c>
      <c r="AY2563" s="17" t="s">
        <v>2959</v>
      </c>
      <c r="BK2563" s="160">
        <f>SUM(BK2564:BK2568)</f>
        <v>0</v>
      </c>
    </row>
    <row r="2564" spans="2:63" s="1" customFormat="1" ht="16.350000000000001" customHeight="1" x14ac:dyDescent="0.2">
      <c r="B2564" s="32"/>
      <c r="C2564" s="201" t="s">
        <v>1</v>
      </c>
      <c r="D2564" s="201" t="s">
        <v>373</v>
      </c>
      <c r="E2564" s="202" t="s">
        <v>1</v>
      </c>
      <c r="F2564" s="203" t="s">
        <v>1</v>
      </c>
      <c r="G2564" s="204" t="s">
        <v>1</v>
      </c>
      <c r="H2564" s="205"/>
      <c r="I2564" s="206"/>
      <c r="J2564" s="207">
        <f t="shared" si="20"/>
        <v>0</v>
      </c>
      <c r="K2564" s="208"/>
      <c r="L2564" s="32"/>
      <c r="M2564" s="209" t="s">
        <v>1</v>
      </c>
      <c r="N2564" s="210" t="s">
        <v>41</v>
      </c>
      <c r="T2564" s="59"/>
      <c r="AT2564" s="17" t="s">
        <v>2959</v>
      </c>
      <c r="AU2564" s="17" t="s">
        <v>82</v>
      </c>
      <c r="AY2564" s="17" t="s">
        <v>2959</v>
      </c>
      <c r="BE2564" s="160">
        <f>IF(N2564="základná",J2564,0)</f>
        <v>0</v>
      </c>
      <c r="BF2564" s="160">
        <f>IF(N2564="znížená",J2564,0)</f>
        <v>0</v>
      </c>
      <c r="BG2564" s="160">
        <f>IF(N2564="zákl. prenesená",J2564,0)</f>
        <v>0</v>
      </c>
      <c r="BH2564" s="160">
        <f>IF(N2564="zníž. prenesená",J2564,0)</f>
        <v>0</v>
      </c>
      <c r="BI2564" s="160">
        <f>IF(N2564="nulová",J2564,0)</f>
        <v>0</v>
      </c>
      <c r="BJ2564" s="17" t="s">
        <v>88</v>
      </c>
      <c r="BK2564" s="160">
        <f>I2564*H2564</f>
        <v>0</v>
      </c>
    </row>
    <row r="2565" spans="2:63" s="1" customFormat="1" ht="16.350000000000001" customHeight="1" x14ac:dyDescent="0.2">
      <c r="B2565" s="32"/>
      <c r="C2565" s="201" t="s">
        <v>1</v>
      </c>
      <c r="D2565" s="201" t="s">
        <v>373</v>
      </c>
      <c r="E2565" s="202" t="s">
        <v>1</v>
      </c>
      <c r="F2565" s="203" t="s">
        <v>1</v>
      </c>
      <c r="G2565" s="204" t="s">
        <v>1</v>
      </c>
      <c r="H2565" s="205"/>
      <c r="I2565" s="206"/>
      <c r="J2565" s="207">
        <f t="shared" si="20"/>
        <v>0</v>
      </c>
      <c r="K2565" s="208"/>
      <c r="L2565" s="32"/>
      <c r="M2565" s="209" t="s">
        <v>1</v>
      </c>
      <c r="N2565" s="210" t="s">
        <v>41</v>
      </c>
      <c r="T2565" s="59"/>
      <c r="AT2565" s="17" t="s">
        <v>2959</v>
      </c>
      <c r="AU2565" s="17" t="s">
        <v>82</v>
      </c>
      <c r="AY2565" s="17" t="s">
        <v>2959</v>
      </c>
      <c r="BE2565" s="160">
        <f>IF(N2565="základná",J2565,0)</f>
        <v>0</v>
      </c>
      <c r="BF2565" s="160">
        <f>IF(N2565="znížená",J2565,0)</f>
        <v>0</v>
      </c>
      <c r="BG2565" s="160">
        <f>IF(N2565="zákl. prenesená",J2565,0)</f>
        <v>0</v>
      </c>
      <c r="BH2565" s="160">
        <f>IF(N2565="zníž. prenesená",J2565,0)</f>
        <v>0</v>
      </c>
      <c r="BI2565" s="160">
        <f>IF(N2565="nulová",J2565,0)</f>
        <v>0</v>
      </c>
      <c r="BJ2565" s="17" t="s">
        <v>88</v>
      </c>
      <c r="BK2565" s="160">
        <f>I2565*H2565</f>
        <v>0</v>
      </c>
    </row>
    <row r="2566" spans="2:63" s="1" customFormat="1" ht="16.350000000000001" customHeight="1" x14ac:dyDescent="0.2">
      <c r="B2566" s="32"/>
      <c r="C2566" s="201" t="s">
        <v>1</v>
      </c>
      <c r="D2566" s="201" t="s">
        <v>373</v>
      </c>
      <c r="E2566" s="202" t="s">
        <v>1</v>
      </c>
      <c r="F2566" s="203" t="s">
        <v>1</v>
      </c>
      <c r="G2566" s="204" t="s">
        <v>1</v>
      </c>
      <c r="H2566" s="205"/>
      <c r="I2566" s="206"/>
      <c r="J2566" s="207">
        <f t="shared" si="20"/>
        <v>0</v>
      </c>
      <c r="K2566" s="208"/>
      <c r="L2566" s="32"/>
      <c r="M2566" s="209" t="s">
        <v>1</v>
      </c>
      <c r="N2566" s="210" t="s">
        <v>41</v>
      </c>
      <c r="T2566" s="59"/>
      <c r="AT2566" s="17" t="s">
        <v>2959</v>
      </c>
      <c r="AU2566" s="17" t="s">
        <v>82</v>
      </c>
      <c r="AY2566" s="17" t="s">
        <v>2959</v>
      </c>
      <c r="BE2566" s="160">
        <f>IF(N2566="základná",J2566,0)</f>
        <v>0</v>
      </c>
      <c r="BF2566" s="160">
        <f>IF(N2566="znížená",J2566,0)</f>
        <v>0</v>
      </c>
      <c r="BG2566" s="160">
        <f>IF(N2566="zákl. prenesená",J2566,0)</f>
        <v>0</v>
      </c>
      <c r="BH2566" s="160">
        <f>IF(N2566="zníž. prenesená",J2566,0)</f>
        <v>0</v>
      </c>
      <c r="BI2566" s="160">
        <f>IF(N2566="nulová",J2566,0)</f>
        <v>0</v>
      </c>
      <c r="BJ2566" s="17" t="s">
        <v>88</v>
      </c>
      <c r="BK2566" s="160">
        <f>I2566*H2566</f>
        <v>0</v>
      </c>
    </row>
    <row r="2567" spans="2:63" s="1" customFormat="1" ht="16.350000000000001" customHeight="1" x14ac:dyDescent="0.2">
      <c r="B2567" s="32"/>
      <c r="C2567" s="201" t="s">
        <v>1</v>
      </c>
      <c r="D2567" s="201" t="s">
        <v>373</v>
      </c>
      <c r="E2567" s="202" t="s">
        <v>1</v>
      </c>
      <c r="F2567" s="203" t="s">
        <v>1</v>
      </c>
      <c r="G2567" s="204" t="s">
        <v>1</v>
      </c>
      <c r="H2567" s="205"/>
      <c r="I2567" s="206"/>
      <c r="J2567" s="207">
        <f t="shared" si="20"/>
        <v>0</v>
      </c>
      <c r="K2567" s="208"/>
      <c r="L2567" s="32"/>
      <c r="M2567" s="209" t="s">
        <v>1</v>
      </c>
      <c r="N2567" s="210" t="s">
        <v>41</v>
      </c>
      <c r="T2567" s="59"/>
      <c r="AT2567" s="17" t="s">
        <v>2959</v>
      </c>
      <c r="AU2567" s="17" t="s">
        <v>82</v>
      </c>
      <c r="AY2567" s="17" t="s">
        <v>2959</v>
      </c>
      <c r="BE2567" s="160">
        <f>IF(N2567="základná",J2567,0)</f>
        <v>0</v>
      </c>
      <c r="BF2567" s="160">
        <f>IF(N2567="znížená",J2567,0)</f>
        <v>0</v>
      </c>
      <c r="BG2567" s="160">
        <f>IF(N2567="zákl. prenesená",J2567,0)</f>
        <v>0</v>
      </c>
      <c r="BH2567" s="160">
        <f>IF(N2567="zníž. prenesená",J2567,0)</f>
        <v>0</v>
      </c>
      <c r="BI2567" s="160">
        <f>IF(N2567="nulová",J2567,0)</f>
        <v>0</v>
      </c>
      <c r="BJ2567" s="17" t="s">
        <v>88</v>
      </c>
      <c r="BK2567" s="160">
        <f>I2567*H2567</f>
        <v>0</v>
      </c>
    </row>
    <row r="2568" spans="2:63" s="1" customFormat="1" ht="16.350000000000001" customHeight="1" x14ac:dyDescent="0.2">
      <c r="B2568" s="32"/>
      <c r="C2568" s="201" t="s">
        <v>1</v>
      </c>
      <c r="D2568" s="201" t="s">
        <v>373</v>
      </c>
      <c r="E2568" s="202" t="s">
        <v>1</v>
      </c>
      <c r="F2568" s="203" t="s">
        <v>1</v>
      </c>
      <c r="G2568" s="204" t="s">
        <v>1</v>
      </c>
      <c r="H2568" s="205"/>
      <c r="I2568" s="206"/>
      <c r="J2568" s="207">
        <f t="shared" si="20"/>
        <v>0</v>
      </c>
      <c r="K2568" s="208"/>
      <c r="L2568" s="32"/>
      <c r="M2568" s="209" t="s">
        <v>1</v>
      </c>
      <c r="N2568" s="210" t="s">
        <v>41</v>
      </c>
      <c r="O2568" s="211"/>
      <c r="P2568" s="211"/>
      <c r="Q2568" s="211"/>
      <c r="R2568" s="211"/>
      <c r="S2568" s="211"/>
      <c r="T2568" s="212"/>
      <c r="AT2568" s="17" t="s">
        <v>2959</v>
      </c>
      <c r="AU2568" s="17" t="s">
        <v>82</v>
      </c>
      <c r="AY2568" s="17" t="s">
        <v>2959</v>
      </c>
      <c r="BE2568" s="160">
        <f>IF(N2568="základná",J2568,0)</f>
        <v>0</v>
      </c>
      <c r="BF2568" s="160">
        <f>IF(N2568="znížená",J2568,0)</f>
        <v>0</v>
      </c>
      <c r="BG2568" s="160">
        <f>IF(N2568="zákl. prenesená",J2568,0)</f>
        <v>0</v>
      </c>
      <c r="BH2568" s="160">
        <f>IF(N2568="zníž. prenesená",J2568,0)</f>
        <v>0</v>
      </c>
      <c r="BI2568" s="160">
        <f>IF(N2568="nulová",J2568,0)</f>
        <v>0</v>
      </c>
      <c r="BJ2568" s="17" t="s">
        <v>88</v>
      </c>
      <c r="BK2568" s="160">
        <f>I2568*H2568</f>
        <v>0</v>
      </c>
    </row>
    <row r="2569" spans="2:63" s="1" customFormat="1" ht="6.95" customHeight="1" x14ac:dyDescent="0.2">
      <c r="B2569" s="47"/>
      <c r="C2569" s="48"/>
      <c r="D2569" s="48"/>
      <c r="E2569" s="48"/>
      <c r="F2569" s="48"/>
      <c r="G2569" s="48"/>
      <c r="H2569" s="48"/>
      <c r="I2569" s="48"/>
      <c r="J2569" s="48"/>
      <c r="K2569" s="48"/>
      <c r="L2569" s="32"/>
    </row>
  </sheetData>
  <autoFilter ref="C154:K2568" xr:uid="{00000000-0009-0000-0000-000001000000}"/>
  <mergeCells count="12">
    <mergeCell ref="E147:H147"/>
    <mergeCell ref="L2:V2"/>
    <mergeCell ref="E85:H85"/>
    <mergeCell ref="E87:H87"/>
    <mergeCell ref="E89:H89"/>
    <mergeCell ref="E143:H143"/>
    <mergeCell ref="E145:H14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64:D2569" xr:uid="{00000000-0002-0000-0100-000000000000}">
      <formula1>"K, M"</formula1>
    </dataValidation>
    <dataValidation type="list" allowBlank="1" showInputMessage="1" showErrorMessage="1" error="Povolené sú hodnoty základná, znížená, nulová." sqref="N2564:N2569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05"/>
  <sheetViews>
    <sheetView showGridLines="0" workbookViewId="0">
      <selection activeCell="K130" sqref="K130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92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15</v>
      </c>
      <c r="L6" s="20"/>
    </row>
    <row r="7" spans="2:4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</row>
    <row r="8" spans="2:46" ht="12" customHeight="1" x14ac:dyDescent="0.2">
      <c r="B8" s="20"/>
      <c r="D8" s="27" t="s">
        <v>129</v>
      </c>
      <c r="L8" s="20"/>
    </row>
    <row r="9" spans="2:46" s="1" customFormat="1" ht="16.5" customHeight="1" x14ac:dyDescent="0.2">
      <c r="B9" s="32"/>
      <c r="E9" s="267" t="s">
        <v>132</v>
      </c>
      <c r="F9" s="269"/>
      <c r="G9" s="269"/>
      <c r="H9" s="269"/>
      <c r="L9" s="32"/>
    </row>
    <row r="10" spans="2:46" s="1" customFormat="1" ht="12" customHeight="1" x14ac:dyDescent="0.2">
      <c r="B10" s="32"/>
      <c r="D10" s="27" t="s">
        <v>135</v>
      </c>
      <c r="L10" s="32"/>
    </row>
    <row r="11" spans="2:46" s="1" customFormat="1" ht="30" customHeight="1" x14ac:dyDescent="0.2">
      <c r="B11" s="32"/>
      <c r="E11" s="226" t="s">
        <v>2960</v>
      </c>
      <c r="F11" s="269"/>
      <c r="G11" s="269"/>
      <c r="H11" s="269"/>
      <c r="L11" s="32"/>
    </row>
    <row r="12" spans="2:46" s="1" customFormat="1" ht="11.25" x14ac:dyDescent="0.2">
      <c r="B12" s="32"/>
      <c r="L12" s="32"/>
    </row>
    <row r="13" spans="2:4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</row>
    <row r="15" spans="2:46" s="1" customFormat="1" ht="10.9" customHeight="1" x14ac:dyDescent="0.2">
      <c r="B15" s="32"/>
      <c r="L15" s="32"/>
    </row>
    <row r="16" spans="2:4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 x14ac:dyDescent="0.2">
      <c r="B18" s="32"/>
      <c r="L18" s="32"/>
    </row>
    <row r="19" spans="2:12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 x14ac:dyDescent="0.2">
      <c r="B21" s="32"/>
      <c r="L21" s="32"/>
    </row>
    <row r="22" spans="2:12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 x14ac:dyDescent="0.2">
      <c r="B24" s="32"/>
      <c r="L24" s="32"/>
    </row>
    <row r="25" spans="2:12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5" customHeight="1" x14ac:dyDescent="0.2">
      <c r="B27" s="32"/>
      <c r="L27" s="32"/>
    </row>
    <row r="28" spans="2:12" s="1" customFormat="1" ht="12" customHeight="1" x14ac:dyDescent="0.2">
      <c r="B28" s="32"/>
      <c r="D28" s="27" t="s">
        <v>34</v>
      </c>
      <c r="L28" s="32"/>
    </row>
    <row r="29" spans="2:12" s="7" customFormat="1" ht="16.5" customHeight="1" x14ac:dyDescent="0.2">
      <c r="B29" s="98"/>
      <c r="E29" s="237" t="s">
        <v>1</v>
      </c>
      <c r="F29" s="237"/>
      <c r="G29" s="237"/>
      <c r="H29" s="237"/>
      <c r="L29" s="98"/>
    </row>
    <row r="30" spans="2:12" s="1" customFormat="1" ht="6.95" customHeight="1" x14ac:dyDescent="0.2">
      <c r="B30" s="32"/>
      <c r="L30" s="32"/>
    </row>
    <row r="31" spans="2:12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 x14ac:dyDescent="0.2">
      <c r="B32" s="32"/>
      <c r="D32" s="100" t="s">
        <v>35</v>
      </c>
      <c r="J32" s="69">
        <f>ROUND(J131, 2)</f>
        <v>0</v>
      </c>
      <c r="L32" s="32"/>
    </row>
    <row r="33" spans="2:12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ROUND((ROUND((SUM(BE131:BE298)),  2) + SUM(BE300:BE304)), 2)</f>
        <v>0</v>
      </c>
      <c r="G35" s="102"/>
      <c r="H35" s="102"/>
      <c r="I35" s="103">
        <v>0.2</v>
      </c>
      <c r="J35" s="101">
        <f>ROUND((ROUND(((SUM(BE131:BE298))*I35),  2) + (SUM(BE300:BE304)*I35)), 2)</f>
        <v>0</v>
      </c>
      <c r="L35" s="32"/>
    </row>
    <row r="36" spans="2:12" s="1" customFormat="1" ht="14.45" customHeight="1" x14ac:dyDescent="0.2">
      <c r="B36" s="32"/>
      <c r="E36" s="37" t="s">
        <v>41</v>
      </c>
      <c r="F36" s="101">
        <f>ROUND((ROUND((SUM(BF131:BF298)),  2) + SUM(BF300:BF304)), 2)</f>
        <v>0</v>
      </c>
      <c r="G36" s="102"/>
      <c r="H36" s="102"/>
      <c r="I36" s="103">
        <v>0.2</v>
      </c>
      <c r="J36" s="101">
        <f>ROUND((ROUND(((SUM(BF131:BF298))*I36),  2) + (SUM(BF300:BF304)*I36)), 2)</f>
        <v>0</v>
      </c>
      <c r="L36" s="32"/>
    </row>
    <row r="37" spans="2:12" s="1" customFormat="1" ht="14.45" hidden="1" customHeight="1" x14ac:dyDescent="0.2">
      <c r="B37" s="32"/>
      <c r="E37" s="27" t="s">
        <v>42</v>
      </c>
      <c r="F37" s="89">
        <f>ROUND((ROUND((SUM(BG131:BG298)),  2) + SUM(BG300:BG304)), 2)</f>
        <v>0</v>
      </c>
      <c r="I37" s="104">
        <v>0.2</v>
      </c>
      <c r="J37" s="89">
        <f>0</f>
        <v>0</v>
      </c>
      <c r="L37" s="32"/>
    </row>
    <row r="38" spans="2:12" s="1" customFormat="1" ht="14.45" hidden="1" customHeight="1" x14ac:dyDescent="0.2">
      <c r="B38" s="32"/>
      <c r="E38" s="27" t="s">
        <v>43</v>
      </c>
      <c r="F38" s="89">
        <f>ROUND((ROUND((SUM(BH131:BH298)),  2) + SUM(BH300:BH304)), 2)</f>
        <v>0</v>
      </c>
      <c r="I38" s="104">
        <v>0.2</v>
      </c>
      <c r="J38" s="89">
        <f>0</f>
        <v>0</v>
      </c>
      <c r="L38" s="32"/>
    </row>
    <row r="39" spans="2:12" s="1" customFormat="1" ht="14.45" hidden="1" customHeight="1" x14ac:dyDescent="0.2">
      <c r="B39" s="32"/>
      <c r="E39" s="37" t="s">
        <v>44</v>
      </c>
      <c r="F39" s="101">
        <f>ROUND((ROUND((SUM(BI131:BI298)),  2) + SUM(BI300:BI304)),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6.95" customHeight="1" x14ac:dyDescent="0.2">
      <c r="B40" s="32"/>
      <c r="L40" s="32"/>
    </row>
    <row r="41" spans="2:12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45" customHeight="1" x14ac:dyDescent="0.2">
      <c r="B42" s="32"/>
      <c r="L42" s="32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132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>SO01.2 - Hlavný objekt dielní + administratíva, učilište - Ústredné kúrenie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J131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2961</v>
      </c>
      <c r="E99" s="118"/>
      <c r="F99" s="118"/>
      <c r="G99" s="118"/>
      <c r="H99" s="118"/>
      <c r="I99" s="118"/>
      <c r="J99" s="119">
        <f>J132</f>
        <v>0</v>
      </c>
      <c r="L99" s="116"/>
    </row>
    <row r="100" spans="2:47" s="9" customFormat="1" ht="19.899999999999999" customHeight="1" x14ac:dyDescent="0.2">
      <c r="B100" s="121"/>
      <c r="D100" s="122" t="s">
        <v>2962</v>
      </c>
      <c r="E100" s="123"/>
      <c r="F100" s="123"/>
      <c r="G100" s="123"/>
      <c r="H100" s="123"/>
      <c r="I100" s="123"/>
      <c r="J100" s="124">
        <f>J133</f>
        <v>0</v>
      </c>
      <c r="L100" s="121"/>
    </row>
    <row r="101" spans="2:47" s="9" customFormat="1" ht="19.899999999999999" customHeight="1" x14ac:dyDescent="0.2">
      <c r="B101" s="121"/>
      <c r="D101" s="122" t="s">
        <v>2963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2:47" s="9" customFormat="1" ht="19.899999999999999" customHeight="1" x14ac:dyDescent="0.2">
      <c r="B102" s="121"/>
      <c r="D102" s="122" t="s">
        <v>2964</v>
      </c>
      <c r="E102" s="123"/>
      <c r="F102" s="123"/>
      <c r="G102" s="123"/>
      <c r="H102" s="123"/>
      <c r="I102" s="123"/>
      <c r="J102" s="124">
        <f>J158</f>
        <v>0</v>
      </c>
      <c r="L102" s="121"/>
    </row>
    <row r="103" spans="2:47" s="9" customFormat="1" ht="19.899999999999999" customHeight="1" x14ac:dyDescent="0.2">
      <c r="B103" s="121"/>
      <c r="D103" s="122" t="s">
        <v>2965</v>
      </c>
      <c r="E103" s="123"/>
      <c r="F103" s="123"/>
      <c r="G103" s="123"/>
      <c r="H103" s="123"/>
      <c r="I103" s="123"/>
      <c r="J103" s="124">
        <f>J186</f>
        <v>0</v>
      </c>
      <c r="L103" s="121"/>
    </row>
    <row r="104" spans="2:47" s="9" customFormat="1" ht="19.899999999999999" customHeight="1" x14ac:dyDescent="0.2">
      <c r="B104" s="121"/>
      <c r="D104" s="122" t="s">
        <v>2966</v>
      </c>
      <c r="E104" s="123"/>
      <c r="F104" s="123"/>
      <c r="G104" s="123"/>
      <c r="H104" s="123"/>
      <c r="I104" s="123"/>
      <c r="J104" s="124">
        <f>J246</f>
        <v>0</v>
      </c>
      <c r="L104" s="121"/>
    </row>
    <row r="105" spans="2:47" s="9" customFormat="1" ht="19.899999999999999" customHeight="1" x14ac:dyDescent="0.2">
      <c r="B105" s="121"/>
      <c r="D105" s="122" t="s">
        <v>2967</v>
      </c>
      <c r="E105" s="123"/>
      <c r="F105" s="123"/>
      <c r="G105" s="123"/>
      <c r="H105" s="123"/>
      <c r="I105" s="123"/>
      <c r="J105" s="124">
        <f>J284</f>
        <v>0</v>
      </c>
      <c r="L105" s="121"/>
    </row>
    <row r="106" spans="2:47" s="9" customFormat="1" ht="19.899999999999999" customHeight="1" x14ac:dyDescent="0.2">
      <c r="B106" s="121"/>
      <c r="D106" s="122" t="s">
        <v>2968</v>
      </c>
      <c r="E106" s="123"/>
      <c r="F106" s="123"/>
      <c r="G106" s="123"/>
      <c r="H106" s="123"/>
      <c r="I106" s="123"/>
      <c r="J106" s="124">
        <f>J291</f>
        <v>0</v>
      </c>
      <c r="L106" s="121"/>
    </row>
    <row r="107" spans="2:47" s="8" customFormat="1" ht="24.95" customHeight="1" x14ac:dyDescent="0.2">
      <c r="B107" s="116"/>
      <c r="D107" s="117" t="s">
        <v>2969</v>
      </c>
      <c r="E107" s="118"/>
      <c r="F107" s="118"/>
      <c r="G107" s="118"/>
      <c r="H107" s="118"/>
      <c r="I107" s="118"/>
      <c r="J107" s="119">
        <f>J294</f>
        <v>0</v>
      </c>
      <c r="L107" s="116"/>
    </row>
    <row r="108" spans="2:47" s="8" customFormat="1" ht="24.95" customHeight="1" x14ac:dyDescent="0.2">
      <c r="B108" s="116"/>
      <c r="D108" s="117" t="s">
        <v>2970</v>
      </c>
      <c r="E108" s="118"/>
      <c r="F108" s="118"/>
      <c r="G108" s="118"/>
      <c r="H108" s="118"/>
      <c r="I108" s="118"/>
      <c r="J108" s="119">
        <f>J297</f>
        <v>0</v>
      </c>
      <c r="L108" s="116"/>
    </row>
    <row r="109" spans="2:47" s="8" customFormat="1" ht="21.75" customHeight="1" x14ac:dyDescent="0.2">
      <c r="B109" s="116"/>
      <c r="D109" s="126" t="s">
        <v>357</v>
      </c>
      <c r="J109" s="127">
        <f>J299</f>
        <v>0</v>
      </c>
      <c r="L109" s="116"/>
    </row>
    <row r="110" spans="2:47" s="1" customFormat="1" ht="21.75" customHeight="1" x14ac:dyDescent="0.2">
      <c r="B110" s="32"/>
      <c r="L110" s="32"/>
    </row>
    <row r="111" spans="2:47" s="1" customFormat="1" ht="6.95" customHeight="1" x14ac:dyDescent="0.2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32"/>
    </row>
    <row r="115" spans="2:12" s="1" customFormat="1" ht="6.95" customHeight="1" x14ac:dyDescent="0.2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32"/>
    </row>
    <row r="116" spans="2:12" s="1" customFormat="1" ht="24.95" customHeight="1" x14ac:dyDescent="0.2">
      <c r="B116" s="32"/>
      <c r="C116" s="21" t="s">
        <v>358</v>
      </c>
      <c r="L116" s="32"/>
    </row>
    <row r="117" spans="2:12" s="1" customFormat="1" ht="6.95" customHeight="1" x14ac:dyDescent="0.2">
      <c r="B117" s="32"/>
      <c r="L117" s="32"/>
    </row>
    <row r="118" spans="2:12" s="1" customFormat="1" ht="12" customHeight="1" x14ac:dyDescent="0.2">
      <c r="B118" s="32"/>
      <c r="C118" s="27" t="s">
        <v>15</v>
      </c>
      <c r="L118" s="32"/>
    </row>
    <row r="119" spans="2:12" s="1" customFormat="1" ht="16.5" customHeight="1" x14ac:dyDescent="0.2">
      <c r="B119" s="32"/>
      <c r="E119" s="267" t="str">
        <f>E7</f>
        <v>Obnova budovy umelecko - dekoračných dielní SND</v>
      </c>
      <c r="F119" s="268"/>
      <c r="G119" s="268"/>
      <c r="H119" s="268"/>
      <c r="L119" s="32"/>
    </row>
    <row r="120" spans="2:12" ht="12" customHeight="1" x14ac:dyDescent="0.2">
      <c r="B120" s="20"/>
      <c r="C120" s="27" t="s">
        <v>129</v>
      </c>
      <c r="L120" s="20"/>
    </row>
    <row r="121" spans="2:12" s="1" customFormat="1" ht="16.5" customHeight="1" x14ac:dyDescent="0.2">
      <c r="B121" s="32"/>
      <c r="E121" s="267" t="s">
        <v>132</v>
      </c>
      <c r="F121" s="269"/>
      <c r="G121" s="269"/>
      <c r="H121" s="269"/>
      <c r="L121" s="32"/>
    </row>
    <row r="122" spans="2:12" s="1" customFormat="1" ht="12" customHeight="1" x14ac:dyDescent="0.2">
      <c r="B122" s="32"/>
      <c r="C122" s="27" t="s">
        <v>135</v>
      </c>
      <c r="L122" s="32"/>
    </row>
    <row r="123" spans="2:12" s="1" customFormat="1" ht="30" customHeight="1" x14ac:dyDescent="0.2">
      <c r="B123" s="32"/>
      <c r="E123" s="226" t="str">
        <f>E11</f>
        <v>SO01.2 - Hlavný objekt dielní + administratíva, učilište - Ústredné kúrenie</v>
      </c>
      <c r="F123" s="269"/>
      <c r="G123" s="269"/>
      <c r="H123" s="269"/>
      <c r="L123" s="32"/>
    </row>
    <row r="124" spans="2:12" s="1" customFormat="1" ht="6.95" customHeight="1" x14ac:dyDescent="0.2">
      <c r="B124" s="32"/>
      <c r="L124" s="32"/>
    </row>
    <row r="125" spans="2:12" s="1" customFormat="1" ht="12" customHeight="1" x14ac:dyDescent="0.2">
      <c r="B125" s="32"/>
      <c r="C125" s="27" t="s">
        <v>19</v>
      </c>
      <c r="F125" s="25" t="str">
        <f>F14</f>
        <v>Bratislava</v>
      </c>
      <c r="I125" s="27" t="s">
        <v>21</v>
      </c>
      <c r="J125" s="55" t="str">
        <f>IF(J14="","",J14)</f>
        <v>5. 8. 2023</v>
      </c>
      <c r="L125" s="32"/>
    </row>
    <row r="126" spans="2:12" s="1" customFormat="1" ht="6.95" customHeight="1" x14ac:dyDescent="0.2">
      <c r="B126" s="32"/>
      <c r="L126" s="32"/>
    </row>
    <row r="127" spans="2:12" s="1" customFormat="1" ht="15.2" customHeight="1" x14ac:dyDescent="0.2">
      <c r="B127" s="32"/>
      <c r="C127" s="27" t="s">
        <v>23</v>
      </c>
      <c r="F127" s="25" t="str">
        <f>E17</f>
        <v>Slovenské národné divadlo</v>
      </c>
      <c r="I127" s="27" t="s">
        <v>29</v>
      </c>
      <c r="J127" s="30" t="str">
        <f>E23</f>
        <v>VM PROJEKT , s.r.o.</v>
      </c>
      <c r="L127" s="32"/>
    </row>
    <row r="128" spans="2:12" s="1" customFormat="1" ht="15.2" customHeight="1" x14ac:dyDescent="0.2">
      <c r="B128" s="32"/>
      <c r="C128" s="27" t="s">
        <v>27</v>
      </c>
      <c r="F128" s="25" t="str">
        <f>IF(E20="","",E20)</f>
        <v>Vyplň údaj</v>
      </c>
      <c r="I128" s="27" t="s">
        <v>32</v>
      </c>
      <c r="J128" s="30" t="str">
        <f>E26</f>
        <v>Ing Peter Lukačovič</v>
      </c>
      <c r="L128" s="32"/>
    </row>
    <row r="129" spans="2:65" s="1" customFormat="1" ht="10.35" customHeight="1" x14ac:dyDescent="0.2">
      <c r="B129" s="32"/>
      <c r="L129" s="32"/>
    </row>
    <row r="130" spans="2:65" s="10" customFormat="1" ht="29.25" customHeight="1" x14ac:dyDescent="0.2">
      <c r="B130" s="128"/>
      <c r="C130" s="129" t="s">
        <v>359</v>
      </c>
      <c r="D130" s="130" t="s">
        <v>60</v>
      </c>
      <c r="E130" s="130" t="s">
        <v>56</v>
      </c>
      <c r="F130" s="130" t="s">
        <v>57</v>
      </c>
      <c r="G130" s="130" t="s">
        <v>360</v>
      </c>
      <c r="H130" s="130" t="s">
        <v>361</v>
      </c>
      <c r="I130" s="130" t="s">
        <v>362</v>
      </c>
      <c r="J130" s="130" t="s">
        <v>296</v>
      </c>
      <c r="K130" s="131" t="s">
        <v>5391</v>
      </c>
      <c r="L130" s="128"/>
      <c r="M130" s="62" t="s">
        <v>1</v>
      </c>
      <c r="N130" s="63" t="s">
        <v>39</v>
      </c>
      <c r="O130" s="63" t="s">
        <v>363</v>
      </c>
      <c r="P130" s="63" t="s">
        <v>364</v>
      </c>
      <c r="Q130" s="63" t="s">
        <v>365</v>
      </c>
      <c r="R130" s="63" t="s">
        <v>366</v>
      </c>
      <c r="S130" s="63" t="s">
        <v>367</v>
      </c>
      <c r="T130" s="64" t="s">
        <v>368</v>
      </c>
    </row>
    <row r="131" spans="2:65" s="1" customFormat="1" ht="22.9" customHeight="1" x14ac:dyDescent="0.25">
      <c r="B131" s="32"/>
      <c r="C131" s="67" t="s">
        <v>299</v>
      </c>
      <c r="J131" s="132">
        <f>BK131</f>
        <v>0</v>
      </c>
      <c r="L131" s="32"/>
      <c r="M131" s="65"/>
      <c r="N131" s="56"/>
      <c r="O131" s="56"/>
      <c r="P131" s="133">
        <f>P132+P294+P297+P299</f>
        <v>0</v>
      </c>
      <c r="Q131" s="56"/>
      <c r="R131" s="133">
        <f>R132+R294+R297+R299</f>
        <v>17.765229999999999</v>
      </c>
      <c r="S131" s="56"/>
      <c r="T131" s="134">
        <f>T132+T294+T297+T299</f>
        <v>0</v>
      </c>
      <c r="AT131" s="17" t="s">
        <v>74</v>
      </c>
      <c r="AU131" s="17" t="s">
        <v>300</v>
      </c>
      <c r="BK131" s="135">
        <f>BK132+BK294+BK297+BK299</f>
        <v>0</v>
      </c>
    </row>
    <row r="132" spans="2:65" s="11" customFormat="1" ht="25.9" customHeight="1" x14ac:dyDescent="0.2">
      <c r="B132" s="136"/>
      <c r="D132" s="137" t="s">
        <v>74</v>
      </c>
      <c r="E132" s="138" t="s">
        <v>1354</v>
      </c>
      <c r="F132" s="138" t="s">
        <v>2971</v>
      </c>
      <c r="I132" s="139"/>
      <c r="J132" s="127">
        <f>BK132</f>
        <v>0</v>
      </c>
      <c r="L132" s="136"/>
      <c r="M132" s="140"/>
      <c r="P132" s="141">
        <f>P133+P155+P158+P186+P246+P284+P291</f>
        <v>0</v>
      </c>
      <c r="R132" s="141">
        <f>R133+R155+R158+R186+R246+R284+R291</f>
        <v>17.765229999999999</v>
      </c>
      <c r="T132" s="142">
        <f>T133+T155+T158+T186+T246+T284+T291</f>
        <v>0</v>
      </c>
      <c r="AR132" s="137" t="s">
        <v>88</v>
      </c>
      <c r="AT132" s="143" t="s">
        <v>74</v>
      </c>
      <c r="AU132" s="143" t="s">
        <v>75</v>
      </c>
      <c r="AY132" s="137" t="s">
        <v>371</v>
      </c>
      <c r="BK132" s="144">
        <f>BK133+BK155+BK158+BK186+BK246+BK284+BK291</f>
        <v>0</v>
      </c>
    </row>
    <row r="133" spans="2:65" s="11" customFormat="1" ht="22.9" customHeight="1" x14ac:dyDescent="0.2">
      <c r="B133" s="136"/>
      <c r="D133" s="137" t="s">
        <v>74</v>
      </c>
      <c r="E133" s="145" t="s">
        <v>2243</v>
      </c>
      <c r="F133" s="145" t="s">
        <v>2972</v>
      </c>
      <c r="I133" s="139"/>
      <c r="J133" s="146">
        <f>BK133</f>
        <v>0</v>
      </c>
      <c r="L133" s="136"/>
      <c r="M133" s="140"/>
      <c r="P133" s="141">
        <f>SUM(P134:P154)</f>
        <v>0</v>
      </c>
      <c r="R133" s="141">
        <f>SUM(R134:R154)</f>
        <v>0.90073000000000003</v>
      </c>
      <c r="T133" s="142">
        <f>SUM(T134:T154)</f>
        <v>0</v>
      </c>
      <c r="AR133" s="137" t="s">
        <v>88</v>
      </c>
      <c r="AT133" s="143" t="s">
        <v>74</v>
      </c>
      <c r="AU133" s="143" t="s">
        <v>82</v>
      </c>
      <c r="AY133" s="137" t="s">
        <v>371</v>
      </c>
      <c r="BK133" s="144">
        <f>SUM(BK134:BK154)</f>
        <v>0</v>
      </c>
    </row>
    <row r="134" spans="2:65" s="1" customFormat="1" ht="24.2" customHeight="1" x14ac:dyDescent="0.2">
      <c r="B134" s="147"/>
      <c r="C134" s="148" t="s">
        <v>82</v>
      </c>
      <c r="D134" s="148" t="s">
        <v>373</v>
      </c>
      <c r="E134" s="149" t="s">
        <v>2973</v>
      </c>
      <c r="F134" s="150" t="s">
        <v>2974</v>
      </c>
      <c r="G134" s="151" t="s">
        <v>376</v>
      </c>
      <c r="H134" s="152">
        <v>650</v>
      </c>
      <c r="I134" s="153"/>
      <c r="J134" s="154">
        <f t="shared" ref="J134:J154" si="0">ROUND(I134*H134,2)</f>
        <v>0</v>
      </c>
      <c r="K134" s="150" t="s">
        <v>1</v>
      </c>
      <c r="L134" s="32"/>
      <c r="M134" s="155" t="s">
        <v>1</v>
      </c>
      <c r="N134" s="156" t="s">
        <v>41</v>
      </c>
      <c r="P134" s="157">
        <f t="shared" ref="P134:P154" si="1">O134*H134</f>
        <v>0</v>
      </c>
      <c r="Q134" s="157">
        <v>0</v>
      </c>
      <c r="R134" s="157">
        <f t="shared" ref="R134:R154" si="2">Q134*H134</f>
        <v>0</v>
      </c>
      <c r="S134" s="157">
        <v>0</v>
      </c>
      <c r="T134" s="158">
        <f t="shared" ref="T134:T154" si="3">S134*H134</f>
        <v>0</v>
      </c>
      <c r="AR134" s="159" t="s">
        <v>461</v>
      </c>
      <c r="AT134" s="159" t="s">
        <v>373</v>
      </c>
      <c r="AU134" s="159" t="s">
        <v>88</v>
      </c>
      <c r="AY134" s="17" t="s">
        <v>371</v>
      </c>
      <c r="BE134" s="160">
        <f t="shared" ref="BE134:BE154" si="4">IF(N134="základná",J134,0)</f>
        <v>0</v>
      </c>
      <c r="BF134" s="160">
        <f t="shared" ref="BF134:BF154" si="5">IF(N134="znížená",J134,0)</f>
        <v>0</v>
      </c>
      <c r="BG134" s="160">
        <f t="shared" ref="BG134:BG154" si="6">IF(N134="zákl. prenesená",J134,0)</f>
        <v>0</v>
      </c>
      <c r="BH134" s="160">
        <f t="shared" ref="BH134:BH154" si="7">IF(N134="zníž. prenesená",J134,0)</f>
        <v>0</v>
      </c>
      <c r="BI134" s="160">
        <f t="shared" ref="BI134:BI154" si="8">IF(N134="nulová",J134,0)</f>
        <v>0</v>
      </c>
      <c r="BJ134" s="17" t="s">
        <v>88</v>
      </c>
      <c r="BK134" s="160">
        <f t="shared" ref="BK134:BK154" si="9">ROUND(I134*H134,2)</f>
        <v>0</v>
      </c>
      <c r="BL134" s="17" t="s">
        <v>461</v>
      </c>
      <c r="BM134" s="159" t="s">
        <v>88</v>
      </c>
    </row>
    <row r="135" spans="2:65" s="1" customFormat="1" ht="24.2" customHeight="1" x14ac:dyDescent="0.2">
      <c r="B135" s="147"/>
      <c r="C135" s="148" t="s">
        <v>88</v>
      </c>
      <c r="D135" s="148" t="s">
        <v>373</v>
      </c>
      <c r="E135" s="149" t="s">
        <v>2975</v>
      </c>
      <c r="F135" s="150" t="s">
        <v>2976</v>
      </c>
      <c r="G135" s="151" t="s">
        <v>376</v>
      </c>
      <c r="H135" s="152">
        <v>150</v>
      </c>
      <c r="I135" s="153"/>
      <c r="J135" s="154">
        <f t="shared" si="0"/>
        <v>0</v>
      </c>
      <c r="K135" s="150" t="s">
        <v>1</v>
      </c>
      <c r="L135" s="32"/>
      <c r="M135" s="155" t="s">
        <v>1</v>
      </c>
      <c r="N135" s="156" t="s">
        <v>41</v>
      </c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AR135" s="159" t="s">
        <v>461</v>
      </c>
      <c r="AT135" s="159" t="s">
        <v>373</v>
      </c>
      <c r="AU135" s="159" t="s">
        <v>88</v>
      </c>
      <c r="AY135" s="17" t="s">
        <v>371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7" t="s">
        <v>88</v>
      </c>
      <c r="BK135" s="160">
        <f t="shared" si="9"/>
        <v>0</v>
      </c>
      <c r="BL135" s="17" t="s">
        <v>461</v>
      </c>
      <c r="BM135" s="159" t="s">
        <v>377</v>
      </c>
    </row>
    <row r="136" spans="2:65" s="1" customFormat="1" ht="24.2" customHeight="1" x14ac:dyDescent="0.2">
      <c r="B136" s="147"/>
      <c r="C136" s="148" t="s">
        <v>384</v>
      </c>
      <c r="D136" s="148" t="s">
        <v>373</v>
      </c>
      <c r="E136" s="149" t="s">
        <v>2977</v>
      </c>
      <c r="F136" s="150" t="s">
        <v>2978</v>
      </c>
      <c r="G136" s="151" t="s">
        <v>489</v>
      </c>
      <c r="H136" s="152">
        <v>560</v>
      </c>
      <c r="I136" s="153"/>
      <c r="J136" s="154">
        <f t="shared" si="0"/>
        <v>0</v>
      </c>
      <c r="K136" s="150" t="s">
        <v>1</v>
      </c>
      <c r="L136" s="32"/>
      <c r="M136" s="155" t="s">
        <v>1</v>
      </c>
      <c r="N136" s="156" t="s">
        <v>41</v>
      </c>
      <c r="P136" s="157">
        <f t="shared" si="1"/>
        <v>0</v>
      </c>
      <c r="Q136" s="157">
        <v>2.0000000000000002E-5</v>
      </c>
      <c r="R136" s="157">
        <f t="shared" si="2"/>
        <v>1.1200000000000002E-2</v>
      </c>
      <c r="S136" s="157">
        <v>0</v>
      </c>
      <c r="T136" s="158">
        <f t="shared" si="3"/>
        <v>0</v>
      </c>
      <c r="AR136" s="159" t="s">
        <v>461</v>
      </c>
      <c r="AT136" s="159" t="s">
        <v>373</v>
      </c>
      <c r="AU136" s="159" t="s">
        <v>88</v>
      </c>
      <c r="AY136" s="17" t="s">
        <v>371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7" t="s">
        <v>88</v>
      </c>
      <c r="BK136" s="160">
        <f t="shared" si="9"/>
        <v>0</v>
      </c>
      <c r="BL136" s="17" t="s">
        <v>461</v>
      </c>
      <c r="BM136" s="159" t="s">
        <v>408</v>
      </c>
    </row>
    <row r="137" spans="2:65" s="1" customFormat="1" ht="21.75" customHeight="1" x14ac:dyDescent="0.2">
      <c r="B137" s="147"/>
      <c r="C137" s="148" t="s">
        <v>377</v>
      </c>
      <c r="D137" s="148" t="s">
        <v>373</v>
      </c>
      <c r="E137" s="149" t="s">
        <v>2979</v>
      </c>
      <c r="F137" s="150" t="s">
        <v>2980</v>
      </c>
      <c r="G137" s="151" t="s">
        <v>489</v>
      </c>
      <c r="H137" s="152">
        <v>910</v>
      </c>
      <c r="I137" s="153"/>
      <c r="J137" s="154">
        <f t="shared" si="0"/>
        <v>0</v>
      </c>
      <c r="K137" s="150" t="s">
        <v>1</v>
      </c>
      <c r="L137" s="32"/>
      <c r="M137" s="155" t="s">
        <v>1</v>
      </c>
      <c r="N137" s="156" t="s">
        <v>41</v>
      </c>
      <c r="P137" s="157">
        <f t="shared" si="1"/>
        <v>0</v>
      </c>
      <c r="Q137" s="157">
        <v>4.0000000000000003E-5</v>
      </c>
      <c r="R137" s="157">
        <f t="shared" si="2"/>
        <v>3.6400000000000002E-2</v>
      </c>
      <c r="S137" s="157">
        <v>0</v>
      </c>
      <c r="T137" s="158">
        <f t="shared" si="3"/>
        <v>0</v>
      </c>
      <c r="AR137" s="159" t="s">
        <v>461</v>
      </c>
      <c r="AT137" s="159" t="s">
        <v>373</v>
      </c>
      <c r="AU137" s="159" t="s">
        <v>88</v>
      </c>
      <c r="AY137" s="17" t="s">
        <v>371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7" t="s">
        <v>88</v>
      </c>
      <c r="BK137" s="160">
        <f t="shared" si="9"/>
        <v>0</v>
      </c>
      <c r="BL137" s="17" t="s">
        <v>461</v>
      </c>
      <c r="BM137" s="159" t="s">
        <v>417</v>
      </c>
    </row>
    <row r="138" spans="2:65" s="1" customFormat="1" ht="21.75" customHeight="1" x14ac:dyDescent="0.2">
      <c r="B138" s="147"/>
      <c r="C138" s="148" t="s">
        <v>402</v>
      </c>
      <c r="D138" s="148" t="s">
        <v>373</v>
      </c>
      <c r="E138" s="149" t="s">
        <v>2981</v>
      </c>
      <c r="F138" s="150" t="s">
        <v>2982</v>
      </c>
      <c r="G138" s="151" t="s">
        <v>489</v>
      </c>
      <c r="H138" s="152">
        <v>340</v>
      </c>
      <c r="I138" s="153"/>
      <c r="J138" s="154">
        <f t="shared" si="0"/>
        <v>0</v>
      </c>
      <c r="K138" s="150" t="s">
        <v>1</v>
      </c>
      <c r="L138" s="32"/>
      <c r="M138" s="155" t="s">
        <v>1</v>
      </c>
      <c r="N138" s="156" t="s">
        <v>41</v>
      </c>
      <c r="P138" s="157">
        <f t="shared" si="1"/>
        <v>0</v>
      </c>
      <c r="Q138" s="157">
        <v>4.0000000000000003E-5</v>
      </c>
      <c r="R138" s="157">
        <f t="shared" si="2"/>
        <v>1.3600000000000001E-2</v>
      </c>
      <c r="S138" s="157">
        <v>0</v>
      </c>
      <c r="T138" s="158">
        <f t="shared" si="3"/>
        <v>0</v>
      </c>
      <c r="AR138" s="159" t="s">
        <v>461</v>
      </c>
      <c r="AT138" s="159" t="s">
        <v>373</v>
      </c>
      <c r="AU138" s="159" t="s">
        <v>88</v>
      </c>
      <c r="AY138" s="17" t="s">
        <v>371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7" t="s">
        <v>88</v>
      </c>
      <c r="BK138" s="160">
        <f t="shared" si="9"/>
        <v>0</v>
      </c>
      <c r="BL138" s="17" t="s">
        <v>461</v>
      </c>
      <c r="BM138" s="159" t="s">
        <v>428</v>
      </c>
    </row>
    <row r="139" spans="2:65" s="1" customFormat="1" ht="33" customHeight="1" x14ac:dyDescent="0.2">
      <c r="B139" s="147"/>
      <c r="C139" s="189" t="s">
        <v>408</v>
      </c>
      <c r="D139" s="189" t="s">
        <v>891</v>
      </c>
      <c r="E139" s="190" t="s">
        <v>2983</v>
      </c>
      <c r="F139" s="191" t="s">
        <v>2984</v>
      </c>
      <c r="G139" s="192" t="s">
        <v>489</v>
      </c>
      <c r="H139" s="193">
        <v>10</v>
      </c>
      <c r="I139" s="194"/>
      <c r="J139" s="195">
        <f t="shared" si="0"/>
        <v>0</v>
      </c>
      <c r="K139" s="191" t="s">
        <v>1</v>
      </c>
      <c r="L139" s="196"/>
      <c r="M139" s="197" t="s">
        <v>1</v>
      </c>
      <c r="N139" s="198" t="s">
        <v>41</v>
      </c>
      <c r="P139" s="157">
        <f t="shared" si="1"/>
        <v>0</v>
      </c>
      <c r="Q139" s="157">
        <v>1.0000000000000001E-5</v>
      </c>
      <c r="R139" s="157">
        <f t="shared" si="2"/>
        <v>1E-4</v>
      </c>
      <c r="S139" s="157">
        <v>0</v>
      </c>
      <c r="T139" s="158">
        <f t="shared" si="3"/>
        <v>0</v>
      </c>
      <c r="AR139" s="159" t="s">
        <v>566</v>
      </c>
      <c r="AT139" s="159" t="s">
        <v>891</v>
      </c>
      <c r="AU139" s="159" t="s">
        <v>88</v>
      </c>
      <c r="AY139" s="17" t="s">
        <v>371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7" t="s">
        <v>88</v>
      </c>
      <c r="BK139" s="160">
        <f t="shared" si="9"/>
        <v>0</v>
      </c>
      <c r="BL139" s="17" t="s">
        <v>461</v>
      </c>
      <c r="BM139" s="159" t="s">
        <v>437</v>
      </c>
    </row>
    <row r="140" spans="2:65" s="1" customFormat="1" ht="33" customHeight="1" x14ac:dyDescent="0.2">
      <c r="B140" s="147"/>
      <c r="C140" s="189" t="s">
        <v>412</v>
      </c>
      <c r="D140" s="189" t="s">
        <v>891</v>
      </c>
      <c r="E140" s="190" t="s">
        <v>2985</v>
      </c>
      <c r="F140" s="191" t="s">
        <v>2986</v>
      </c>
      <c r="G140" s="192" t="s">
        <v>489</v>
      </c>
      <c r="H140" s="193">
        <v>100</v>
      </c>
      <c r="I140" s="194"/>
      <c r="J140" s="195">
        <f t="shared" si="0"/>
        <v>0</v>
      </c>
      <c r="K140" s="191" t="s">
        <v>1</v>
      </c>
      <c r="L140" s="196"/>
      <c r="M140" s="197" t="s">
        <v>1</v>
      </c>
      <c r="N140" s="198" t="s">
        <v>41</v>
      </c>
      <c r="P140" s="157">
        <f t="shared" si="1"/>
        <v>0</v>
      </c>
      <c r="Q140" s="157">
        <v>6.9999999999999994E-5</v>
      </c>
      <c r="R140" s="157">
        <f t="shared" si="2"/>
        <v>6.9999999999999993E-3</v>
      </c>
      <c r="S140" s="157">
        <v>0</v>
      </c>
      <c r="T140" s="158">
        <f t="shared" si="3"/>
        <v>0</v>
      </c>
      <c r="AR140" s="159" t="s">
        <v>566</v>
      </c>
      <c r="AT140" s="159" t="s">
        <v>891</v>
      </c>
      <c r="AU140" s="159" t="s">
        <v>88</v>
      </c>
      <c r="AY140" s="17" t="s">
        <v>371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7" t="s">
        <v>88</v>
      </c>
      <c r="BK140" s="160">
        <f t="shared" si="9"/>
        <v>0</v>
      </c>
      <c r="BL140" s="17" t="s">
        <v>461</v>
      </c>
      <c r="BM140" s="159" t="s">
        <v>447</v>
      </c>
    </row>
    <row r="141" spans="2:65" s="1" customFormat="1" ht="33" customHeight="1" x14ac:dyDescent="0.2">
      <c r="B141" s="147"/>
      <c r="C141" s="189" t="s">
        <v>417</v>
      </c>
      <c r="D141" s="189" t="s">
        <v>891</v>
      </c>
      <c r="E141" s="190" t="s">
        <v>2987</v>
      </c>
      <c r="F141" s="191" t="s">
        <v>2988</v>
      </c>
      <c r="G141" s="192" t="s">
        <v>489</v>
      </c>
      <c r="H141" s="193">
        <v>540</v>
      </c>
      <c r="I141" s="194"/>
      <c r="J141" s="195">
        <f t="shared" si="0"/>
        <v>0</v>
      </c>
      <c r="K141" s="191" t="s">
        <v>1</v>
      </c>
      <c r="L141" s="196"/>
      <c r="M141" s="197" t="s">
        <v>1</v>
      </c>
      <c r="N141" s="198" t="s">
        <v>41</v>
      </c>
      <c r="P141" s="157">
        <f t="shared" si="1"/>
        <v>0</v>
      </c>
      <c r="Q141" s="157">
        <v>1.0000000000000001E-5</v>
      </c>
      <c r="R141" s="157">
        <f t="shared" si="2"/>
        <v>5.4000000000000003E-3</v>
      </c>
      <c r="S141" s="157">
        <v>0</v>
      </c>
      <c r="T141" s="158">
        <f t="shared" si="3"/>
        <v>0</v>
      </c>
      <c r="AR141" s="159" t="s">
        <v>566</v>
      </c>
      <c r="AT141" s="159" t="s">
        <v>891</v>
      </c>
      <c r="AU141" s="159" t="s">
        <v>88</v>
      </c>
      <c r="AY141" s="17" t="s">
        <v>371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7" t="s">
        <v>88</v>
      </c>
      <c r="BK141" s="160">
        <f t="shared" si="9"/>
        <v>0</v>
      </c>
      <c r="BL141" s="17" t="s">
        <v>461</v>
      </c>
      <c r="BM141" s="159" t="s">
        <v>461</v>
      </c>
    </row>
    <row r="142" spans="2:65" s="1" customFormat="1" ht="33" customHeight="1" x14ac:dyDescent="0.2">
      <c r="B142" s="147"/>
      <c r="C142" s="189" t="s">
        <v>423</v>
      </c>
      <c r="D142" s="189" t="s">
        <v>891</v>
      </c>
      <c r="E142" s="190" t="s">
        <v>2989</v>
      </c>
      <c r="F142" s="191" t="s">
        <v>2990</v>
      </c>
      <c r="G142" s="192" t="s">
        <v>489</v>
      </c>
      <c r="H142" s="193">
        <v>580</v>
      </c>
      <c r="I142" s="194"/>
      <c r="J142" s="195">
        <f t="shared" si="0"/>
        <v>0</v>
      </c>
      <c r="K142" s="191" t="s">
        <v>1</v>
      </c>
      <c r="L142" s="196"/>
      <c r="M142" s="197" t="s">
        <v>1</v>
      </c>
      <c r="N142" s="198" t="s">
        <v>41</v>
      </c>
      <c r="P142" s="157">
        <f t="shared" si="1"/>
        <v>0</v>
      </c>
      <c r="Q142" s="157">
        <v>2.0000000000000002E-5</v>
      </c>
      <c r="R142" s="157">
        <f t="shared" si="2"/>
        <v>1.1600000000000001E-2</v>
      </c>
      <c r="S142" s="157">
        <v>0</v>
      </c>
      <c r="T142" s="158">
        <f t="shared" si="3"/>
        <v>0</v>
      </c>
      <c r="AR142" s="159" t="s">
        <v>566</v>
      </c>
      <c r="AT142" s="159" t="s">
        <v>891</v>
      </c>
      <c r="AU142" s="159" t="s">
        <v>88</v>
      </c>
      <c r="AY142" s="17" t="s">
        <v>371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7" t="s">
        <v>88</v>
      </c>
      <c r="BK142" s="160">
        <f t="shared" si="9"/>
        <v>0</v>
      </c>
      <c r="BL142" s="17" t="s">
        <v>461</v>
      </c>
      <c r="BM142" s="159" t="s">
        <v>473</v>
      </c>
    </row>
    <row r="143" spans="2:65" s="1" customFormat="1" ht="33" customHeight="1" x14ac:dyDescent="0.2">
      <c r="B143" s="147"/>
      <c r="C143" s="189" t="s">
        <v>428</v>
      </c>
      <c r="D143" s="189" t="s">
        <v>891</v>
      </c>
      <c r="E143" s="190" t="s">
        <v>2991</v>
      </c>
      <c r="F143" s="191" t="s">
        <v>2992</v>
      </c>
      <c r="G143" s="192" t="s">
        <v>489</v>
      </c>
      <c r="H143" s="193">
        <v>330</v>
      </c>
      <c r="I143" s="194"/>
      <c r="J143" s="195">
        <f t="shared" si="0"/>
        <v>0</v>
      </c>
      <c r="K143" s="191" t="s">
        <v>1</v>
      </c>
      <c r="L143" s="196"/>
      <c r="M143" s="197" t="s">
        <v>1</v>
      </c>
      <c r="N143" s="198" t="s">
        <v>41</v>
      </c>
      <c r="P143" s="157">
        <f t="shared" si="1"/>
        <v>0</v>
      </c>
      <c r="Q143" s="157">
        <v>4.0000000000000003E-5</v>
      </c>
      <c r="R143" s="157">
        <f t="shared" si="2"/>
        <v>1.3200000000000002E-2</v>
      </c>
      <c r="S143" s="157">
        <v>0</v>
      </c>
      <c r="T143" s="158">
        <f t="shared" si="3"/>
        <v>0</v>
      </c>
      <c r="AR143" s="159" t="s">
        <v>566</v>
      </c>
      <c r="AT143" s="159" t="s">
        <v>891</v>
      </c>
      <c r="AU143" s="159" t="s">
        <v>88</v>
      </c>
      <c r="AY143" s="17" t="s">
        <v>371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7" t="s">
        <v>88</v>
      </c>
      <c r="BK143" s="160">
        <f t="shared" si="9"/>
        <v>0</v>
      </c>
      <c r="BL143" s="17" t="s">
        <v>461</v>
      </c>
      <c r="BM143" s="159" t="s">
        <v>7</v>
      </c>
    </row>
    <row r="144" spans="2:65" s="1" customFormat="1" ht="33" customHeight="1" x14ac:dyDescent="0.2">
      <c r="B144" s="147"/>
      <c r="C144" s="189" t="s">
        <v>432</v>
      </c>
      <c r="D144" s="189" t="s">
        <v>891</v>
      </c>
      <c r="E144" s="190" t="s">
        <v>2993</v>
      </c>
      <c r="F144" s="191" t="s">
        <v>2994</v>
      </c>
      <c r="G144" s="192" t="s">
        <v>489</v>
      </c>
      <c r="H144" s="193">
        <v>340</v>
      </c>
      <c r="I144" s="194"/>
      <c r="J144" s="195">
        <f t="shared" si="0"/>
        <v>0</v>
      </c>
      <c r="K144" s="191" t="s">
        <v>1</v>
      </c>
      <c r="L144" s="196"/>
      <c r="M144" s="197" t="s">
        <v>1</v>
      </c>
      <c r="N144" s="198" t="s">
        <v>41</v>
      </c>
      <c r="P144" s="157">
        <f t="shared" si="1"/>
        <v>0</v>
      </c>
      <c r="Q144" s="157">
        <v>1.7000000000000001E-4</v>
      </c>
      <c r="R144" s="157">
        <f t="shared" si="2"/>
        <v>5.7800000000000004E-2</v>
      </c>
      <c r="S144" s="157">
        <v>0</v>
      </c>
      <c r="T144" s="158">
        <f t="shared" si="3"/>
        <v>0</v>
      </c>
      <c r="AR144" s="159" t="s">
        <v>566</v>
      </c>
      <c r="AT144" s="159" t="s">
        <v>891</v>
      </c>
      <c r="AU144" s="159" t="s">
        <v>88</v>
      </c>
      <c r="AY144" s="17" t="s">
        <v>371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7" t="s">
        <v>88</v>
      </c>
      <c r="BK144" s="160">
        <f t="shared" si="9"/>
        <v>0</v>
      </c>
      <c r="BL144" s="17" t="s">
        <v>461</v>
      </c>
      <c r="BM144" s="159" t="s">
        <v>494</v>
      </c>
    </row>
    <row r="145" spans="2:65" s="1" customFormat="1" ht="33" customHeight="1" x14ac:dyDescent="0.2">
      <c r="B145" s="147"/>
      <c r="C145" s="189" t="s">
        <v>437</v>
      </c>
      <c r="D145" s="189" t="s">
        <v>891</v>
      </c>
      <c r="E145" s="190" t="s">
        <v>2995</v>
      </c>
      <c r="F145" s="191" t="s">
        <v>2996</v>
      </c>
      <c r="G145" s="192" t="s">
        <v>489</v>
      </c>
      <c r="H145" s="193">
        <v>650</v>
      </c>
      <c r="I145" s="194"/>
      <c r="J145" s="195">
        <f t="shared" si="0"/>
        <v>0</v>
      </c>
      <c r="K145" s="191" t="s">
        <v>1</v>
      </c>
      <c r="L145" s="196"/>
      <c r="M145" s="197" t="s">
        <v>1</v>
      </c>
      <c r="N145" s="198" t="s">
        <v>41</v>
      </c>
      <c r="P145" s="157">
        <f t="shared" si="1"/>
        <v>0</v>
      </c>
      <c r="Q145" s="157">
        <v>2.5000000000000001E-4</v>
      </c>
      <c r="R145" s="157">
        <f t="shared" si="2"/>
        <v>0.16250000000000001</v>
      </c>
      <c r="S145" s="157">
        <v>0</v>
      </c>
      <c r="T145" s="158">
        <f t="shared" si="3"/>
        <v>0</v>
      </c>
      <c r="AR145" s="159" t="s">
        <v>566</v>
      </c>
      <c r="AT145" s="159" t="s">
        <v>891</v>
      </c>
      <c r="AU145" s="159" t="s">
        <v>88</v>
      </c>
      <c r="AY145" s="17" t="s">
        <v>371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7" t="s">
        <v>88</v>
      </c>
      <c r="BK145" s="160">
        <f t="shared" si="9"/>
        <v>0</v>
      </c>
      <c r="BL145" s="17" t="s">
        <v>461</v>
      </c>
      <c r="BM145" s="159" t="s">
        <v>516</v>
      </c>
    </row>
    <row r="146" spans="2:65" s="1" customFormat="1" ht="33" customHeight="1" x14ac:dyDescent="0.2">
      <c r="B146" s="147"/>
      <c r="C146" s="189" t="s">
        <v>441</v>
      </c>
      <c r="D146" s="189" t="s">
        <v>891</v>
      </c>
      <c r="E146" s="190" t="s">
        <v>2997</v>
      </c>
      <c r="F146" s="191" t="s">
        <v>2998</v>
      </c>
      <c r="G146" s="192" t="s">
        <v>489</v>
      </c>
      <c r="H146" s="193">
        <v>130</v>
      </c>
      <c r="I146" s="194"/>
      <c r="J146" s="195">
        <f t="shared" si="0"/>
        <v>0</v>
      </c>
      <c r="K146" s="191" t="s">
        <v>1</v>
      </c>
      <c r="L146" s="196"/>
      <c r="M146" s="197" t="s">
        <v>1</v>
      </c>
      <c r="N146" s="198" t="s">
        <v>41</v>
      </c>
      <c r="P146" s="157">
        <f t="shared" si="1"/>
        <v>0</v>
      </c>
      <c r="Q146" s="157">
        <v>7.1000000000000002E-4</v>
      </c>
      <c r="R146" s="157">
        <f t="shared" si="2"/>
        <v>9.2300000000000007E-2</v>
      </c>
      <c r="S146" s="157">
        <v>0</v>
      </c>
      <c r="T146" s="158">
        <f t="shared" si="3"/>
        <v>0</v>
      </c>
      <c r="AR146" s="159" t="s">
        <v>566</v>
      </c>
      <c r="AT146" s="159" t="s">
        <v>891</v>
      </c>
      <c r="AU146" s="159" t="s">
        <v>88</v>
      </c>
      <c r="AY146" s="17" t="s">
        <v>371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7" t="s">
        <v>88</v>
      </c>
      <c r="BK146" s="160">
        <f t="shared" si="9"/>
        <v>0</v>
      </c>
      <c r="BL146" s="17" t="s">
        <v>461</v>
      </c>
      <c r="BM146" s="159" t="s">
        <v>527</v>
      </c>
    </row>
    <row r="147" spans="2:65" s="1" customFormat="1" ht="33" customHeight="1" x14ac:dyDescent="0.2">
      <c r="B147" s="147"/>
      <c r="C147" s="189" t="s">
        <v>447</v>
      </c>
      <c r="D147" s="189" t="s">
        <v>891</v>
      </c>
      <c r="E147" s="190" t="s">
        <v>2999</v>
      </c>
      <c r="F147" s="191" t="s">
        <v>3000</v>
      </c>
      <c r="G147" s="192" t="s">
        <v>489</v>
      </c>
      <c r="H147" s="193">
        <v>34</v>
      </c>
      <c r="I147" s="194"/>
      <c r="J147" s="195">
        <f t="shared" si="0"/>
        <v>0</v>
      </c>
      <c r="K147" s="191" t="s">
        <v>1</v>
      </c>
      <c r="L147" s="196"/>
      <c r="M147" s="197" t="s">
        <v>1</v>
      </c>
      <c r="N147" s="198" t="s">
        <v>41</v>
      </c>
      <c r="P147" s="157">
        <f t="shared" si="1"/>
        <v>0</v>
      </c>
      <c r="Q147" s="157">
        <v>2.2200000000000002E-3</v>
      </c>
      <c r="R147" s="157">
        <f t="shared" si="2"/>
        <v>7.5480000000000005E-2</v>
      </c>
      <c r="S147" s="157">
        <v>0</v>
      </c>
      <c r="T147" s="158">
        <f t="shared" si="3"/>
        <v>0</v>
      </c>
      <c r="AR147" s="159" t="s">
        <v>566</v>
      </c>
      <c r="AT147" s="159" t="s">
        <v>891</v>
      </c>
      <c r="AU147" s="159" t="s">
        <v>88</v>
      </c>
      <c r="AY147" s="17" t="s">
        <v>371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7" t="s">
        <v>88</v>
      </c>
      <c r="BK147" s="160">
        <f t="shared" si="9"/>
        <v>0</v>
      </c>
      <c r="BL147" s="17" t="s">
        <v>461</v>
      </c>
      <c r="BM147" s="159" t="s">
        <v>538</v>
      </c>
    </row>
    <row r="148" spans="2:65" s="1" customFormat="1" ht="33" customHeight="1" x14ac:dyDescent="0.2">
      <c r="B148" s="147"/>
      <c r="C148" s="189" t="s">
        <v>455</v>
      </c>
      <c r="D148" s="189" t="s">
        <v>891</v>
      </c>
      <c r="E148" s="190" t="s">
        <v>3001</v>
      </c>
      <c r="F148" s="191" t="s">
        <v>3002</v>
      </c>
      <c r="G148" s="192" t="s">
        <v>489</v>
      </c>
      <c r="H148" s="193">
        <v>110</v>
      </c>
      <c r="I148" s="194"/>
      <c r="J148" s="195">
        <f t="shared" si="0"/>
        <v>0</v>
      </c>
      <c r="K148" s="191" t="s">
        <v>1</v>
      </c>
      <c r="L148" s="196"/>
      <c r="M148" s="197" t="s">
        <v>1</v>
      </c>
      <c r="N148" s="198" t="s">
        <v>41</v>
      </c>
      <c r="P148" s="157">
        <f t="shared" si="1"/>
        <v>0</v>
      </c>
      <c r="Q148" s="157">
        <v>2.2200000000000002E-3</v>
      </c>
      <c r="R148" s="157">
        <f t="shared" si="2"/>
        <v>0.24420000000000003</v>
      </c>
      <c r="S148" s="157">
        <v>0</v>
      </c>
      <c r="T148" s="158">
        <f t="shared" si="3"/>
        <v>0</v>
      </c>
      <c r="AR148" s="159" t="s">
        <v>566</v>
      </c>
      <c r="AT148" s="159" t="s">
        <v>891</v>
      </c>
      <c r="AU148" s="159" t="s">
        <v>88</v>
      </c>
      <c r="AY148" s="17" t="s">
        <v>371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7" t="s">
        <v>88</v>
      </c>
      <c r="BK148" s="160">
        <f t="shared" si="9"/>
        <v>0</v>
      </c>
      <c r="BL148" s="17" t="s">
        <v>461</v>
      </c>
      <c r="BM148" s="159" t="s">
        <v>552</v>
      </c>
    </row>
    <row r="149" spans="2:65" s="1" customFormat="1" ht="21.75" customHeight="1" x14ac:dyDescent="0.2">
      <c r="B149" s="147"/>
      <c r="C149" s="148" t="s">
        <v>461</v>
      </c>
      <c r="D149" s="148" t="s">
        <v>373</v>
      </c>
      <c r="E149" s="149" t="s">
        <v>3003</v>
      </c>
      <c r="F149" s="150" t="s">
        <v>3004</v>
      </c>
      <c r="G149" s="151" t="s">
        <v>489</v>
      </c>
      <c r="H149" s="152">
        <v>650</v>
      </c>
      <c r="I149" s="153"/>
      <c r="J149" s="154">
        <f t="shared" si="0"/>
        <v>0</v>
      </c>
      <c r="K149" s="150" t="s">
        <v>1</v>
      </c>
      <c r="L149" s="32"/>
      <c r="M149" s="155" t="s">
        <v>1</v>
      </c>
      <c r="N149" s="156" t="s">
        <v>41</v>
      </c>
      <c r="P149" s="157">
        <f t="shared" si="1"/>
        <v>0</v>
      </c>
      <c r="Q149" s="157">
        <v>5.0000000000000002E-5</v>
      </c>
      <c r="R149" s="157">
        <f t="shared" si="2"/>
        <v>3.2500000000000001E-2</v>
      </c>
      <c r="S149" s="157">
        <v>0</v>
      </c>
      <c r="T149" s="158">
        <f t="shared" si="3"/>
        <v>0</v>
      </c>
      <c r="AR149" s="159" t="s">
        <v>461</v>
      </c>
      <c r="AT149" s="159" t="s">
        <v>373</v>
      </c>
      <c r="AU149" s="159" t="s">
        <v>88</v>
      </c>
      <c r="AY149" s="17" t="s">
        <v>371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7" t="s">
        <v>88</v>
      </c>
      <c r="BK149" s="160">
        <f t="shared" si="9"/>
        <v>0</v>
      </c>
      <c r="BL149" s="17" t="s">
        <v>461</v>
      </c>
      <c r="BM149" s="159" t="s">
        <v>566</v>
      </c>
    </row>
    <row r="150" spans="2:65" s="1" customFormat="1" ht="24.2" customHeight="1" x14ac:dyDescent="0.2">
      <c r="B150" s="147"/>
      <c r="C150" s="148" t="s">
        <v>467</v>
      </c>
      <c r="D150" s="148" t="s">
        <v>373</v>
      </c>
      <c r="E150" s="149" t="s">
        <v>3005</v>
      </c>
      <c r="F150" s="150" t="s">
        <v>3006</v>
      </c>
      <c r="G150" s="151" t="s">
        <v>489</v>
      </c>
      <c r="H150" s="152">
        <v>274</v>
      </c>
      <c r="I150" s="153"/>
      <c r="J150" s="154">
        <f t="shared" si="0"/>
        <v>0</v>
      </c>
      <c r="K150" s="150" t="s">
        <v>1</v>
      </c>
      <c r="L150" s="32"/>
      <c r="M150" s="155" t="s">
        <v>1</v>
      </c>
      <c r="N150" s="156" t="s">
        <v>41</v>
      </c>
      <c r="P150" s="157">
        <f t="shared" si="1"/>
        <v>0</v>
      </c>
      <c r="Q150" s="157">
        <v>5.0000000000000002E-5</v>
      </c>
      <c r="R150" s="157">
        <f t="shared" si="2"/>
        <v>1.37E-2</v>
      </c>
      <c r="S150" s="157">
        <v>0</v>
      </c>
      <c r="T150" s="158">
        <f t="shared" si="3"/>
        <v>0</v>
      </c>
      <c r="AR150" s="159" t="s">
        <v>461</v>
      </c>
      <c r="AT150" s="159" t="s">
        <v>373</v>
      </c>
      <c r="AU150" s="159" t="s">
        <v>88</v>
      </c>
      <c r="AY150" s="17" t="s">
        <v>371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7" t="s">
        <v>88</v>
      </c>
      <c r="BK150" s="160">
        <f t="shared" si="9"/>
        <v>0</v>
      </c>
      <c r="BL150" s="17" t="s">
        <v>461</v>
      </c>
      <c r="BM150" s="159" t="s">
        <v>580</v>
      </c>
    </row>
    <row r="151" spans="2:65" s="1" customFormat="1" ht="33" customHeight="1" x14ac:dyDescent="0.2">
      <c r="B151" s="147"/>
      <c r="C151" s="148" t="s">
        <v>473</v>
      </c>
      <c r="D151" s="148" t="s">
        <v>373</v>
      </c>
      <c r="E151" s="149" t="s">
        <v>3007</v>
      </c>
      <c r="F151" s="150" t="s">
        <v>3008</v>
      </c>
      <c r="G151" s="151" t="s">
        <v>376</v>
      </c>
      <c r="H151" s="152">
        <v>25</v>
      </c>
      <c r="I151" s="153"/>
      <c r="J151" s="154">
        <f t="shared" si="0"/>
        <v>0</v>
      </c>
      <c r="K151" s="150" t="s">
        <v>1</v>
      </c>
      <c r="L151" s="32"/>
      <c r="M151" s="155" t="s">
        <v>1</v>
      </c>
      <c r="N151" s="156" t="s">
        <v>41</v>
      </c>
      <c r="P151" s="157">
        <f t="shared" si="1"/>
        <v>0</v>
      </c>
      <c r="Q151" s="157">
        <v>1.0499999999999999E-3</v>
      </c>
      <c r="R151" s="157">
        <f t="shared" si="2"/>
        <v>2.6249999999999999E-2</v>
      </c>
      <c r="S151" s="157">
        <v>0</v>
      </c>
      <c r="T151" s="158">
        <f t="shared" si="3"/>
        <v>0</v>
      </c>
      <c r="AR151" s="159" t="s">
        <v>461</v>
      </c>
      <c r="AT151" s="159" t="s">
        <v>373</v>
      </c>
      <c r="AU151" s="159" t="s">
        <v>88</v>
      </c>
      <c r="AY151" s="17" t="s">
        <v>371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7" t="s">
        <v>88</v>
      </c>
      <c r="BK151" s="160">
        <f t="shared" si="9"/>
        <v>0</v>
      </c>
      <c r="BL151" s="17" t="s">
        <v>461</v>
      </c>
      <c r="BM151" s="159" t="s">
        <v>606</v>
      </c>
    </row>
    <row r="152" spans="2:65" s="1" customFormat="1" ht="44.25" customHeight="1" x14ac:dyDescent="0.2">
      <c r="B152" s="147"/>
      <c r="C152" s="189" t="s">
        <v>478</v>
      </c>
      <c r="D152" s="189" t="s">
        <v>891</v>
      </c>
      <c r="E152" s="190" t="s">
        <v>3009</v>
      </c>
      <c r="F152" s="191" t="s">
        <v>3010</v>
      </c>
      <c r="G152" s="192" t="s">
        <v>376</v>
      </c>
      <c r="H152" s="193">
        <v>25</v>
      </c>
      <c r="I152" s="194"/>
      <c r="J152" s="195">
        <f t="shared" si="0"/>
        <v>0</v>
      </c>
      <c r="K152" s="191" t="s">
        <v>1</v>
      </c>
      <c r="L152" s="196"/>
      <c r="M152" s="197" t="s">
        <v>1</v>
      </c>
      <c r="N152" s="198" t="s">
        <v>41</v>
      </c>
      <c r="P152" s="157">
        <f t="shared" si="1"/>
        <v>0</v>
      </c>
      <c r="Q152" s="157">
        <v>3.8999999999999998E-3</v>
      </c>
      <c r="R152" s="157">
        <f t="shared" si="2"/>
        <v>9.7499999999999989E-2</v>
      </c>
      <c r="S152" s="157">
        <v>0</v>
      </c>
      <c r="T152" s="158">
        <f t="shared" si="3"/>
        <v>0</v>
      </c>
      <c r="AR152" s="159" t="s">
        <v>566</v>
      </c>
      <c r="AT152" s="159" t="s">
        <v>891</v>
      </c>
      <c r="AU152" s="159" t="s">
        <v>88</v>
      </c>
      <c r="AY152" s="17" t="s">
        <v>371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7" t="s">
        <v>88</v>
      </c>
      <c r="BK152" s="160">
        <f t="shared" si="9"/>
        <v>0</v>
      </c>
      <c r="BL152" s="17" t="s">
        <v>461</v>
      </c>
      <c r="BM152" s="159" t="s">
        <v>620</v>
      </c>
    </row>
    <row r="153" spans="2:65" s="1" customFormat="1" ht="24.2" customHeight="1" x14ac:dyDescent="0.2">
      <c r="B153" s="147"/>
      <c r="C153" s="148" t="s">
        <v>7</v>
      </c>
      <c r="D153" s="148" t="s">
        <v>373</v>
      </c>
      <c r="E153" s="149" t="s">
        <v>3011</v>
      </c>
      <c r="F153" s="150" t="s">
        <v>3012</v>
      </c>
      <c r="G153" s="151" t="s">
        <v>1408</v>
      </c>
      <c r="H153" s="199"/>
      <c r="I153" s="153"/>
      <c r="J153" s="154">
        <f t="shared" si="0"/>
        <v>0</v>
      </c>
      <c r="K153" s="150" t="s">
        <v>1</v>
      </c>
      <c r="L153" s="32"/>
      <c r="M153" s="155" t="s">
        <v>1</v>
      </c>
      <c r="N153" s="156" t="s">
        <v>41</v>
      </c>
      <c r="P153" s="157">
        <f t="shared" si="1"/>
        <v>0</v>
      </c>
      <c r="Q153" s="157">
        <v>0</v>
      </c>
      <c r="R153" s="157">
        <f t="shared" si="2"/>
        <v>0</v>
      </c>
      <c r="S153" s="157">
        <v>0</v>
      </c>
      <c r="T153" s="158">
        <f t="shared" si="3"/>
        <v>0</v>
      </c>
      <c r="AR153" s="159" t="s">
        <v>461</v>
      </c>
      <c r="AT153" s="159" t="s">
        <v>373</v>
      </c>
      <c r="AU153" s="159" t="s">
        <v>88</v>
      </c>
      <c r="AY153" s="17" t="s">
        <v>371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7" t="s">
        <v>88</v>
      </c>
      <c r="BK153" s="160">
        <f t="shared" si="9"/>
        <v>0</v>
      </c>
      <c r="BL153" s="17" t="s">
        <v>461</v>
      </c>
      <c r="BM153" s="159" t="s">
        <v>634</v>
      </c>
    </row>
    <row r="154" spans="2:65" s="1" customFormat="1" ht="24.2" customHeight="1" x14ac:dyDescent="0.2">
      <c r="B154" s="147"/>
      <c r="C154" s="148" t="s">
        <v>486</v>
      </c>
      <c r="D154" s="148" t="s">
        <v>373</v>
      </c>
      <c r="E154" s="149" t="s">
        <v>3013</v>
      </c>
      <c r="F154" s="150" t="s">
        <v>3014</v>
      </c>
      <c r="G154" s="151" t="s">
        <v>1408</v>
      </c>
      <c r="H154" s="199"/>
      <c r="I154" s="153"/>
      <c r="J154" s="154">
        <f t="shared" si="0"/>
        <v>0</v>
      </c>
      <c r="K154" s="150" t="s">
        <v>1</v>
      </c>
      <c r="L154" s="32"/>
      <c r="M154" s="155" t="s">
        <v>1</v>
      </c>
      <c r="N154" s="156" t="s">
        <v>41</v>
      </c>
      <c r="P154" s="157">
        <f t="shared" si="1"/>
        <v>0</v>
      </c>
      <c r="Q154" s="157">
        <v>0</v>
      </c>
      <c r="R154" s="157">
        <f t="shared" si="2"/>
        <v>0</v>
      </c>
      <c r="S154" s="157">
        <v>0</v>
      </c>
      <c r="T154" s="158">
        <f t="shared" si="3"/>
        <v>0</v>
      </c>
      <c r="AR154" s="159" t="s">
        <v>461</v>
      </c>
      <c r="AT154" s="159" t="s">
        <v>373</v>
      </c>
      <c r="AU154" s="159" t="s">
        <v>88</v>
      </c>
      <c r="AY154" s="17" t="s">
        <v>371</v>
      </c>
      <c r="BE154" s="160">
        <f t="shared" si="4"/>
        <v>0</v>
      </c>
      <c r="BF154" s="160">
        <f t="shared" si="5"/>
        <v>0</v>
      </c>
      <c r="BG154" s="160">
        <f t="shared" si="6"/>
        <v>0</v>
      </c>
      <c r="BH154" s="160">
        <f t="shared" si="7"/>
        <v>0</v>
      </c>
      <c r="BI154" s="160">
        <f t="shared" si="8"/>
        <v>0</v>
      </c>
      <c r="BJ154" s="17" t="s">
        <v>88</v>
      </c>
      <c r="BK154" s="160">
        <f t="shared" si="9"/>
        <v>0</v>
      </c>
      <c r="BL154" s="17" t="s">
        <v>461</v>
      </c>
      <c r="BM154" s="159" t="s">
        <v>645</v>
      </c>
    </row>
    <row r="155" spans="2:65" s="11" customFormat="1" ht="22.9" customHeight="1" x14ac:dyDescent="0.2">
      <c r="B155" s="136"/>
      <c r="D155" s="137" t="s">
        <v>74</v>
      </c>
      <c r="E155" s="145" t="s">
        <v>3015</v>
      </c>
      <c r="F155" s="145" t="s">
        <v>3016</v>
      </c>
      <c r="I155" s="139"/>
      <c r="J155" s="146">
        <f>BK155</f>
        <v>0</v>
      </c>
      <c r="L155" s="136"/>
      <c r="M155" s="140"/>
      <c r="P155" s="141">
        <f>SUM(P156:P157)</f>
        <v>0</v>
      </c>
      <c r="R155" s="141">
        <f>SUM(R156:R157)</f>
        <v>0.12078</v>
      </c>
      <c r="T155" s="142">
        <f>SUM(T156:T157)</f>
        <v>0</v>
      </c>
      <c r="AR155" s="137" t="s">
        <v>88</v>
      </c>
      <c r="AT155" s="143" t="s">
        <v>74</v>
      </c>
      <c r="AU155" s="143" t="s">
        <v>82</v>
      </c>
      <c r="AY155" s="137" t="s">
        <v>371</v>
      </c>
      <c r="BK155" s="144">
        <f>SUM(BK156:BK157)</f>
        <v>0</v>
      </c>
    </row>
    <row r="156" spans="2:65" s="1" customFormat="1" ht="33" customHeight="1" x14ac:dyDescent="0.2">
      <c r="B156" s="147"/>
      <c r="C156" s="148" t="s">
        <v>494</v>
      </c>
      <c r="D156" s="148" t="s">
        <v>373</v>
      </c>
      <c r="E156" s="149" t="s">
        <v>3017</v>
      </c>
      <c r="F156" s="150" t="s">
        <v>3018</v>
      </c>
      <c r="G156" s="151" t="s">
        <v>489</v>
      </c>
      <c r="H156" s="152">
        <v>4</v>
      </c>
      <c r="I156" s="153"/>
      <c r="J156" s="154">
        <f>ROUND(I156*H156,2)</f>
        <v>0</v>
      </c>
      <c r="K156" s="150" t="s">
        <v>1</v>
      </c>
      <c r="L156" s="32"/>
      <c r="M156" s="155" t="s">
        <v>1</v>
      </c>
      <c r="N156" s="156" t="s">
        <v>41</v>
      </c>
      <c r="P156" s="157">
        <f>O156*H156</f>
        <v>0</v>
      </c>
      <c r="Q156" s="157">
        <v>6.5700000000000003E-3</v>
      </c>
      <c r="R156" s="157">
        <f>Q156*H156</f>
        <v>2.6280000000000001E-2</v>
      </c>
      <c r="S156" s="157">
        <v>0</v>
      </c>
      <c r="T156" s="158">
        <f>S156*H156</f>
        <v>0</v>
      </c>
      <c r="AR156" s="159" t="s">
        <v>461</v>
      </c>
      <c r="AT156" s="159" t="s">
        <v>373</v>
      </c>
      <c r="AU156" s="159" t="s">
        <v>88</v>
      </c>
      <c r="AY156" s="17" t="s">
        <v>371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7" t="s">
        <v>88</v>
      </c>
      <c r="BK156" s="160">
        <f>ROUND(I156*H156,2)</f>
        <v>0</v>
      </c>
      <c r="BL156" s="17" t="s">
        <v>461</v>
      </c>
      <c r="BM156" s="159" t="s">
        <v>658</v>
      </c>
    </row>
    <row r="157" spans="2:65" s="1" customFormat="1" ht="33" customHeight="1" x14ac:dyDescent="0.2">
      <c r="B157" s="147"/>
      <c r="C157" s="148" t="s">
        <v>510</v>
      </c>
      <c r="D157" s="148" t="s">
        <v>373</v>
      </c>
      <c r="E157" s="149" t="s">
        <v>3019</v>
      </c>
      <c r="F157" s="150" t="s">
        <v>3020</v>
      </c>
      <c r="G157" s="151" t="s">
        <v>489</v>
      </c>
      <c r="H157" s="152">
        <v>10</v>
      </c>
      <c r="I157" s="153"/>
      <c r="J157" s="154">
        <f>ROUND(I157*H157,2)</f>
        <v>0</v>
      </c>
      <c r="K157" s="150" t="s">
        <v>1</v>
      </c>
      <c r="L157" s="32"/>
      <c r="M157" s="155" t="s">
        <v>1</v>
      </c>
      <c r="N157" s="156" t="s">
        <v>41</v>
      </c>
      <c r="P157" s="157">
        <f>O157*H157</f>
        <v>0</v>
      </c>
      <c r="Q157" s="157">
        <v>9.4500000000000001E-3</v>
      </c>
      <c r="R157" s="157">
        <f>Q157*H157</f>
        <v>9.4500000000000001E-2</v>
      </c>
      <c r="S157" s="157">
        <v>0</v>
      </c>
      <c r="T157" s="158">
        <f>S157*H157</f>
        <v>0</v>
      </c>
      <c r="AR157" s="159" t="s">
        <v>461</v>
      </c>
      <c r="AT157" s="159" t="s">
        <v>373</v>
      </c>
      <c r="AU157" s="159" t="s">
        <v>88</v>
      </c>
      <c r="AY157" s="17" t="s">
        <v>371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7" t="s">
        <v>88</v>
      </c>
      <c r="BK157" s="160">
        <f>ROUND(I157*H157,2)</f>
        <v>0</v>
      </c>
      <c r="BL157" s="17" t="s">
        <v>461</v>
      </c>
      <c r="BM157" s="159" t="s">
        <v>669</v>
      </c>
    </row>
    <row r="158" spans="2:65" s="11" customFormat="1" ht="22.9" customHeight="1" x14ac:dyDescent="0.2">
      <c r="B158" s="136"/>
      <c r="D158" s="137" t="s">
        <v>74</v>
      </c>
      <c r="E158" s="145" t="s">
        <v>3021</v>
      </c>
      <c r="F158" s="145" t="s">
        <v>3022</v>
      </c>
      <c r="I158" s="139"/>
      <c r="J158" s="146">
        <f>BK158</f>
        <v>0</v>
      </c>
      <c r="L158" s="136"/>
      <c r="M158" s="140"/>
      <c r="P158" s="141">
        <f>SUM(P159:P185)</f>
        <v>0</v>
      </c>
      <c r="R158" s="141">
        <f>SUM(R159:R185)</f>
        <v>7.2723399999999989</v>
      </c>
      <c r="T158" s="142">
        <f>SUM(T159:T185)</f>
        <v>0</v>
      </c>
      <c r="AR158" s="137" t="s">
        <v>88</v>
      </c>
      <c r="AT158" s="143" t="s">
        <v>74</v>
      </c>
      <c r="AU158" s="143" t="s">
        <v>82</v>
      </c>
      <c r="AY158" s="137" t="s">
        <v>371</v>
      </c>
      <c r="BK158" s="144">
        <f>SUM(BK159:BK185)</f>
        <v>0</v>
      </c>
    </row>
    <row r="159" spans="2:65" s="1" customFormat="1" ht="24.2" customHeight="1" x14ac:dyDescent="0.2">
      <c r="B159" s="147"/>
      <c r="C159" s="148" t="s">
        <v>516</v>
      </c>
      <c r="D159" s="148" t="s">
        <v>373</v>
      </c>
      <c r="E159" s="149" t="s">
        <v>3023</v>
      </c>
      <c r="F159" s="150" t="s">
        <v>3024</v>
      </c>
      <c r="G159" s="151" t="s">
        <v>489</v>
      </c>
      <c r="H159" s="152">
        <v>1500</v>
      </c>
      <c r="I159" s="153"/>
      <c r="J159" s="154">
        <f t="shared" ref="J159:J185" si="10">ROUND(I159*H159,2)</f>
        <v>0</v>
      </c>
      <c r="K159" s="150" t="s">
        <v>1</v>
      </c>
      <c r="L159" s="32"/>
      <c r="M159" s="155" t="s">
        <v>1</v>
      </c>
      <c r="N159" s="156" t="s">
        <v>41</v>
      </c>
      <c r="P159" s="157">
        <f t="shared" ref="P159:P185" si="11">O159*H159</f>
        <v>0</v>
      </c>
      <c r="Q159" s="157">
        <v>2.0000000000000002E-5</v>
      </c>
      <c r="R159" s="157">
        <f t="shared" ref="R159:R185" si="12">Q159*H159</f>
        <v>3.0000000000000002E-2</v>
      </c>
      <c r="S159" s="157">
        <v>0</v>
      </c>
      <c r="T159" s="158">
        <f t="shared" ref="T159:T185" si="13">S159*H159</f>
        <v>0</v>
      </c>
      <c r="AR159" s="159" t="s">
        <v>461</v>
      </c>
      <c r="AT159" s="159" t="s">
        <v>373</v>
      </c>
      <c r="AU159" s="159" t="s">
        <v>88</v>
      </c>
      <c r="AY159" s="17" t="s">
        <v>371</v>
      </c>
      <c r="BE159" s="160">
        <f t="shared" ref="BE159:BE185" si="14">IF(N159="základná",J159,0)</f>
        <v>0</v>
      </c>
      <c r="BF159" s="160">
        <f t="shared" ref="BF159:BF185" si="15">IF(N159="znížená",J159,0)</f>
        <v>0</v>
      </c>
      <c r="BG159" s="160">
        <f t="shared" ref="BG159:BG185" si="16">IF(N159="zákl. prenesená",J159,0)</f>
        <v>0</v>
      </c>
      <c r="BH159" s="160">
        <f t="shared" ref="BH159:BH185" si="17">IF(N159="zníž. prenesená",J159,0)</f>
        <v>0</v>
      </c>
      <c r="BI159" s="160">
        <f t="shared" ref="BI159:BI185" si="18">IF(N159="nulová",J159,0)</f>
        <v>0</v>
      </c>
      <c r="BJ159" s="17" t="s">
        <v>88</v>
      </c>
      <c r="BK159" s="160">
        <f t="shared" ref="BK159:BK185" si="19">ROUND(I159*H159,2)</f>
        <v>0</v>
      </c>
      <c r="BL159" s="17" t="s">
        <v>461</v>
      </c>
      <c r="BM159" s="159" t="s">
        <v>914</v>
      </c>
    </row>
    <row r="160" spans="2:65" s="1" customFormat="1" ht="24.2" customHeight="1" x14ac:dyDescent="0.2">
      <c r="B160" s="147"/>
      <c r="C160" s="148" t="s">
        <v>522</v>
      </c>
      <c r="D160" s="148" t="s">
        <v>373</v>
      </c>
      <c r="E160" s="149" t="s">
        <v>3025</v>
      </c>
      <c r="F160" s="150" t="s">
        <v>3026</v>
      </c>
      <c r="G160" s="151" t="s">
        <v>489</v>
      </c>
      <c r="H160" s="152">
        <v>1400</v>
      </c>
      <c r="I160" s="153"/>
      <c r="J160" s="154">
        <f t="shared" si="10"/>
        <v>0</v>
      </c>
      <c r="K160" s="150" t="s">
        <v>1</v>
      </c>
      <c r="L160" s="32"/>
      <c r="M160" s="155" t="s">
        <v>1</v>
      </c>
      <c r="N160" s="156" t="s">
        <v>41</v>
      </c>
      <c r="P160" s="157">
        <f t="shared" si="11"/>
        <v>0</v>
      </c>
      <c r="Q160" s="157">
        <v>6.0000000000000002E-5</v>
      </c>
      <c r="R160" s="157">
        <f t="shared" si="12"/>
        <v>8.4000000000000005E-2</v>
      </c>
      <c r="S160" s="157">
        <v>0</v>
      </c>
      <c r="T160" s="158">
        <f t="shared" si="13"/>
        <v>0</v>
      </c>
      <c r="AR160" s="159" t="s">
        <v>461</v>
      </c>
      <c r="AT160" s="159" t="s">
        <v>373</v>
      </c>
      <c r="AU160" s="159" t="s">
        <v>88</v>
      </c>
      <c r="AY160" s="17" t="s">
        <v>371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7" t="s">
        <v>88</v>
      </c>
      <c r="BK160" s="160">
        <f t="shared" si="19"/>
        <v>0</v>
      </c>
      <c r="BL160" s="17" t="s">
        <v>461</v>
      </c>
      <c r="BM160" s="159" t="s">
        <v>923</v>
      </c>
    </row>
    <row r="161" spans="2:65" s="1" customFormat="1" ht="24.2" customHeight="1" x14ac:dyDescent="0.2">
      <c r="B161" s="147"/>
      <c r="C161" s="148" t="s">
        <v>527</v>
      </c>
      <c r="D161" s="148" t="s">
        <v>373</v>
      </c>
      <c r="E161" s="149" t="s">
        <v>3027</v>
      </c>
      <c r="F161" s="150" t="s">
        <v>3028</v>
      </c>
      <c r="G161" s="151" t="s">
        <v>489</v>
      </c>
      <c r="H161" s="152">
        <v>900</v>
      </c>
      <c r="I161" s="153"/>
      <c r="J161" s="154">
        <f t="shared" si="10"/>
        <v>0</v>
      </c>
      <c r="K161" s="150" t="s">
        <v>1</v>
      </c>
      <c r="L161" s="32"/>
      <c r="M161" s="155" t="s">
        <v>1</v>
      </c>
      <c r="N161" s="156" t="s">
        <v>41</v>
      </c>
      <c r="P161" s="157">
        <f t="shared" si="11"/>
        <v>0</v>
      </c>
      <c r="Q161" s="157">
        <v>1E-4</v>
      </c>
      <c r="R161" s="157">
        <f t="shared" si="12"/>
        <v>9.0000000000000011E-2</v>
      </c>
      <c r="S161" s="157">
        <v>0</v>
      </c>
      <c r="T161" s="158">
        <f t="shared" si="13"/>
        <v>0</v>
      </c>
      <c r="AR161" s="159" t="s">
        <v>461</v>
      </c>
      <c r="AT161" s="159" t="s">
        <v>373</v>
      </c>
      <c r="AU161" s="159" t="s">
        <v>88</v>
      </c>
      <c r="AY161" s="17" t="s">
        <v>371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7" t="s">
        <v>88</v>
      </c>
      <c r="BK161" s="160">
        <f t="shared" si="19"/>
        <v>0</v>
      </c>
      <c r="BL161" s="17" t="s">
        <v>461</v>
      </c>
      <c r="BM161" s="159" t="s">
        <v>933</v>
      </c>
    </row>
    <row r="162" spans="2:65" s="1" customFormat="1" ht="24.2" customHeight="1" x14ac:dyDescent="0.2">
      <c r="B162" s="147"/>
      <c r="C162" s="148" t="s">
        <v>533</v>
      </c>
      <c r="D162" s="148" t="s">
        <v>373</v>
      </c>
      <c r="E162" s="149" t="s">
        <v>3029</v>
      </c>
      <c r="F162" s="150" t="s">
        <v>3030</v>
      </c>
      <c r="G162" s="151" t="s">
        <v>489</v>
      </c>
      <c r="H162" s="152">
        <v>20</v>
      </c>
      <c r="I162" s="153"/>
      <c r="J162" s="154">
        <f t="shared" si="10"/>
        <v>0</v>
      </c>
      <c r="K162" s="150" t="s">
        <v>1</v>
      </c>
      <c r="L162" s="32"/>
      <c r="M162" s="155" t="s">
        <v>1</v>
      </c>
      <c r="N162" s="156" t="s">
        <v>41</v>
      </c>
      <c r="P162" s="157">
        <f t="shared" si="11"/>
        <v>0</v>
      </c>
      <c r="Q162" s="157">
        <v>2.9099999999999998E-3</v>
      </c>
      <c r="R162" s="157">
        <f t="shared" si="12"/>
        <v>5.8199999999999995E-2</v>
      </c>
      <c r="S162" s="157">
        <v>0</v>
      </c>
      <c r="T162" s="158">
        <f t="shared" si="13"/>
        <v>0</v>
      </c>
      <c r="AR162" s="159" t="s">
        <v>461</v>
      </c>
      <c r="AT162" s="159" t="s">
        <v>373</v>
      </c>
      <c r="AU162" s="159" t="s">
        <v>88</v>
      </c>
      <c r="AY162" s="17" t="s">
        <v>371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7" t="s">
        <v>88</v>
      </c>
      <c r="BK162" s="160">
        <f t="shared" si="19"/>
        <v>0</v>
      </c>
      <c r="BL162" s="17" t="s">
        <v>461</v>
      </c>
      <c r="BM162" s="159" t="s">
        <v>941</v>
      </c>
    </row>
    <row r="163" spans="2:65" s="1" customFormat="1" ht="24.2" customHeight="1" x14ac:dyDescent="0.2">
      <c r="B163" s="147"/>
      <c r="C163" s="148" t="s">
        <v>538</v>
      </c>
      <c r="D163" s="148" t="s">
        <v>373</v>
      </c>
      <c r="E163" s="149" t="s">
        <v>3031</v>
      </c>
      <c r="F163" s="150" t="s">
        <v>3032</v>
      </c>
      <c r="G163" s="151" t="s">
        <v>489</v>
      </c>
      <c r="H163" s="152">
        <v>6</v>
      </c>
      <c r="I163" s="153"/>
      <c r="J163" s="154">
        <f t="shared" si="10"/>
        <v>0</v>
      </c>
      <c r="K163" s="150" t="s">
        <v>1</v>
      </c>
      <c r="L163" s="32"/>
      <c r="M163" s="155" t="s">
        <v>1</v>
      </c>
      <c r="N163" s="156" t="s">
        <v>41</v>
      </c>
      <c r="P163" s="157">
        <f t="shared" si="11"/>
        <v>0</v>
      </c>
      <c r="Q163" s="157">
        <v>4.5399999999999998E-3</v>
      </c>
      <c r="R163" s="157">
        <f t="shared" si="12"/>
        <v>2.724E-2</v>
      </c>
      <c r="S163" s="157">
        <v>0</v>
      </c>
      <c r="T163" s="158">
        <f t="shared" si="13"/>
        <v>0</v>
      </c>
      <c r="AR163" s="159" t="s">
        <v>461</v>
      </c>
      <c r="AT163" s="159" t="s">
        <v>373</v>
      </c>
      <c r="AU163" s="159" t="s">
        <v>88</v>
      </c>
      <c r="AY163" s="17" t="s">
        <v>371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7" t="s">
        <v>88</v>
      </c>
      <c r="BK163" s="160">
        <f t="shared" si="19"/>
        <v>0</v>
      </c>
      <c r="BL163" s="17" t="s">
        <v>461</v>
      </c>
      <c r="BM163" s="159" t="s">
        <v>954</v>
      </c>
    </row>
    <row r="164" spans="2:65" s="1" customFormat="1" ht="24.2" customHeight="1" x14ac:dyDescent="0.2">
      <c r="B164" s="147"/>
      <c r="C164" s="148" t="s">
        <v>544</v>
      </c>
      <c r="D164" s="148" t="s">
        <v>373</v>
      </c>
      <c r="E164" s="149" t="s">
        <v>3033</v>
      </c>
      <c r="F164" s="150" t="s">
        <v>3034</v>
      </c>
      <c r="G164" s="151" t="s">
        <v>489</v>
      </c>
      <c r="H164" s="152">
        <v>8</v>
      </c>
      <c r="I164" s="153"/>
      <c r="J164" s="154">
        <f t="shared" si="10"/>
        <v>0</v>
      </c>
      <c r="K164" s="150" t="s">
        <v>1</v>
      </c>
      <c r="L164" s="32"/>
      <c r="M164" s="155" t="s">
        <v>1</v>
      </c>
      <c r="N164" s="156" t="s">
        <v>41</v>
      </c>
      <c r="P164" s="157">
        <f t="shared" si="11"/>
        <v>0</v>
      </c>
      <c r="Q164" s="157">
        <v>6.28E-3</v>
      </c>
      <c r="R164" s="157">
        <f t="shared" si="12"/>
        <v>5.024E-2</v>
      </c>
      <c r="S164" s="157">
        <v>0</v>
      </c>
      <c r="T164" s="158">
        <f t="shared" si="13"/>
        <v>0</v>
      </c>
      <c r="AR164" s="159" t="s">
        <v>461</v>
      </c>
      <c r="AT164" s="159" t="s">
        <v>373</v>
      </c>
      <c r="AU164" s="159" t="s">
        <v>88</v>
      </c>
      <c r="AY164" s="17" t="s">
        <v>371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7" t="s">
        <v>88</v>
      </c>
      <c r="BK164" s="160">
        <f t="shared" si="19"/>
        <v>0</v>
      </c>
      <c r="BL164" s="17" t="s">
        <v>461</v>
      </c>
      <c r="BM164" s="159" t="s">
        <v>963</v>
      </c>
    </row>
    <row r="165" spans="2:65" s="1" customFormat="1" ht="24.2" customHeight="1" x14ac:dyDescent="0.2">
      <c r="B165" s="147"/>
      <c r="C165" s="148" t="s">
        <v>552</v>
      </c>
      <c r="D165" s="148" t="s">
        <v>373</v>
      </c>
      <c r="E165" s="149" t="s">
        <v>3035</v>
      </c>
      <c r="F165" s="150" t="s">
        <v>3036</v>
      </c>
      <c r="G165" s="151" t="s">
        <v>489</v>
      </c>
      <c r="H165" s="152">
        <v>24</v>
      </c>
      <c r="I165" s="153"/>
      <c r="J165" s="154">
        <f t="shared" si="10"/>
        <v>0</v>
      </c>
      <c r="K165" s="150" t="s">
        <v>1</v>
      </c>
      <c r="L165" s="32"/>
      <c r="M165" s="155" t="s">
        <v>1</v>
      </c>
      <c r="N165" s="156" t="s">
        <v>41</v>
      </c>
      <c r="P165" s="157">
        <f t="shared" si="11"/>
        <v>0</v>
      </c>
      <c r="Q165" s="157">
        <v>1.374E-2</v>
      </c>
      <c r="R165" s="157">
        <f t="shared" si="12"/>
        <v>0.32976</v>
      </c>
      <c r="S165" s="157">
        <v>0</v>
      </c>
      <c r="T165" s="158">
        <f t="shared" si="13"/>
        <v>0</v>
      </c>
      <c r="AR165" s="159" t="s">
        <v>461</v>
      </c>
      <c r="AT165" s="159" t="s">
        <v>373</v>
      </c>
      <c r="AU165" s="159" t="s">
        <v>88</v>
      </c>
      <c r="AY165" s="17" t="s">
        <v>371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7" t="s">
        <v>88</v>
      </c>
      <c r="BK165" s="160">
        <f t="shared" si="19"/>
        <v>0</v>
      </c>
      <c r="BL165" s="17" t="s">
        <v>461</v>
      </c>
      <c r="BM165" s="159" t="s">
        <v>974</v>
      </c>
    </row>
    <row r="166" spans="2:65" s="1" customFormat="1" ht="24.2" customHeight="1" x14ac:dyDescent="0.2">
      <c r="B166" s="147"/>
      <c r="C166" s="189" t="s">
        <v>560</v>
      </c>
      <c r="D166" s="189" t="s">
        <v>891</v>
      </c>
      <c r="E166" s="190" t="s">
        <v>3037</v>
      </c>
      <c r="F166" s="191" t="s">
        <v>3038</v>
      </c>
      <c r="G166" s="192" t="s">
        <v>513</v>
      </c>
      <c r="H166" s="193">
        <v>60</v>
      </c>
      <c r="I166" s="194"/>
      <c r="J166" s="195">
        <f t="shared" si="10"/>
        <v>0</v>
      </c>
      <c r="K166" s="191" t="s">
        <v>1</v>
      </c>
      <c r="L166" s="196"/>
      <c r="M166" s="197" t="s">
        <v>1</v>
      </c>
      <c r="N166" s="198" t="s">
        <v>41</v>
      </c>
      <c r="P166" s="157">
        <f t="shared" si="11"/>
        <v>0</v>
      </c>
      <c r="Q166" s="157">
        <v>1.7600000000000001E-3</v>
      </c>
      <c r="R166" s="157">
        <f t="shared" si="12"/>
        <v>0.1056</v>
      </c>
      <c r="S166" s="157">
        <v>0</v>
      </c>
      <c r="T166" s="158">
        <f t="shared" si="13"/>
        <v>0</v>
      </c>
      <c r="AR166" s="159" t="s">
        <v>566</v>
      </c>
      <c r="AT166" s="159" t="s">
        <v>891</v>
      </c>
      <c r="AU166" s="159" t="s">
        <v>88</v>
      </c>
      <c r="AY166" s="17" t="s">
        <v>371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7" t="s">
        <v>88</v>
      </c>
      <c r="BK166" s="160">
        <f t="shared" si="19"/>
        <v>0</v>
      </c>
      <c r="BL166" s="17" t="s">
        <v>461</v>
      </c>
      <c r="BM166" s="159" t="s">
        <v>983</v>
      </c>
    </row>
    <row r="167" spans="2:65" s="1" customFormat="1" ht="24.2" customHeight="1" x14ac:dyDescent="0.2">
      <c r="B167" s="147"/>
      <c r="C167" s="189" t="s">
        <v>566</v>
      </c>
      <c r="D167" s="189" t="s">
        <v>891</v>
      </c>
      <c r="E167" s="190" t="s">
        <v>3039</v>
      </c>
      <c r="F167" s="191" t="s">
        <v>3040</v>
      </c>
      <c r="G167" s="192" t="s">
        <v>513</v>
      </c>
      <c r="H167" s="193">
        <v>30</v>
      </c>
      <c r="I167" s="194"/>
      <c r="J167" s="195">
        <f t="shared" si="10"/>
        <v>0</v>
      </c>
      <c r="K167" s="191" t="s">
        <v>1</v>
      </c>
      <c r="L167" s="196"/>
      <c r="M167" s="197" t="s">
        <v>1</v>
      </c>
      <c r="N167" s="198" t="s">
        <v>41</v>
      </c>
      <c r="P167" s="157">
        <f t="shared" si="11"/>
        <v>0</v>
      </c>
      <c r="Q167" s="157">
        <v>2.5500000000000002E-3</v>
      </c>
      <c r="R167" s="157">
        <f t="shared" si="12"/>
        <v>7.6500000000000012E-2</v>
      </c>
      <c r="S167" s="157">
        <v>0</v>
      </c>
      <c r="T167" s="158">
        <f t="shared" si="13"/>
        <v>0</v>
      </c>
      <c r="AR167" s="159" t="s">
        <v>566</v>
      </c>
      <c r="AT167" s="159" t="s">
        <v>891</v>
      </c>
      <c r="AU167" s="159" t="s">
        <v>88</v>
      </c>
      <c r="AY167" s="17" t="s">
        <v>371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7" t="s">
        <v>88</v>
      </c>
      <c r="BK167" s="160">
        <f t="shared" si="19"/>
        <v>0</v>
      </c>
      <c r="BL167" s="17" t="s">
        <v>461</v>
      </c>
      <c r="BM167" s="159" t="s">
        <v>993</v>
      </c>
    </row>
    <row r="168" spans="2:65" s="1" customFormat="1" ht="24.2" customHeight="1" x14ac:dyDescent="0.2">
      <c r="B168" s="147"/>
      <c r="C168" s="189" t="s">
        <v>572</v>
      </c>
      <c r="D168" s="189" t="s">
        <v>891</v>
      </c>
      <c r="E168" s="190" t="s">
        <v>3041</v>
      </c>
      <c r="F168" s="191" t="s">
        <v>3042</v>
      </c>
      <c r="G168" s="192" t="s">
        <v>513</v>
      </c>
      <c r="H168" s="193">
        <v>20</v>
      </c>
      <c r="I168" s="194"/>
      <c r="J168" s="195">
        <f t="shared" si="10"/>
        <v>0</v>
      </c>
      <c r="K168" s="191" t="s">
        <v>1</v>
      </c>
      <c r="L168" s="196"/>
      <c r="M168" s="197" t="s">
        <v>1</v>
      </c>
      <c r="N168" s="198" t="s">
        <v>41</v>
      </c>
      <c r="P168" s="157">
        <f t="shared" si="11"/>
        <v>0</v>
      </c>
      <c r="Q168" s="157">
        <v>2.5500000000000002E-3</v>
      </c>
      <c r="R168" s="157">
        <f t="shared" si="12"/>
        <v>5.1000000000000004E-2</v>
      </c>
      <c r="S168" s="157">
        <v>0</v>
      </c>
      <c r="T168" s="158">
        <f t="shared" si="13"/>
        <v>0</v>
      </c>
      <c r="AR168" s="159" t="s">
        <v>566</v>
      </c>
      <c r="AT168" s="159" t="s">
        <v>891</v>
      </c>
      <c r="AU168" s="159" t="s">
        <v>88</v>
      </c>
      <c r="AY168" s="17" t="s">
        <v>371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7" t="s">
        <v>88</v>
      </c>
      <c r="BK168" s="160">
        <f t="shared" si="19"/>
        <v>0</v>
      </c>
      <c r="BL168" s="17" t="s">
        <v>461</v>
      </c>
      <c r="BM168" s="159" t="s">
        <v>1009</v>
      </c>
    </row>
    <row r="169" spans="2:65" s="1" customFormat="1" ht="24.2" customHeight="1" x14ac:dyDescent="0.2">
      <c r="B169" s="147"/>
      <c r="C169" s="189" t="s">
        <v>580</v>
      </c>
      <c r="D169" s="189" t="s">
        <v>891</v>
      </c>
      <c r="E169" s="190" t="s">
        <v>3043</v>
      </c>
      <c r="F169" s="191" t="s">
        <v>3044</v>
      </c>
      <c r="G169" s="192" t="s">
        <v>513</v>
      </c>
      <c r="H169" s="193">
        <v>10</v>
      </c>
      <c r="I169" s="194"/>
      <c r="J169" s="195">
        <f t="shared" si="10"/>
        <v>0</v>
      </c>
      <c r="K169" s="191" t="s">
        <v>1</v>
      </c>
      <c r="L169" s="196"/>
      <c r="M169" s="197" t="s">
        <v>1</v>
      </c>
      <c r="N169" s="198" t="s">
        <v>41</v>
      </c>
      <c r="P169" s="157">
        <f t="shared" si="11"/>
        <v>0</v>
      </c>
      <c r="Q169" s="157">
        <v>2.5500000000000002E-3</v>
      </c>
      <c r="R169" s="157">
        <f t="shared" si="12"/>
        <v>2.5500000000000002E-2</v>
      </c>
      <c r="S169" s="157">
        <v>0</v>
      </c>
      <c r="T169" s="158">
        <f t="shared" si="13"/>
        <v>0</v>
      </c>
      <c r="AR169" s="159" t="s">
        <v>566</v>
      </c>
      <c r="AT169" s="159" t="s">
        <v>891</v>
      </c>
      <c r="AU169" s="159" t="s">
        <v>88</v>
      </c>
      <c r="AY169" s="17" t="s">
        <v>371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7" t="s">
        <v>88</v>
      </c>
      <c r="BK169" s="160">
        <f t="shared" si="19"/>
        <v>0</v>
      </c>
      <c r="BL169" s="17" t="s">
        <v>461</v>
      </c>
      <c r="BM169" s="159" t="s">
        <v>1023</v>
      </c>
    </row>
    <row r="170" spans="2:65" s="1" customFormat="1" ht="33" customHeight="1" x14ac:dyDescent="0.2">
      <c r="B170" s="147"/>
      <c r="C170" s="189" t="s">
        <v>599</v>
      </c>
      <c r="D170" s="189" t="s">
        <v>891</v>
      </c>
      <c r="E170" s="190" t="s">
        <v>3045</v>
      </c>
      <c r="F170" s="191" t="s">
        <v>3046</v>
      </c>
      <c r="G170" s="192" t="s">
        <v>513</v>
      </c>
      <c r="H170" s="193">
        <v>16</v>
      </c>
      <c r="I170" s="194"/>
      <c r="J170" s="195">
        <f t="shared" si="10"/>
        <v>0</v>
      </c>
      <c r="K170" s="191" t="s">
        <v>1</v>
      </c>
      <c r="L170" s="196"/>
      <c r="M170" s="197" t="s">
        <v>1</v>
      </c>
      <c r="N170" s="198" t="s">
        <v>41</v>
      </c>
      <c r="P170" s="157">
        <f t="shared" si="11"/>
        <v>0</v>
      </c>
      <c r="Q170" s="157">
        <v>1.8E-3</v>
      </c>
      <c r="R170" s="157">
        <f t="shared" si="12"/>
        <v>2.8799999999999999E-2</v>
      </c>
      <c r="S170" s="157">
        <v>0</v>
      </c>
      <c r="T170" s="158">
        <f t="shared" si="13"/>
        <v>0</v>
      </c>
      <c r="AR170" s="159" t="s">
        <v>566</v>
      </c>
      <c r="AT170" s="159" t="s">
        <v>891</v>
      </c>
      <c r="AU170" s="159" t="s">
        <v>88</v>
      </c>
      <c r="AY170" s="17" t="s">
        <v>371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7" t="s">
        <v>88</v>
      </c>
      <c r="BK170" s="160">
        <f t="shared" si="19"/>
        <v>0</v>
      </c>
      <c r="BL170" s="17" t="s">
        <v>461</v>
      </c>
      <c r="BM170" s="159" t="s">
        <v>1035</v>
      </c>
    </row>
    <row r="171" spans="2:65" s="1" customFormat="1" ht="24.2" customHeight="1" x14ac:dyDescent="0.2">
      <c r="B171" s="147"/>
      <c r="C171" s="189" t="s">
        <v>606</v>
      </c>
      <c r="D171" s="189" t="s">
        <v>891</v>
      </c>
      <c r="E171" s="190" t="s">
        <v>3047</v>
      </c>
      <c r="F171" s="191" t="s">
        <v>3048</v>
      </c>
      <c r="G171" s="192" t="s">
        <v>513</v>
      </c>
      <c r="H171" s="193">
        <v>4</v>
      </c>
      <c r="I171" s="194"/>
      <c r="J171" s="195">
        <f t="shared" si="10"/>
        <v>0</v>
      </c>
      <c r="K171" s="191" t="s">
        <v>1</v>
      </c>
      <c r="L171" s="196"/>
      <c r="M171" s="197" t="s">
        <v>1</v>
      </c>
      <c r="N171" s="198" t="s">
        <v>41</v>
      </c>
      <c r="P171" s="157">
        <f t="shared" si="11"/>
        <v>0</v>
      </c>
      <c r="Q171" s="157">
        <v>1.8E-3</v>
      </c>
      <c r="R171" s="157">
        <f t="shared" si="12"/>
        <v>7.1999999999999998E-3</v>
      </c>
      <c r="S171" s="157">
        <v>0</v>
      </c>
      <c r="T171" s="158">
        <f t="shared" si="13"/>
        <v>0</v>
      </c>
      <c r="AR171" s="159" t="s">
        <v>566</v>
      </c>
      <c r="AT171" s="159" t="s">
        <v>891</v>
      </c>
      <c r="AU171" s="159" t="s">
        <v>88</v>
      </c>
      <c r="AY171" s="17" t="s">
        <v>371</v>
      </c>
      <c r="BE171" s="160">
        <f t="shared" si="14"/>
        <v>0</v>
      </c>
      <c r="BF171" s="160">
        <f t="shared" si="15"/>
        <v>0</v>
      </c>
      <c r="BG171" s="160">
        <f t="shared" si="16"/>
        <v>0</v>
      </c>
      <c r="BH171" s="160">
        <f t="shared" si="17"/>
        <v>0</v>
      </c>
      <c r="BI171" s="160">
        <f t="shared" si="18"/>
        <v>0</v>
      </c>
      <c r="BJ171" s="17" t="s">
        <v>88</v>
      </c>
      <c r="BK171" s="160">
        <f t="shared" si="19"/>
        <v>0</v>
      </c>
      <c r="BL171" s="17" t="s">
        <v>461</v>
      </c>
      <c r="BM171" s="159" t="s">
        <v>1051</v>
      </c>
    </row>
    <row r="172" spans="2:65" s="1" customFormat="1" ht="21.75" customHeight="1" x14ac:dyDescent="0.2">
      <c r="B172" s="147"/>
      <c r="C172" s="148" t="s">
        <v>612</v>
      </c>
      <c r="D172" s="148" t="s">
        <v>373</v>
      </c>
      <c r="E172" s="149" t="s">
        <v>3049</v>
      </c>
      <c r="F172" s="150" t="s">
        <v>3050</v>
      </c>
      <c r="G172" s="151" t="s">
        <v>489</v>
      </c>
      <c r="H172" s="152">
        <v>500</v>
      </c>
      <c r="I172" s="153"/>
      <c r="J172" s="154">
        <f t="shared" si="10"/>
        <v>0</v>
      </c>
      <c r="K172" s="150" t="s">
        <v>1</v>
      </c>
      <c r="L172" s="32"/>
      <c r="M172" s="155" t="s">
        <v>1</v>
      </c>
      <c r="N172" s="156" t="s">
        <v>41</v>
      </c>
      <c r="P172" s="157">
        <f t="shared" si="11"/>
        <v>0</v>
      </c>
      <c r="Q172" s="157">
        <v>7.1000000000000002E-4</v>
      </c>
      <c r="R172" s="157">
        <f t="shared" si="12"/>
        <v>0.35499999999999998</v>
      </c>
      <c r="S172" s="157">
        <v>0</v>
      </c>
      <c r="T172" s="158">
        <f t="shared" si="13"/>
        <v>0</v>
      </c>
      <c r="AR172" s="159" t="s">
        <v>461</v>
      </c>
      <c r="AT172" s="159" t="s">
        <v>373</v>
      </c>
      <c r="AU172" s="159" t="s">
        <v>88</v>
      </c>
      <c r="AY172" s="17" t="s">
        <v>371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17" t="s">
        <v>88</v>
      </c>
      <c r="BK172" s="160">
        <f t="shared" si="19"/>
        <v>0</v>
      </c>
      <c r="BL172" s="17" t="s">
        <v>461</v>
      </c>
      <c r="BM172" s="159" t="s">
        <v>1064</v>
      </c>
    </row>
    <row r="173" spans="2:65" s="1" customFormat="1" ht="21.75" customHeight="1" x14ac:dyDescent="0.2">
      <c r="B173" s="147"/>
      <c r="C173" s="148" t="s">
        <v>620</v>
      </c>
      <c r="D173" s="148" t="s">
        <v>373</v>
      </c>
      <c r="E173" s="149" t="s">
        <v>3051</v>
      </c>
      <c r="F173" s="150" t="s">
        <v>3052</v>
      </c>
      <c r="G173" s="151" t="s">
        <v>489</v>
      </c>
      <c r="H173" s="152">
        <v>400</v>
      </c>
      <c r="I173" s="153"/>
      <c r="J173" s="154">
        <f t="shared" si="10"/>
        <v>0</v>
      </c>
      <c r="K173" s="150" t="s">
        <v>1</v>
      </c>
      <c r="L173" s="32"/>
      <c r="M173" s="155" t="s">
        <v>1</v>
      </c>
      <c r="N173" s="156" t="s">
        <v>41</v>
      </c>
      <c r="P173" s="157">
        <f t="shared" si="11"/>
        <v>0</v>
      </c>
      <c r="Q173" s="157">
        <v>8.1999999999999998E-4</v>
      </c>
      <c r="R173" s="157">
        <f t="shared" si="12"/>
        <v>0.32800000000000001</v>
      </c>
      <c r="S173" s="157">
        <v>0</v>
      </c>
      <c r="T173" s="158">
        <f t="shared" si="13"/>
        <v>0</v>
      </c>
      <c r="AR173" s="159" t="s">
        <v>461</v>
      </c>
      <c r="AT173" s="159" t="s">
        <v>373</v>
      </c>
      <c r="AU173" s="159" t="s">
        <v>88</v>
      </c>
      <c r="AY173" s="17" t="s">
        <v>371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17" t="s">
        <v>88</v>
      </c>
      <c r="BK173" s="160">
        <f t="shared" si="19"/>
        <v>0</v>
      </c>
      <c r="BL173" s="17" t="s">
        <v>461</v>
      </c>
      <c r="BM173" s="159" t="s">
        <v>1080</v>
      </c>
    </row>
    <row r="174" spans="2:65" s="1" customFormat="1" ht="21.75" customHeight="1" x14ac:dyDescent="0.2">
      <c r="B174" s="147"/>
      <c r="C174" s="148" t="s">
        <v>626</v>
      </c>
      <c r="D174" s="148" t="s">
        <v>373</v>
      </c>
      <c r="E174" s="149" t="s">
        <v>3053</v>
      </c>
      <c r="F174" s="150" t="s">
        <v>3054</v>
      </c>
      <c r="G174" s="151" t="s">
        <v>489</v>
      </c>
      <c r="H174" s="152">
        <v>570</v>
      </c>
      <c r="I174" s="153"/>
      <c r="J174" s="154">
        <f t="shared" si="10"/>
        <v>0</v>
      </c>
      <c r="K174" s="150" t="s">
        <v>1</v>
      </c>
      <c r="L174" s="32"/>
      <c r="M174" s="155" t="s">
        <v>1</v>
      </c>
      <c r="N174" s="156" t="s">
        <v>41</v>
      </c>
      <c r="P174" s="157">
        <f t="shared" si="11"/>
        <v>0</v>
      </c>
      <c r="Q174" s="157">
        <v>1.16E-3</v>
      </c>
      <c r="R174" s="157">
        <f t="shared" si="12"/>
        <v>0.66120000000000001</v>
      </c>
      <c r="S174" s="157">
        <v>0</v>
      </c>
      <c r="T174" s="158">
        <f t="shared" si="13"/>
        <v>0</v>
      </c>
      <c r="AR174" s="159" t="s">
        <v>461</v>
      </c>
      <c r="AT174" s="159" t="s">
        <v>373</v>
      </c>
      <c r="AU174" s="159" t="s">
        <v>88</v>
      </c>
      <c r="AY174" s="17" t="s">
        <v>371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17" t="s">
        <v>88</v>
      </c>
      <c r="BK174" s="160">
        <f t="shared" si="19"/>
        <v>0</v>
      </c>
      <c r="BL174" s="17" t="s">
        <v>461</v>
      </c>
      <c r="BM174" s="159" t="s">
        <v>1103</v>
      </c>
    </row>
    <row r="175" spans="2:65" s="1" customFormat="1" ht="21.75" customHeight="1" x14ac:dyDescent="0.2">
      <c r="B175" s="147"/>
      <c r="C175" s="148" t="s">
        <v>634</v>
      </c>
      <c r="D175" s="148" t="s">
        <v>373</v>
      </c>
      <c r="E175" s="149" t="s">
        <v>3055</v>
      </c>
      <c r="F175" s="150" t="s">
        <v>3056</v>
      </c>
      <c r="G175" s="151" t="s">
        <v>489</v>
      </c>
      <c r="H175" s="152">
        <v>580</v>
      </c>
      <c r="I175" s="153"/>
      <c r="J175" s="154">
        <f t="shared" si="10"/>
        <v>0</v>
      </c>
      <c r="K175" s="150" t="s">
        <v>1</v>
      </c>
      <c r="L175" s="32"/>
      <c r="M175" s="155" t="s">
        <v>1</v>
      </c>
      <c r="N175" s="156" t="s">
        <v>41</v>
      </c>
      <c r="P175" s="157">
        <f t="shared" si="11"/>
        <v>0</v>
      </c>
      <c r="Q175" s="157">
        <v>1.47E-3</v>
      </c>
      <c r="R175" s="157">
        <f t="shared" si="12"/>
        <v>0.85260000000000002</v>
      </c>
      <c r="S175" s="157">
        <v>0</v>
      </c>
      <c r="T175" s="158">
        <f t="shared" si="13"/>
        <v>0</v>
      </c>
      <c r="AR175" s="159" t="s">
        <v>461</v>
      </c>
      <c r="AT175" s="159" t="s">
        <v>373</v>
      </c>
      <c r="AU175" s="159" t="s">
        <v>88</v>
      </c>
      <c r="AY175" s="17" t="s">
        <v>371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17" t="s">
        <v>88</v>
      </c>
      <c r="BK175" s="160">
        <f t="shared" si="19"/>
        <v>0</v>
      </c>
      <c r="BL175" s="17" t="s">
        <v>461</v>
      </c>
      <c r="BM175" s="159" t="s">
        <v>1115</v>
      </c>
    </row>
    <row r="176" spans="2:65" s="1" customFormat="1" ht="21.75" customHeight="1" x14ac:dyDescent="0.2">
      <c r="B176" s="147"/>
      <c r="C176" s="148" t="s">
        <v>640</v>
      </c>
      <c r="D176" s="148" t="s">
        <v>373</v>
      </c>
      <c r="E176" s="149" t="s">
        <v>3057</v>
      </c>
      <c r="F176" s="150" t="s">
        <v>3058</v>
      </c>
      <c r="G176" s="151" t="s">
        <v>489</v>
      </c>
      <c r="H176" s="152">
        <v>330</v>
      </c>
      <c r="I176" s="153"/>
      <c r="J176" s="154">
        <f t="shared" si="10"/>
        <v>0</v>
      </c>
      <c r="K176" s="150" t="s">
        <v>1</v>
      </c>
      <c r="L176" s="32"/>
      <c r="M176" s="155" t="s">
        <v>1</v>
      </c>
      <c r="N176" s="156" t="s">
        <v>41</v>
      </c>
      <c r="P176" s="157">
        <f t="shared" si="11"/>
        <v>0</v>
      </c>
      <c r="Q176" s="157">
        <v>1.8600000000000001E-3</v>
      </c>
      <c r="R176" s="157">
        <f t="shared" si="12"/>
        <v>0.61380000000000001</v>
      </c>
      <c r="S176" s="157">
        <v>0</v>
      </c>
      <c r="T176" s="158">
        <f t="shared" si="13"/>
        <v>0</v>
      </c>
      <c r="AR176" s="159" t="s">
        <v>461</v>
      </c>
      <c r="AT176" s="159" t="s">
        <v>373</v>
      </c>
      <c r="AU176" s="159" t="s">
        <v>88</v>
      </c>
      <c r="AY176" s="17" t="s">
        <v>371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17" t="s">
        <v>88</v>
      </c>
      <c r="BK176" s="160">
        <f t="shared" si="19"/>
        <v>0</v>
      </c>
      <c r="BL176" s="17" t="s">
        <v>461</v>
      </c>
      <c r="BM176" s="159" t="s">
        <v>1138</v>
      </c>
    </row>
    <row r="177" spans="2:65" s="1" customFormat="1" ht="21.75" customHeight="1" x14ac:dyDescent="0.2">
      <c r="B177" s="147"/>
      <c r="C177" s="148" t="s">
        <v>645</v>
      </c>
      <c r="D177" s="148" t="s">
        <v>373</v>
      </c>
      <c r="E177" s="149" t="s">
        <v>3059</v>
      </c>
      <c r="F177" s="150" t="s">
        <v>3060</v>
      </c>
      <c r="G177" s="151" t="s">
        <v>489</v>
      </c>
      <c r="H177" s="152">
        <v>340</v>
      </c>
      <c r="I177" s="153"/>
      <c r="J177" s="154">
        <f t="shared" si="10"/>
        <v>0</v>
      </c>
      <c r="K177" s="150" t="s">
        <v>1</v>
      </c>
      <c r="L177" s="32"/>
      <c r="M177" s="155" t="s">
        <v>1</v>
      </c>
      <c r="N177" s="156" t="s">
        <v>41</v>
      </c>
      <c r="P177" s="157">
        <f t="shared" si="11"/>
        <v>0</v>
      </c>
      <c r="Q177" s="157">
        <v>2.0400000000000001E-3</v>
      </c>
      <c r="R177" s="157">
        <f t="shared" si="12"/>
        <v>0.69359999999999999</v>
      </c>
      <c r="S177" s="157">
        <v>0</v>
      </c>
      <c r="T177" s="158">
        <f t="shared" si="13"/>
        <v>0</v>
      </c>
      <c r="AR177" s="159" t="s">
        <v>461</v>
      </c>
      <c r="AT177" s="159" t="s">
        <v>373</v>
      </c>
      <c r="AU177" s="159" t="s">
        <v>88</v>
      </c>
      <c r="AY177" s="17" t="s">
        <v>371</v>
      </c>
      <c r="BE177" s="160">
        <f t="shared" si="14"/>
        <v>0</v>
      </c>
      <c r="BF177" s="160">
        <f t="shared" si="15"/>
        <v>0</v>
      </c>
      <c r="BG177" s="160">
        <f t="shared" si="16"/>
        <v>0</v>
      </c>
      <c r="BH177" s="160">
        <f t="shared" si="17"/>
        <v>0</v>
      </c>
      <c r="BI177" s="160">
        <f t="shared" si="18"/>
        <v>0</v>
      </c>
      <c r="BJ177" s="17" t="s">
        <v>88</v>
      </c>
      <c r="BK177" s="160">
        <f t="shared" si="19"/>
        <v>0</v>
      </c>
      <c r="BL177" s="17" t="s">
        <v>461</v>
      </c>
      <c r="BM177" s="159" t="s">
        <v>1154</v>
      </c>
    </row>
    <row r="178" spans="2:65" s="1" customFormat="1" ht="21.75" customHeight="1" x14ac:dyDescent="0.2">
      <c r="B178" s="147"/>
      <c r="C178" s="148" t="s">
        <v>650</v>
      </c>
      <c r="D178" s="148" t="s">
        <v>373</v>
      </c>
      <c r="E178" s="149" t="s">
        <v>3061</v>
      </c>
      <c r="F178" s="150" t="s">
        <v>3062</v>
      </c>
      <c r="G178" s="151" t="s">
        <v>489</v>
      </c>
      <c r="H178" s="152">
        <v>650</v>
      </c>
      <c r="I178" s="153"/>
      <c r="J178" s="154">
        <f t="shared" si="10"/>
        <v>0</v>
      </c>
      <c r="K178" s="150" t="s">
        <v>1</v>
      </c>
      <c r="L178" s="32"/>
      <c r="M178" s="155" t="s">
        <v>1</v>
      </c>
      <c r="N178" s="156" t="s">
        <v>41</v>
      </c>
      <c r="P178" s="157">
        <f t="shared" si="11"/>
        <v>0</v>
      </c>
      <c r="Q178" s="157">
        <v>2.5999999999999999E-3</v>
      </c>
      <c r="R178" s="157">
        <f t="shared" si="12"/>
        <v>1.69</v>
      </c>
      <c r="S178" s="157">
        <v>0</v>
      </c>
      <c r="T178" s="158">
        <f t="shared" si="13"/>
        <v>0</v>
      </c>
      <c r="AR178" s="159" t="s">
        <v>461</v>
      </c>
      <c r="AT178" s="159" t="s">
        <v>373</v>
      </c>
      <c r="AU178" s="159" t="s">
        <v>88</v>
      </c>
      <c r="AY178" s="17" t="s">
        <v>371</v>
      </c>
      <c r="BE178" s="160">
        <f t="shared" si="14"/>
        <v>0</v>
      </c>
      <c r="BF178" s="160">
        <f t="shared" si="15"/>
        <v>0</v>
      </c>
      <c r="BG178" s="160">
        <f t="shared" si="16"/>
        <v>0</v>
      </c>
      <c r="BH178" s="160">
        <f t="shared" si="17"/>
        <v>0</v>
      </c>
      <c r="BI178" s="160">
        <f t="shared" si="18"/>
        <v>0</v>
      </c>
      <c r="BJ178" s="17" t="s">
        <v>88</v>
      </c>
      <c r="BK178" s="160">
        <f t="shared" si="19"/>
        <v>0</v>
      </c>
      <c r="BL178" s="17" t="s">
        <v>461</v>
      </c>
      <c r="BM178" s="159" t="s">
        <v>1166</v>
      </c>
    </row>
    <row r="179" spans="2:65" s="1" customFormat="1" ht="21.75" customHeight="1" x14ac:dyDescent="0.2">
      <c r="B179" s="147"/>
      <c r="C179" s="148" t="s">
        <v>658</v>
      </c>
      <c r="D179" s="148" t="s">
        <v>373</v>
      </c>
      <c r="E179" s="149" t="s">
        <v>3063</v>
      </c>
      <c r="F179" s="150" t="s">
        <v>3064</v>
      </c>
      <c r="G179" s="151" t="s">
        <v>489</v>
      </c>
      <c r="H179" s="152">
        <v>130</v>
      </c>
      <c r="I179" s="153"/>
      <c r="J179" s="154">
        <f t="shared" si="10"/>
        <v>0</v>
      </c>
      <c r="K179" s="150" t="s">
        <v>1</v>
      </c>
      <c r="L179" s="32"/>
      <c r="M179" s="155" t="s">
        <v>1</v>
      </c>
      <c r="N179" s="156" t="s">
        <v>41</v>
      </c>
      <c r="P179" s="157">
        <f t="shared" si="11"/>
        <v>0</v>
      </c>
      <c r="Q179" s="157">
        <v>4.28E-3</v>
      </c>
      <c r="R179" s="157">
        <f t="shared" si="12"/>
        <v>0.55640000000000001</v>
      </c>
      <c r="S179" s="157">
        <v>0</v>
      </c>
      <c r="T179" s="158">
        <f t="shared" si="13"/>
        <v>0</v>
      </c>
      <c r="AR179" s="159" t="s">
        <v>461</v>
      </c>
      <c r="AT179" s="159" t="s">
        <v>373</v>
      </c>
      <c r="AU179" s="159" t="s">
        <v>88</v>
      </c>
      <c r="AY179" s="17" t="s">
        <v>371</v>
      </c>
      <c r="BE179" s="160">
        <f t="shared" si="14"/>
        <v>0</v>
      </c>
      <c r="BF179" s="160">
        <f t="shared" si="15"/>
        <v>0</v>
      </c>
      <c r="BG179" s="160">
        <f t="shared" si="16"/>
        <v>0</v>
      </c>
      <c r="BH179" s="160">
        <f t="shared" si="17"/>
        <v>0</v>
      </c>
      <c r="BI179" s="160">
        <f t="shared" si="18"/>
        <v>0</v>
      </c>
      <c r="BJ179" s="17" t="s">
        <v>88</v>
      </c>
      <c r="BK179" s="160">
        <f t="shared" si="19"/>
        <v>0</v>
      </c>
      <c r="BL179" s="17" t="s">
        <v>461</v>
      </c>
      <c r="BM179" s="159" t="s">
        <v>1177</v>
      </c>
    </row>
    <row r="180" spans="2:65" s="1" customFormat="1" ht="24.2" customHeight="1" x14ac:dyDescent="0.2">
      <c r="B180" s="147"/>
      <c r="C180" s="148" t="s">
        <v>664</v>
      </c>
      <c r="D180" s="148" t="s">
        <v>373</v>
      </c>
      <c r="E180" s="149" t="s">
        <v>3065</v>
      </c>
      <c r="F180" s="150" t="s">
        <v>3066</v>
      </c>
      <c r="G180" s="151" t="s">
        <v>489</v>
      </c>
      <c r="H180" s="152">
        <v>110</v>
      </c>
      <c r="I180" s="153"/>
      <c r="J180" s="154">
        <f t="shared" si="10"/>
        <v>0</v>
      </c>
      <c r="K180" s="150" t="s">
        <v>1</v>
      </c>
      <c r="L180" s="32"/>
      <c r="M180" s="155" t="s">
        <v>1</v>
      </c>
      <c r="N180" s="156" t="s">
        <v>41</v>
      </c>
      <c r="P180" s="157">
        <f t="shared" si="11"/>
        <v>0</v>
      </c>
      <c r="Q180" s="157">
        <v>5.0699999999999999E-3</v>
      </c>
      <c r="R180" s="157">
        <f t="shared" si="12"/>
        <v>0.55769999999999997</v>
      </c>
      <c r="S180" s="157">
        <v>0</v>
      </c>
      <c r="T180" s="158">
        <f t="shared" si="13"/>
        <v>0</v>
      </c>
      <c r="AR180" s="159" t="s">
        <v>461</v>
      </c>
      <c r="AT180" s="159" t="s">
        <v>373</v>
      </c>
      <c r="AU180" s="159" t="s">
        <v>88</v>
      </c>
      <c r="AY180" s="17" t="s">
        <v>371</v>
      </c>
      <c r="BE180" s="160">
        <f t="shared" si="14"/>
        <v>0</v>
      </c>
      <c r="BF180" s="160">
        <f t="shared" si="15"/>
        <v>0</v>
      </c>
      <c r="BG180" s="160">
        <f t="shared" si="16"/>
        <v>0</v>
      </c>
      <c r="BH180" s="160">
        <f t="shared" si="17"/>
        <v>0</v>
      </c>
      <c r="BI180" s="160">
        <f t="shared" si="18"/>
        <v>0</v>
      </c>
      <c r="BJ180" s="17" t="s">
        <v>88</v>
      </c>
      <c r="BK180" s="160">
        <f t="shared" si="19"/>
        <v>0</v>
      </c>
      <c r="BL180" s="17" t="s">
        <v>461</v>
      </c>
      <c r="BM180" s="159" t="s">
        <v>1185</v>
      </c>
    </row>
    <row r="181" spans="2:65" s="1" customFormat="1" ht="21.75" customHeight="1" x14ac:dyDescent="0.2">
      <c r="B181" s="147"/>
      <c r="C181" s="148" t="s">
        <v>669</v>
      </c>
      <c r="D181" s="148" t="s">
        <v>373</v>
      </c>
      <c r="E181" s="149" t="s">
        <v>3067</v>
      </c>
      <c r="F181" s="150" t="s">
        <v>3068</v>
      </c>
      <c r="G181" s="151" t="s">
        <v>489</v>
      </c>
      <c r="H181" s="152">
        <v>3370</v>
      </c>
      <c r="I181" s="153"/>
      <c r="J181" s="154">
        <f t="shared" si="10"/>
        <v>0</v>
      </c>
      <c r="K181" s="150" t="s">
        <v>1</v>
      </c>
      <c r="L181" s="32"/>
      <c r="M181" s="155" t="s">
        <v>1</v>
      </c>
      <c r="N181" s="156" t="s">
        <v>41</v>
      </c>
      <c r="P181" s="157">
        <f t="shared" si="11"/>
        <v>0</v>
      </c>
      <c r="Q181" s="157">
        <v>0</v>
      </c>
      <c r="R181" s="157">
        <f t="shared" si="12"/>
        <v>0</v>
      </c>
      <c r="S181" s="157">
        <v>0</v>
      </c>
      <c r="T181" s="158">
        <f t="shared" si="13"/>
        <v>0</v>
      </c>
      <c r="AR181" s="159" t="s">
        <v>461</v>
      </c>
      <c r="AT181" s="159" t="s">
        <v>373</v>
      </c>
      <c r="AU181" s="159" t="s">
        <v>88</v>
      </c>
      <c r="AY181" s="17" t="s">
        <v>371</v>
      </c>
      <c r="BE181" s="160">
        <f t="shared" si="14"/>
        <v>0</v>
      </c>
      <c r="BF181" s="160">
        <f t="shared" si="15"/>
        <v>0</v>
      </c>
      <c r="BG181" s="160">
        <f t="shared" si="16"/>
        <v>0</v>
      </c>
      <c r="BH181" s="160">
        <f t="shared" si="17"/>
        <v>0</v>
      </c>
      <c r="BI181" s="160">
        <f t="shared" si="18"/>
        <v>0</v>
      </c>
      <c r="BJ181" s="17" t="s">
        <v>88</v>
      </c>
      <c r="BK181" s="160">
        <f t="shared" si="19"/>
        <v>0</v>
      </c>
      <c r="BL181" s="17" t="s">
        <v>461</v>
      </c>
      <c r="BM181" s="159" t="s">
        <v>1194</v>
      </c>
    </row>
    <row r="182" spans="2:65" s="1" customFormat="1" ht="24.2" customHeight="1" x14ac:dyDescent="0.2">
      <c r="B182" s="147"/>
      <c r="C182" s="148" t="s">
        <v>673</v>
      </c>
      <c r="D182" s="148" t="s">
        <v>373</v>
      </c>
      <c r="E182" s="149" t="s">
        <v>3069</v>
      </c>
      <c r="F182" s="150" t="s">
        <v>3070</v>
      </c>
      <c r="G182" s="151" t="s">
        <v>489</v>
      </c>
      <c r="H182" s="152">
        <v>240</v>
      </c>
      <c r="I182" s="153"/>
      <c r="J182" s="154">
        <f t="shared" si="10"/>
        <v>0</v>
      </c>
      <c r="K182" s="150" t="s">
        <v>1</v>
      </c>
      <c r="L182" s="32"/>
      <c r="M182" s="155" t="s">
        <v>1</v>
      </c>
      <c r="N182" s="156" t="s">
        <v>41</v>
      </c>
      <c r="P182" s="157">
        <f t="shared" si="11"/>
        <v>0</v>
      </c>
      <c r="Q182" s="157">
        <v>0</v>
      </c>
      <c r="R182" s="157">
        <f t="shared" si="12"/>
        <v>0</v>
      </c>
      <c r="S182" s="157">
        <v>0</v>
      </c>
      <c r="T182" s="158">
        <f t="shared" si="13"/>
        <v>0</v>
      </c>
      <c r="AR182" s="159" t="s">
        <v>461</v>
      </c>
      <c r="AT182" s="159" t="s">
        <v>373</v>
      </c>
      <c r="AU182" s="159" t="s">
        <v>88</v>
      </c>
      <c r="AY182" s="17" t="s">
        <v>371</v>
      </c>
      <c r="BE182" s="160">
        <f t="shared" si="14"/>
        <v>0</v>
      </c>
      <c r="BF182" s="160">
        <f t="shared" si="15"/>
        <v>0</v>
      </c>
      <c r="BG182" s="160">
        <f t="shared" si="16"/>
        <v>0</v>
      </c>
      <c r="BH182" s="160">
        <f t="shared" si="17"/>
        <v>0</v>
      </c>
      <c r="BI182" s="160">
        <f t="shared" si="18"/>
        <v>0</v>
      </c>
      <c r="BJ182" s="17" t="s">
        <v>88</v>
      </c>
      <c r="BK182" s="160">
        <f t="shared" si="19"/>
        <v>0</v>
      </c>
      <c r="BL182" s="17" t="s">
        <v>461</v>
      </c>
      <c r="BM182" s="159" t="s">
        <v>1216</v>
      </c>
    </row>
    <row r="183" spans="2:65" s="1" customFormat="1" ht="24.2" customHeight="1" x14ac:dyDescent="0.2">
      <c r="B183" s="147"/>
      <c r="C183" s="148" t="s">
        <v>677</v>
      </c>
      <c r="D183" s="148" t="s">
        <v>373</v>
      </c>
      <c r="E183" s="149" t="s">
        <v>3071</v>
      </c>
      <c r="F183" s="150" t="s">
        <v>3072</v>
      </c>
      <c r="G183" s="151" t="s">
        <v>489</v>
      </c>
      <c r="H183" s="152">
        <v>44</v>
      </c>
      <c r="I183" s="153"/>
      <c r="J183" s="154">
        <f t="shared" si="10"/>
        <v>0</v>
      </c>
      <c r="K183" s="150" t="s">
        <v>1</v>
      </c>
      <c r="L183" s="32"/>
      <c r="M183" s="155" t="s">
        <v>1</v>
      </c>
      <c r="N183" s="156" t="s">
        <v>41</v>
      </c>
      <c r="P183" s="157">
        <f t="shared" si="11"/>
        <v>0</v>
      </c>
      <c r="Q183" s="157">
        <v>0</v>
      </c>
      <c r="R183" s="157">
        <f t="shared" si="12"/>
        <v>0</v>
      </c>
      <c r="S183" s="157">
        <v>0</v>
      </c>
      <c r="T183" s="158">
        <f t="shared" si="13"/>
        <v>0</v>
      </c>
      <c r="AR183" s="159" t="s">
        <v>461</v>
      </c>
      <c r="AT183" s="159" t="s">
        <v>373</v>
      </c>
      <c r="AU183" s="159" t="s">
        <v>88</v>
      </c>
      <c r="AY183" s="17" t="s">
        <v>371</v>
      </c>
      <c r="BE183" s="160">
        <f t="shared" si="14"/>
        <v>0</v>
      </c>
      <c r="BF183" s="160">
        <f t="shared" si="15"/>
        <v>0</v>
      </c>
      <c r="BG183" s="160">
        <f t="shared" si="16"/>
        <v>0</v>
      </c>
      <c r="BH183" s="160">
        <f t="shared" si="17"/>
        <v>0</v>
      </c>
      <c r="BI183" s="160">
        <f t="shared" si="18"/>
        <v>0</v>
      </c>
      <c r="BJ183" s="17" t="s">
        <v>88</v>
      </c>
      <c r="BK183" s="160">
        <f t="shared" si="19"/>
        <v>0</v>
      </c>
      <c r="BL183" s="17" t="s">
        <v>461</v>
      </c>
      <c r="BM183" s="159" t="s">
        <v>1261</v>
      </c>
    </row>
    <row r="184" spans="2:65" s="1" customFormat="1" ht="24.2" customHeight="1" x14ac:dyDescent="0.2">
      <c r="B184" s="147"/>
      <c r="C184" s="148" t="s">
        <v>681</v>
      </c>
      <c r="D184" s="148" t="s">
        <v>373</v>
      </c>
      <c r="E184" s="149" t="s">
        <v>3073</v>
      </c>
      <c r="F184" s="150" t="s">
        <v>3074</v>
      </c>
      <c r="G184" s="151" t="s">
        <v>1408</v>
      </c>
      <c r="H184" s="199"/>
      <c r="I184" s="153"/>
      <c r="J184" s="154">
        <f t="shared" si="10"/>
        <v>0</v>
      </c>
      <c r="K184" s="150" t="s">
        <v>1</v>
      </c>
      <c r="L184" s="32"/>
      <c r="M184" s="155" t="s">
        <v>1</v>
      </c>
      <c r="N184" s="156" t="s">
        <v>41</v>
      </c>
      <c r="P184" s="157">
        <f t="shared" si="11"/>
        <v>0</v>
      </c>
      <c r="Q184" s="157">
        <v>0</v>
      </c>
      <c r="R184" s="157">
        <f t="shared" si="12"/>
        <v>0</v>
      </c>
      <c r="S184" s="157">
        <v>0</v>
      </c>
      <c r="T184" s="158">
        <f t="shared" si="13"/>
        <v>0</v>
      </c>
      <c r="AR184" s="159" t="s">
        <v>461</v>
      </c>
      <c r="AT184" s="159" t="s">
        <v>373</v>
      </c>
      <c r="AU184" s="159" t="s">
        <v>88</v>
      </c>
      <c r="AY184" s="17" t="s">
        <v>371</v>
      </c>
      <c r="BE184" s="160">
        <f t="shared" si="14"/>
        <v>0</v>
      </c>
      <c r="BF184" s="160">
        <f t="shared" si="15"/>
        <v>0</v>
      </c>
      <c r="BG184" s="160">
        <f t="shared" si="16"/>
        <v>0</v>
      </c>
      <c r="BH184" s="160">
        <f t="shared" si="17"/>
        <v>0</v>
      </c>
      <c r="BI184" s="160">
        <f t="shared" si="18"/>
        <v>0</v>
      </c>
      <c r="BJ184" s="17" t="s">
        <v>88</v>
      </c>
      <c r="BK184" s="160">
        <f t="shared" si="19"/>
        <v>0</v>
      </c>
      <c r="BL184" s="17" t="s">
        <v>461</v>
      </c>
      <c r="BM184" s="159" t="s">
        <v>1276</v>
      </c>
    </row>
    <row r="185" spans="2:65" s="1" customFormat="1" ht="24.2" customHeight="1" x14ac:dyDescent="0.2">
      <c r="B185" s="147"/>
      <c r="C185" s="148" t="s">
        <v>698</v>
      </c>
      <c r="D185" s="148" t="s">
        <v>373</v>
      </c>
      <c r="E185" s="149" t="s">
        <v>3075</v>
      </c>
      <c r="F185" s="150" t="s">
        <v>3076</v>
      </c>
      <c r="G185" s="151" t="s">
        <v>1408</v>
      </c>
      <c r="H185" s="199"/>
      <c r="I185" s="153"/>
      <c r="J185" s="154">
        <f t="shared" si="10"/>
        <v>0</v>
      </c>
      <c r="K185" s="150" t="s">
        <v>1</v>
      </c>
      <c r="L185" s="32"/>
      <c r="M185" s="155" t="s">
        <v>1</v>
      </c>
      <c r="N185" s="156" t="s">
        <v>41</v>
      </c>
      <c r="P185" s="157">
        <f t="shared" si="11"/>
        <v>0</v>
      </c>
      <c r="Q185" s="157">
        <v>0</v>
      </c>
      <c r="R185" s="157">
        <f t="shared" si="12"/>
        <v>0</v>
      </c>
      <c r="S185" s="157">
        <v>0</v>
      </c>
      <c r="T185" s="158">
        <f t="shared" si="13"/>
        <v>0</v>
      </c>
      <c r="AR185" s="159" t="s">
        <v>461</v>
      </c>
      <c r="AT185" s="159" t="s">
        <v>373</v>
      </c>
      <c r="AU185" s="159" t="s">
        <v>88</v>
      </c>
      <c r="AY185" s="17" t="s">
        <v>371</v>
      </c>
      <c r="BE185" s="160">
        <f t="shared" si="14"/>
        <v>0</v>
      </c>
      <c r="BF185" s="160">
        <f t="shared" si="15"/>
        <v>0</v>
      </c>
      <c r="BG185" s="160">
        <f t="shared" si="16"/>
        <v>0</v>
      </c>
      <c r="BH185" s="160">
        <f t="shared" si="17"/>
        <v>0</v>
      </c>
      <c r="BI185" s="160">
        <f t="shared" si="18"/>
        <v>0</v>
      </c>
      <c r="BJ185" s="17" t="s">
        <v>88</v>
      </c>
      <c r="BK185" s="160">
        <f t="shared" si="19"/>
        <v>0</v>
      </c>
      <c r="BL185" s="17" t="s">
        <v>461</v>
      </c>
      <c r="BM185" s="159" t="s">
        <v>1285</v>
      </c>
    </row>
    <row r="186" spans="2:65" s="11" customFormat="1" ht="22.9" customHeight="1" x14ac:dyDescent="0.2">
      <c r="B186" s="136"/>
      <c r="D186" s="137" t="s">
        <v>74</v>
      </c>
      <c r="E186" s="145" t="s">
        <v>3077</v>
      </c>
      <c r="F186" s="145" t="s">
        <v>3078</v>
      </c>
      <c r="I186" s="139"/>
      <c r="J186" s="146">
        <f>BK186</f>
        <v>0</v>
      </c>
      <c r="L186" s="136"/>
      <c r="M186" s="140"/>
      <c r="P186" s="141">
        <f>SUM(P187:P245)</f>
        <v>0</v>
      </c>
      <c r="R186" s="141">
        <f>SUM(R187:R245)</f>
        <v>0.75102000000000013</v>
      </c>
      <c r="T186" s="142">
        <f>SUM(T187:T245)</f>
        <v>0</v>
      </c>
      <c r="AR186" s="137" t="s">
        <v>88</v>
      </c>
      <c r="AT186" s="143" t="s">
        <v>74</v>
      </c>
      <c r="AU186" s="143" t="s">
        <v>82</v>
      </c>
      <c r="AY186" s="137" t="s">
        <v>371</v>
      </c>
      <c r="BK186" s="144">
        <f>SUM(BK187:BK245)</f>
        <v>0</v>
      </c>
    </row>
    <row r="187" spans="2:65" s="1" customFormat="1" ht="24.2" customHeight="1" x14ac:dyDescent="0.2">
      <c r="B187" s="147"/>
      <c r="C187" s="189" t="s">
        <v>702</v>
      </c>
      <c r="D187" s="189" t="s">
        <v>891</v>
      </c>
      <c r="E187" s="190" t="s">
        <v>3079</v>
      </c>
      <c r="F187" s="191" t="s">
        <v>3080</v>
      </c>
      <c r="G187" s="192" t="s">
        <v>513</v>
      </c>
      <c r="H187" s="193">
        <v>2</v>
      </c>
      <c r="I187" s="194"/>
      <c r="J187" s="195">
        <f t="shared" ref="J187:J218" si="20">ROUND(I187*H187,2)</f>
        <v>0</v>
      </c>
      <c r="K187" s="191" t="s">
        <v>1</v>
      </c>
      <c r="L187" s="196"/>
      <c r="M187" s="197" t="s">
        <v>1</v>
      </c>
      <c r="N187" s="198" t="s">
        <v>41</v>
      </c>
      <c r="P187" s="157">
        <f t="shared" ref="P187:P218" si="21">O187*H187</f>
        <v>0</v>
      </c>
      <c r="Q187" s="157">
        <v>1E-4</v>
      </c>
      <c r="R187" s="157">
        <f t="shared" ref="R187:R218" si="22">Q187*H187</f>
        <v>2.0000000000000001E-4</v>
      </c>
      <c r="S187" s="157">
        <v>0</v>
      </c>
      <c r="T187" s="158">
        <f t="shared" ref="T187:T218" si="23">S187*H187</f>
        <v>0</v>
      </c>
      <c r="AR187" s="159" t="s">
        <v>566</v>
      </c>
      <c r="AT187" s="159" t="s">
        <v>891</v>
      </c>
      <c r="AU187" s="159" t="s">
        <v>88</v>
      </c>
      <c r="AY187" s="17" t="s">
        <v>371</v>
      </c>
      <c r="BE187" s="160">
        <f t="shared" ref="BE187:BE218" si="24">IF(N187="základná",J187,0)</f>
        <v>0</v>
      </c>
      <c r="BF187" s="160">
        <f t="shared" ref="BF187:BF218" si="25">IF(N187="znížená",J187,0)</f>
        <v>0</v>
      </c>
      <c r="BG187" s="160">
        <f t="shared" ref="BG187:BG218" si="26">IF(N187="zákl. prenesená",J187,0)</f>
        <v>0</v>
      </c>
      <c r="BH187" s="160">
        <f t="shared" ref="BH187:BH218" si="27">IF(N187="zníž. prenesená",J187,0)</f>
        <v>0</v>
      </c>
      <c r="BI187" s="160">
        <f t="shared" ref="BI187:BI218" si="28">IF(N187="nulová",J187,0)</f>
        <v>0</v>
      </c>
      <c r="BJ187" s="17" t="s">
        <v>88</v>
      </c>
      <c r="BK187" s="160">
        <f t="shared" ref="BK187:BK218" si="29">ROUND(I187*H187,2)</f>
        <v>0</v>
      </c>
      <c r="BL187" s="17" t="s">
        <v>461</v>
      </c>
      <c r="BM187" s="159" t="s">
        <v>1293</v>
      </c>
    </row>
    <row r="188" spans="2:65" s="1" customFormat="1" ht="24.2" customHeight="1" x14ac:dyDescent="0.2">
      <c r="B188" s="147"/>
      <c r="C188" s="148" t="s">
        <v>706</v>
      </c>
      <c r="D188" s="148" t="s">
        <v>373</v>
      </c>
      <c r="E188" s="149" t="s">
        <v>3081</v>
      </c>
      <c r="F188" s="150" t="s">
        <v>3082</v>
      </c>
      <c r="G188" s="151" t="s">
        <v>513</v>
      </c>
      <c r="H188" s="152">
        <v>220</v>
      </c>
      <c r="I188" s="153"/>
      <c r="J188" s="154">
        <f t="shared" si="20"/>
        <v>0</v>
      </c>
      <c r="K188" s="150" t="s">
        <v>1</v>
      </c>
      <c r="L188" s="32"/>
      <c r="M188" s="155" t="s">
        <v>1</v>
      </c>
      <c r="N188" s="156" t="s">
        <v>41</v>
      </c>
      <c r="P188" s="157">
        <f t="shared" si="21"/>
        <v>0</v>
      </c>
      <c r="Q188" s="157">
        <v>2.0000000000000002E-5</v>
      </c>
      <c r="R188" s="157">
        <f t="shared" si="22"/>
        <v>4.4000000000000003E-3</v>
      </c>
      <c r="S188" s="157">
        <v>0</v>
      </c>
      <c r="T188" s="158">
        <f t="shared" si="23"/>
        <v>0</v>
      </c>
      <c r="AR188" s="159" t="s">
        <v>461</v>
      </c>
      <c r="AT188" s="159" t="s">
        <v>373</v>
      </c>
      <c r="AU188" s="159" t="s">
        <v>88</v>
      </c>
      <c r="AY188" s="17" t="s">
        <v>371</v>
      </c>
      <c r="BE188" s="160">
        <f t="shared" si="24"/>
        <v>0</v>
      </c>
      <c r="BF188" s="160">
        <f t="shared" si="25"/>
        <v>0</v>
      </c>
      <c r="BG188" s="160">
        <f t="shared" si="26"/>
        <v>0</v>
      </c>
      <c r="BH188" s="160">
        <f t="shared" si="27"/>
        <v>0</v>
      </c>
      <c r="BI188" s="160">
        <f t="shared" si="28"/>
        <v>0</v>
      </c>
      <c r="BJ188" s="17" t="s">
        <v>88</v>
      </c>
      <c r="BK188" s="160">
        <f t="shared" si="29"/>
        <v>0</v>
      </c>
      <c r="BL188" s="17" t="s">
        <v>461</v>
      </c>
      <c r="BM188" s="159" t="s">
        <v>1301</v>
      </c>
    </row>
    <row r="189" spans="2:65" s="1" customFormat="1" ht="24.2" customHeight="1" x14ac:dyDescent="0.2">
      <c r="B189" s="147"/>
      <c r="C189" s="148" t="s">
        <v>710</v>
      </c>
      <c r="D189" s="148" t="s">
        <v>373</v>
      </c>
      <c r="E189" s="149" t="s">
        <v>3083</v>
      </c>
      <c r="F189" s="150" t="s">
        <v>3084</v>
      </c>
      <c r="G189" s="151" t="s">
        <v>513</v>
      </c>
      <c r="H189" s="152">
        <v>20</v>
      </c>
      <c r="I189" s="153"/>
      <c r="J189" s="154">
        <f t="shared" si="20"/>
        <v>0</v>
      </c>
      <c r="K189" s="150" t="s">
        <v>1</v>
      </c>
      <c r="L189" s="32"/>
      <c r="M189" s="155" t="s">
        <v>1</v>
      </c>
      <c r="N189" s="156" t="s">
        <v>41</v>
      </c>
      <c r="P189" s="157">
        <f t="shared" si="21"/>
        <v>0</v>
      </c>
      <c r="Q189" s="157">
        <v>2.0000000000000002E-5</v>
      </c>
      <c r="R189" s="157">
        <f t="shared" si="22"/>
        <v>4.0000000000000002E-4</v>
      </c>
      <c r="S189" s="157">
        <v>0</v>
      </c>
      <c r="T189" s="158">
        <f t="shared" si="23"/>
        <v>0</v>
      </c>
      <c r="AR189" s="159" t="s">
        <v>461</v>
      </c>
      <c r="AT189" s="159" t="s">
        <v>373</v>
      </c>
      <c r="AU189" s="159" t="s">
        <v>88</v>
      </c>
      <c r="AY189" s="17" t="s">
        <v>371</v>
      </c>
      <c r="BE189" s="160">
        <f t="shared" si="24"/>
        <v>0</v>
      </c>
      <c r="BF189" s="160">
        <f t="shared" si="25"/>
        <v>0</v>
      </c>
      <c r="BG189" s="160">
        <f t="shared" si="26"/>
        <v>0</v>
      </c>
      <c r="BH189" s="160">
        <f t="shared" si="27"/>
        <v>0</v>
      </c>
      <c r="BI189" s="160">
        <f t="shared" si="28"/>
        <v>0</v>
      </c>
      <c r="BJ189" s="17" t="s">
        <v>88</v>
      </c>
      <c r="BK189" s="160">
        <f t="shared" si="29"/>
        <v>0</v>
      </c>
      <c r="BL189" s="17" t="s">
        <v>461</v>
      </c>
      <c r="BM189" s="159" t="s">
        <v>1311</v>
      </c>
    </row>
    <row r="190" spans="2:65" s="1" customFormat="1" ht="24.2" customHeight="1" x14ac:dyDescent="0.2">
      <c r="B190" s="147"/>
      <c r="C190" s="148" t="s">
        <v>714</v>
      </c>
      <c r="D190" s="148" t="s">
        <v>373</v>
      </c>
      <c r="E190" s="149" t="s">
        <v>3085</v>
      </c>
      <c r="F190" s="150" t="s">
        <v>3086</v>
      </c>
      <c r="G190" s="151" t="s">
        <v>513</v>
      </c>
      <c r="H190" s="152">
        <v>12</v>
      </c>
      <c r="I190" s="153"/>
      <c r="J190" s="154">
        <f t="shared" si="20"/>
        <v>0</v>
      </c>
      <c r="K190" s="150" t="s">
        <v>1</v>
      </c>
      <c r="L190" s="32"/>
      <c r="M190" s="155" t="s">
        <v>1</v>
      </c>
      <c r="N190" s="156" t="s">
        <v>41</v>
      </c>
      <c r="P190" s="157">
        <f t="shared" si="21"/>
        <v>0</v>
      </c>
      <c r="Q190" s="157">
        <v>2.0000000000000002E-5</v>
      </c>
      <c r="R190" s="157">
        <f t="shared" si="22"/>
        <v>2.4000000000000003E-4</v>
      </c>
      <c r="S190" s="157">
        <v>0</v>
      </c>
      <c r="T190" s="158">
        <f t="shared" si="23"/>
        <v>0</v>
      </c>
      <c r="AR190" s="159" t="s">
        <v>461</v>
      </c>
      <c r="AT190" s="159" t="s">
        <v>373</v>
      </c>
      <c r="AU190" s="159" t="s">
        <v>88</v>
      </c>
      <c r="AY190" s="17" t="s">
        <v>371</v>
      </c>
      <c r="BE190" s="160">
        <f t="shared" si="24"/>
        <v>0</v>
      </c>
      <c r="BF190" s="160">
        <f t="shared" si="25"/>
        <v>0</v>
      </c>
      <c r="BG190" s="160">
        <f t="shared" si="26"/>
        <v>0</v>
      </c>
      <c r="BH190" s="160">
        <f t="shared" si="27"/>
        <v>0</v>
      </c>
      <c r="BI190" s="160">
        <f t="shared" si="28"/>
        <v>0</v>
      </c>
      <c r="BJ190" s="17" t="s">
        <v>88</v>
      </c>
      <c r="BK190" s="160">
        <f t="shared" si="29"/>
        <v>0</v>
      </c>
      <c r="BL190" s="17" t="s">
        <v>461</v>
      </c>
      <c r="BM190" s="159" t="s">
        <v>1320</v>
      </c>
    </row>
    <row r="191" spans="2:65" s="1" customFormat="1" ht="24.2" customHeight="1" x14ac:dyDescent="0.2">
      <c r="B191" s="147"/>
      <c r="C191" s="148" t="s">
        <v>718</v>
      </c>
      <c r="D191" s="148" t="s">
        <v>373</v>
      </c>
      <c r="E191" s="149" t="s">
        <v>3087</v>
      </c>
      <c r="F191" s="150" t="s">
        <v>3088</v>
      </c>
      <c r="G191" s="151" t="s">
        <v>513</v>
      </c>
      <c r="H191" s="152">
        <v>10</v>
      </c>
      <c r="I191" s="153"/>
      <c r="J191" s="154">
        <f t="shared" si="20"/>
        <v>0</v>
      </c>
      <c r="K191" s="150" t="s">
        <v>1</v>
      </c>
      <c r="L191" s="32"/>
      <c r="M191" s="155" t="s">
        <v>1</v>
      </c>
      <c r="N191" s="156" t="s">
        <v>41</v>
      </c>
      <c r="P191" s="157">
        <f t="shared" si="21"/>
        <v>0</v>
      </c>
      <c r="Q191" s="157">
        <v>2.0000000000000002E-5</v>
      </c>
      <c r="R191" s="157">
        <f t="shared" si="22"/>
        <v>2.0000000000000001E-4</v>
      </c>
      <c r="S191" s="157">
        <v>0</v>
      </c>
      <c r="T191" s="158">
        <f t="shared" si="23"/>
        <v>0</v>
      </c>
      <c r="AR191" s="159" t="s">
        <v>461</v>
      </c>
      <c r="AT191" s="159" t="s">
        <v>373</v>
      </c>
      <c r="AU191" s="159" t="s">
        <v>88</v>
      </c>
      <c r="AY191" s="17" t="s">
        <v>371</v>
      </c>
      <c r="BE191" s="160">
        <f t="shared" si="24"/>
        <v>0</v>
      </c>
      <c r="BF191" s="160">
        <f t="shared" si="25"/>
        <v>0</v>
      </c>
      <c r="BG191" s="160">
        <f t="shared" si="26"/>
        <v>0</v>
      </c>
      <c r="BH191" s="160">
        <f t="shared" si="27"/>
        <v>0</v>
      </c>
      <c r="BI191" s="160">
        <f t="shared" si="28"/>
        <v>0</v>
      </c>
      <c r="BJ191" s="17" t="s">
        <v>88</v>
      </c>
      <c r="BK191" s="160">
        <f t="shared" si="29"/>
        <v>0</v>
      </c>
      <c r="BL191" s="17" t="s">
        <v>461</v>
      </c>
      <c r="BM191" s="159" t="s">
        <v>1330</v>
      </c>
    </row>
    <row r="192" spans="2:65" s="1" customFormat="1" ht="24.2" customHeight="1" x14ac:dyDescent="0.2">
      <c r="B192" s="147"/>
      <c r="C192" s="148" t="s">
        <v>723</v>
      </c>
      <c r="D192" s="148" t="s">
        <v>373</v>
      </c>
      <c r="E192" s="149" t="s">
        <v>3089</v>
      </c>
      <c r="F192" s="150" t="s">
        <v>3090</v>
      </c>
      <c r="G192" s="151" t="s">
        <v>3091</v>
      </c>
      <c r="H192" s="152">
        <v>8</v>
      </c>
      <c r="I192" s="153"/>
      <c r="J192" s="154">
        <f t="shared" si="20"/>
        <v>0</v>
      </c>
      <c r="K192" s="150" t="s">
        <v>1</v>
      </c>
      <c r="L192" s="32"/>
      <c r="M192" s="155" t="s">
        <v>1</v>
      </c>
      <c r="N192" s="156" t="s">
        <v>41</v>
      </c>
      <c r="P192" s="157">
        <f t="shared" si="21"/>
        <v>0</v>
      </c>
      <c r="Q192" s="157">
        <v>4.0800000000000003E-3</v>
      </c>
      <c r="R192" s="157">
        <f t="shared" si="22"/>
        <v>3.2640000000000002E-2</v>
      </c>
      <c r="S192" s="157">
        <v>0</v>
      </c>
      <c r="T192" s="158">
        <f t="shared" si="23"/>
        <v>0</v>
      </c>
      <c r="AR192" s="159" t="s">
        <v>461</v>
      </c>
      <c r="AT192" s="159" t="s">
        <v>373</v>
      </c>
      <c r="AU192" s="159" t="s">
        <v>88</v>
      </c>
      <c r="AY192" s="17" t="s">
        <v>371</v>
      </c>
      <c r="BE192" s="160">
        <f t="shared" si="24"/>
        <v>0</v>
      </c>
      <c r="BF192" s="160">
        <f t="shared" si="25"/>
        <v>0</v>
      </c>
      <c r="BG192" s="160">
        <f t="shared" si="26"/>
        <v>0</v>
      </c>
      <c r="BH192" s="160">
        <f t="shared" si="27"/>
        <v>0</v>
      </c>
      <c r="BI192" s="160">
        <f t="shared" si="28"/>
        <v>0</v>
      </c>
      <c r="BJ192" s="17" t="s">
        <v>88</v>
      </c>
      <c r="BK192" s="160">
        <f t="shared" si="29"/>
        <v>0</v>
      </c>
      <c r="BL192" s="17" t="s">
        <v>461</v>
      </c>
      <c r="BM192" s="159" t="s">
        <v>1340</v>
      </c>
    </row>
    <row r="193" spans="2:65" s="1" customFormat="1" ht="24.2" customHeight="1" x14ac:dyDescent="0.2">
      <c r="B193" s="147"/>
      <c r="C193" s="148" t="s">
        <v>727</v>
      </c>
      <c r="D193" s="148" t="s">
        <v>373</v>
      </c>
      <c r="E193" s="149" t="s">
        <v>3092</v>
      </c>
      <c r="F193" s="150" t="s">
        <v>3093</v>
      </c>
      <c r="G193" s="151" t="s">
        <v>3091</v>
      </c>
      <c r="H193" s="152">
        <v>6</v>
      </c>
      <c r="I193" s="153"/>
      <c r="J193" s="154">
        <f t="shared" si="20"/>
        <v>0</v>
      </c>
      <c r="K193" s="150" t="s">
        <v>1</v>
      </c>
      <c r="L193" s="32"/>
      <c r="M193" s="155" t="s">
        <v>1</v>
      </c>
      <c r="N193" s="156" t="s">
        <v>41</v>
      </c>
      <c r="P193" s="157">
        <f t="shared" si="21"/>
        <v>0</v>
      </c>
      <c r="Q193" s="157">
        <v>4.9300000000000004E-3</v>
      </c>
      <c r="R193" s="157">
        <f t="shared" si="22"/>
        <v>2.9580000000000002E-2</v>
      </c>
      <c r="S193" s="157">
        <v>0</v>
      </c>
      <c r="T193" s="158">
        <f t="shared" si="23"/>
        <v>0</v>
      </c>
      <c r="AR193" s="159" t="s">
        <v>461</v>
      </c>
      <c r="AT193" s="159" t="s">
        <v>373</v>
      </c>
      <c r="AU193" s="159" t="s">
        <v>88</v>
      </c>
      <c r="AY193" s="17" t="s">
        <v>371</v>
      </c>
      <c r="BE193" s="160">
        <f t="shared" si="24"/>
        <v>0</v>
      </c>
      <c r="BF193" s="160">
        <f t="shared" si="25"/>
        <v>0</v>
      </c>
      <c r="BG193" s="160">
        <f t="shared" si="26"/>
        <v>0</v>
      </c>
      <c r="BH193" s="160">
        <f t="shared" si="27"/>
        <v>0</v>
      </c>
      <c r="BI193" s="160">
        <f t="shared" si="28"/>
        <v>0</v>
      </c>
      <c r="BJ193" s="17" t="s">
        <v>88</v>
      </c>
      <c r="BK193" s="160">
        <f t="shared" si="29"/>
        <v>0</v>
      </c>
      <c r="BL193" s="17" t="s">
        <v>461</v>
      </c>
      <c r="BM193" s="159" t="s">
        <v>1350</v>
      </c>
    </row>
    <row r="194" spans="2:65" s="1" customFormat="1" ht="24.2" customHeight="1" x14ac:dyDescent="0.2">
      <c r="B194" s="147"/>
      <c r="C194" s="148" t="s">
        <v>733</v>
      </c>
      <c r="D194" s="148" t="s">
        <v>373</v>
      </c>
      <c r="E194" s="149" t="s">
        <v>3094</v>
      </c>
      <c r="F194" s="150" t="s">
        <v>3095</v>
      </c>
      <c r="G194" s="151" t="s">
        <v>513</v>
      </c>
      <c r="H194" s="152">
        <v>40</v>
      </c>
      <c r="I194" s="153"/>
      <c r="J194" s="154">
        <f t="shared" si="20"/>
        <v>0</v>
      </c>
      <c r="K194" s="150" t="s">
        <v>1</v>
      </c>
      <c r="L194" s="32"/>
      <c r="M194" s="155" t="s">
        <v>1</v>
      </c>
      <c r="N194" s="156" t="s">
        <v>41</v>
      </c>
      <c r="P194" s="157">
        <f t="shared" si="21"/>
        <v>0</v>
      </c>
      <c r="Q194" s="157">
        <v>2.0000000000000002E-5</v>
      </c>
      <c r="R194" s="157">
        <f t="shared" si="22"/>
        <v>8.0000000000000004E-4</v>
      </c>
      <c r="S194" s="157">
        <v>0</v>
      </c>
      <c r="T194" s="158">
        <f t="shared" si="23"/>
        <v>0</v>
      </c>
      <c r="AR194" s="159" t="s">
        <v>461</v>
      </c>
      <c r="AT194" s="159" t="s">
        <v>373</v>
      </c>
      <c r="AU194" s="159" t="s">
        <v>88</v>
      </c>
      <c r="AY194" s="17" t="s">
        <v>371</v>
      </c>
      <c r="BE194" s="160">
        <f t="shared" si="24"/>
        <v>0</v>
      </c>
      <c r="BF194" s="160">
        <f t="shared" si="25"/>
        <v>0</v>
      </c>
      <c r="BG194" s="160">
        <f t="shared" si="26"/>
        <v>0</v>
      </c>
      <c r="BH194" s="160">
        <f t="shared" si="27"/>
        <v>0</v>
      </c>
      <c r="BI194" s="160">
        <f t="shared" si="28"/>
        <v>0</v>
      </c>
      <c r="BJ194" s="17" t="s">
        <v>88</v>
      </c>
      <c r="BK194" s="160">
        <f t="shared" si="29"/>
        <v>0</v>
      </c>
      <c r="BL194" s="17" t="s">
        <v>461</v>
      </c>
      <c r="BM194" s="159" t="s">
        <v>1364</v>
      </c>
    </row>
    <row r="195" spans="2:65" s="1" customFormat="1" ht="24.2" customHeight="1" x14ac:dyDescent="0.2">
      <c r="B195" s="147"/>
      <c r="C195" s="148" t="s">
        <v>737</v>
      </c>
      <c r="D195" s="148" t="s">
        <v>373</v>
      </c>
      <c r="E195" s="149" t="s">
        <v>3096</v>
      </c>
      <c r="F195" s="150" t="s">
        <v>3097</v>
      </c>
      <c r="G195" s="151" t="s">
        <v>513</v>
      </c>
      <c r="H195" s="152">
        <v>20</v>
      </c>
      <c r="I195" s="153"/>
      <c r="J195" s="154">
        <f t="shared" si="20"/>
        <v>0</v>
      </c>
      <c r="K195" s="150" t="s">
        <v>1</v>
      </c>
      <c r="L195" s="32"/>
      <c r="M195" s="155" t="s">
        <v>1</v>
      </c>
      <c r="N195" s="156" t="s">
        <v>41</v>
      </c>
      <c r="P195" s="157">
        <f t="shared" si="21"/>
        <v>0</v>
      </c>
      <c r="Q195" s="157">
        <v>2.0000000000000002E-5</v>
      </c>
      <c r="R195" s="157">
        <f t="shared" si="22"/>
        <v>4.0000000000000002E-4</v>
      </c>
      <c r="S195" s="157">
        <v>0</v>
      </c>
      <c r="T195" s="158">
        <f t="shared" si="23"/>
        <v>0</v>
      </c>
      <c r="AR195" s="159" t="s">
        <v>461</v>
      </c>
      <c r="AT195" s="159" t="s">
        <v>373</v>
      </c>
      <c r="AU195" s="159" t="s">
        <v>88</v>
      </c>
      <c r="AY195" s="17" t="s">
        <v>371</v>
      </c>
      <c r="BE195" s="160">
        <f t="shared" si="24"/>
        <v>0</v>
      </c>
      <c r="BF195" s="160">
        <f t="shared" si="25"/>
        <v>0</v>
      </c>
      <c r="BG195" s="160">
        <f t="shared" si="26"/>
        <v>0</v>
      </c>
      <c r="BH195" s="160">
        <f t="shared" si="27"/>
        <v>0</v>
      </c>
      <c r="BI195" s="160">
        <f t="shared" si="28"/>
        <v>0</v>
      </c>
      <c r="BJ195" s="17" t="s">
        <v>88</v>
      </c>
      <c r="BK195" s="160">
        <f t="shared" si="29"/>
        <v>0</v>
      </c>
      <c r="BL195" s="17" t="s">
        <v>461</v>
      </c>
      <c r="BM195" s="159" t="s">
        <v>1378</v>
      </c>
    </row>
    <row r="196" spans="2:65" s="1" customFormat="1" ht="24.2" customHeight="1" x14ac:dyDescent="0.2">
      <c r="B196" s="147"/>
      <c r="C196" s="148" t="s">
        <v>742</v>
      </c>
      <c r="D196" s="148" t="s">
        <v>373</v>
      </c>
      <c r="E196" s="149" t="s">
        <v>3098</v>
      </c>
      <c r="F196" s="150" t="s">
        <v>3099</v>
      </c>
      <c r="G196" s="151" t="s">
        <v>513</v>
      </c>
      <c r="H196" s="152">
        <v>20</v>
      </c>
      <c r="I196" s="153"/>
      <c r="J196" s="154">
        <f t="shared" si="20"/>
        <v>0</v>
      </c>
      <c r="K196" s="150" t="s">
        <v>1</v>
      </c>
      <c r="L196" s="32"/>
      <c r="M196" s="155" t="s">
        <v>1</v>
      </c>
      <c r="N196" s="156" t="s">
        <v>41</v>
      </c>
      <c r="P196" s="157">
        <f t="shared" si="21"/>
        <v>0</v>
      </c>
      <c r="Q196" s="157">
        <v>6.0000000000000002E-5</v>
      </c>
      <c r="R196" s="157">
        <f t="shared" si="22"/>
        <v>1.2000000000000001E-3</v>
      </c>
      <c r="S196" s="157">
        <v>0</v>
      </c>
      <c r="T196" s="158">
        <f t="shared" si="23"/>
        <v>0</v>
      </c>
      <c r="AR196" s="159" t="s">
        <v>461</v>
      </c>
      <c r="AT196" s="159" t="s">
        <v>373</v>
      </c>
      <c r="AU196" s="159" t="s">
        <v>88</v>
      </c>
      <c r="AY196" s="17" t="s">
        <v>371</v>
      </c>
      <c r="BE196" s="160">
        <f t="shared" si="24"/>
        <v>0</v>
      </c>
      <c r="BF196" s="160">
        <f t="shared" si="25"/>
        <v>0</v>
      </c>
      <c r="BG196" s="160">
        <f t="shared" si="26"/>
        <v>0</v>
      </c>
      <c r="BH196" s="160">
        <f t="shared" si="27"/>
        <v>0</v>
      </c>
      <c r="BI196" s="160">
        <f t="shared" si="28"/>
        <v>0</v>
      </c>
      <c r="BJ196" s="17" t="s">
        <v>88</v>
      </c>
      <c r="BK196" s="160">
        <f t="shared" si="29"/>
        <v>0</v>
      </c>
      <c r="BL196" s="17" t="s">
        <v>461</v>
      </c>
      <c r="BM196" s="159" t="s">
        <v>1387</v>
      </c>
    </row>
    <row r="197" spans="2:65" s="1" customFormat="1" ht="24.2" customHeight="1" x14ac:dyDescent="0.2">
      <c r="B197" s="147"/>
      <c r="C197" s="148" t="s">
        <v>747</v>
      </c>
      <c r="D197" s="148" t="s">
        <v>373</v>
      </c>
      <c r="E197" s="149" t="s">
        <v>3100</v>
      </c>
      <c r="F197" s="150" t="s">
        <v>3101</v>
      </c>
      <c r="G197" s="151" t="s">
        <v>513</v>
      </c>
      <c r="H197" s="152">
        <v>10</v>
      </c>
      <c r="I197" s="153"/>
      <c r="J197" s="154">
        <f t="shared" si="20"/>
        <v>0</v>
      </c>
      <c r="K197" s="150" t="s">
        <v>1</v>
      </c>
      <c r="L197" s="32"/>
      <c r="M197" s="155" t="s">
        <v>1</v>
      </c>
      <c r="N197" s="156" t="s">
        <v>41</v>
      </c>
      <c r="P197" s="157">
        <f t="shared" si="21"/>
        <v>0</v>
      </c>
      <c r="Q197" s="157">
        <v>1.2E-4</v>
      </c>
      <c r="R197" s="157">
        <f t="shared" si="22"/>
        <v>1.2000000000000001E-3</v>
      </c>
      <c r="S197" s="157">
        <v>0</v>
      </c>
      <c r="T197" s="158">
        <f t="shared" si="23"/>
        <v>0</v>
      </c>
      <c r="AR197" s="159" t="s">
        <v>461</v>
      </c>
      <c r="AT197" s="159" t="s">
        <v>373</v>
      </c>
      <c r="AU197" s="159" t="s">
        <v>88</v>
      </c>
      <c r="AY197" s="17" t="s">
        <v>371</v>
      </c>
      <c r="BE197" s="160">
        <f t="shared" si="24"/>
        <v>0</v>
      </c>
      <c r="BF197" s="160">
        <f t="shared" si="25"/>
        <v>0</v>
      </c>
      <c r="BG197" s="160">
        <f t="shared" si="26"/>
        <v>0</v>
      </c>
      <c r="BH197" s="160">
        <f t="shared" si="27"/>
        <v>0</v>
      </c>
      <c r="BI197" s="160">
        <f t="shared" si="28"/>
        <v>0</v>
      </c>
      <c r="BJ197" s="17" t="s">
        <v>88</v>
      </c>
      <c r="BK197" s="160">
        <f t="shared" si="29"/>
        <v>0</v>
      </c>
      <c r="BL197" s="17" t="s">
        <v>461</v>
      </c>
      <c r="BM197" s="159" t="s">
        <v>1395</v>
      </c>
    </row>
    <row r="198" spans="2:65" s="1" customFormat="1" ht="24.2" customHeight="1" x14ac:dyDescent="0.2">
      <c r="B198" s="147"/>
      <c r="C198" s="148" t="s">
        <v>751</v>
      </c>
      <c r="D198" s="148" t="s">
        <v>373</v>
      </c>
      <c r="E198" s="149" t="s">
        <v>3102</v>
      </c>
      <c r="F198" s="150" t="s">
        <v>3103</v>
      </c>
      <c r="G198" s="151" t="s">
        <v>513</v>
      </c>
      <c r="H198" s="152">
        <v>10</v>
      </c>
      <c r="I198" s="153"/>
      <c r="J198" s="154">
        <f t="shared" si="20"/>
        <v>0</v>
      </c>
      <c r="K198" s="150" t="s">
        <v>1</v>
      </c>
      <c r="L198" s="32"/>
      <c r="M198" s="155" t="s">
        <v>1</v>
      </c>
      <c r="N198" s="156" t="s">
        <v>41</v>
      </c>
      <c r="P198" s="157">
        <f t="shared" si="21"/>
        <v>0</v>
      </c>
      <c r="Q198" s="157">
        <v>1.7000000000000001E-4</v>
      </c>
      <c r="R198" s="157">
        <f t="shared" si="22"/>
        <v>1.7000000000000001E-3</v>
      </c>
      <c r="S198" s="157">
        <v>0</v>
      </c>
      <c r="T198" s="158">
        <f t="shared" si="23"/>
        <v>0</v>
      </c>
      <c r="AR198" s="159" t="s">
        <v>461</v>
      </c>
      <c r="AT198" s="159" t="s">
        <v>373</v>
      </c>
      <c r="AU198" s="159" t="s">
        <v>88</v>
      </c>
      <c r="AY198" s="17" t="s">
        <v>371</v>
      </c>
      <c r="BE198" s="160">
        <f t="shared" si="24"/>
        <v>0</v>
      </c>
      <c r="BF198" s="160">
        <f t="shared" si="25"/>
        <v>0</v>
      </c>
      <c r="BG198" s="160">
        <f t="shared" si="26"/>
        <v>0</v>
      </c>
      <c r="BH198" s="160">
        <f t="shared" si="27"/>
        <v>0</v>
      </c>
      <c r="BI198" s="160">
        <f t="shared" si="28"/>
        <v>0</v>
      </c>
      <c r="BJ198" s="17" t="s">
        <v>88</v>
      </c>
      <c r="BK198" s="160">
        <f t="shared" si="29"/>
        <v>0</v>
      </c>
      <c r="BL198" s="17" t="s">
        <v>461</v>
      </c>
      <c r="BM198" s="159" t="s">
        <v>1405</v>
      </c>
    </row>
    <row r="199" spans="2:65" s="1" customFormat="1" ht="24.2" customHeight="1" x14ac:dyDescent="0.2">
      <c r="B199" s="147"/>
      <c r="C199" s="189" t="s">
        <v>755</v>
      </c>
      <c r="D199" s="189" t="s">
        <v>891</v>
      </c>
      <c r="E199" s="190" t="s">
        <v>3104</v>
      </c>
      <c r="F199" s="191" t="s">
        <v>3105</v>
      </c>
      <c r="G199" s="192" t="s">
        <v>513</v>
      </c>
      <c r="H199" s="193">
        <v>4</v>
      </c>
      <c r="I199" s="194"/>
      <c r="J199" s="195">
        <f t="shared" si="20"/>
        <v>0</v>
      </c>
      <c r="K199" s="191" t="s">
        <v>1</v>
      </c>
      <c r="L199" s="196"/>
      <c r="M199" s="197" t="s">
        <v>1</v>
      </c>
      <c r="N199" s="198" t="s">
        <v>41</v>
      </c>
      <c r="P199" s="157">
        <f t="shared" si="21"/>
        <v>0</v>
      </c>
      <c r="Q199" s="157">
        <v>2.3000000000000001E-4</v>
      </c>
      <c r="R199" s="157">
        <f t="shared" si="22"/>
        <v>9.2000000000000003E-4</v>
      </c>
      <c r="S199" s="157">
        <v>0</v>
      </c>
      <c r="T199" s="158">
        <f t="shared" si="23"/>
        <v>0</v>
      </c>
      <c r="AR199" s="159" t="s">
        <v>566</v>
      </c>
      <c r="AT199" s="159" t="s">
        <v>891</v>
      </c>
      <c r="AU199" s="159" t="s">
        <v>88</v>
      </c>
      <c r="AY199" s="17" t="s">
        <v>371</v>
      </c>
      <c r="BE199" s="160">
        <f t="shared" si="24"/>
        <v>0</v>
      </c>
      <c r="BF199" s="160">
        <f t="shared" si="25"/>
        <v>0</v>
      </c>
      <c r="BG199" s="160">
        <f t="shared" si="26"/>
        <v>0</v>
      </c>
      <c r="BH199" s="160">
        <f t="shared" si="27"/>
        <v>0</v>
      </c>
      <c r="BI199" s="160">
        <f t="shared" si="28"/>
        <v>0</v>
      </c>
      <c r="BJ199" s="17" t="s">
        <v>88</v>
      </c>
      <c r="BK199" s="160">
        <f t="shared" si="29"/>
        <v>0</v>
      </c>
      <c r="BL199" s="17" t="s">
        <v>461</v>
      </c>
      <c r="BM199" s="159" t="s">
        <v>1416</v>
      </c>
    </row>
    <row r="200" spans="2:65" s="1" customFormat="1" ht="24.2" customHeight="1" x14ac:dyDescent="0.2">
      <c r="B200" s="147"/>
      <c r="C200" s="189" t="s">
        <v>759</v>
      </c>
      <c r="D200" s="189" t="s">
        <v>891</v>
      </c>
      <c r="E200" s="190" t="s">
        <v>3106</v>
      </c>
      <c r="F200" s="191" t="s">
        <v>3107</v>
      </c>
      <c r="G200" s="192" t="s">
        <v>513</v>
      </c>
      <c r="H200" s="193">
        <v>4</v>
      </c>
      <c r="I200" s="194"/>
      <c r="J200" s="195">
        <f t="shared" si="20"/>
        <v>0</v>
      </c>
      <c r="K200" s="191" t="s">
        <v>1</v>
      </c>
      <c r="L200" s="196"/>
      <c r="M200" s="197" t="s">
        <v>1</v>
      </c>
      <c r="N200" s="198" t="s">
        <v>41</v>
      </c>
      <c r="P200" s="157">
        <f t="shared" si="21"/>
        <v>0</v>
      </c>
      <c r="Q200" s="157">
        <v>2.7799999999999999E-3</v>
      </c>
      <c r="R200" s="157">
        <f t="shared" si="22"/>
        <v>1.112E-2</v>
      </c>
      <c r="S200" s="157">
        <v>0</v>
      </c>
      <c r="T200" s="158">
        <f t="shared" si="23"/>
        <v>0</v>
      </c>
      <c r="AR200" s="159" t="s">
        <v>566</v>
      </c>
      <c r="AT200" s="159" t="s">
        <v>891</v>
      </c>
      <c r="AU200" s="159" t="s">
        <v>88</v>
      </c>
      <c r="AY200" s="17" t="s">
        <v>371</v>
      </c>
      <c r="BE200" s="160">
        <f t="shared" si="24"/>
        <v>0</v>
      </c>
      <c r="BF200" s="160">
        <f t="shared" si="25"/>
        <v>0</v>
      </c>
      <c r="BG200" s="160">
        <f t="shared" si="26"/>
        <v>0</v>
      </c>
      <c r="BH200" s="160">
        <f t="shared" si="27"/>
        <v>0</v>
      </c>
      <c r="BI200" s="160">
        <f t="shared" si="28"/>
        <v>0</v>
      </c>
      <c r="BJ200" s="17" t="s">
        <v>88</v>
      </c>
      <c r="BK200" s="160">
        <f t="shared" si="29"/>
        <v>0</v>
      </c>
      <c r="BL200" s="17" t="s">
        <v>461</v>
      </c>
      <c r="BM200" s="159" t="s">
        <v>1456</v>
      </c>
    </row>
    <row r="201" spans="2:65" s="1" customFormat="1" ht="16.5" customHeight="1" x14ac:dyDescent="0.2">
      <c r="B201" s="147"/>
      <c r="C201" s="148" t="s">
        <v>766</v>
      </c>
      <c r="D201" s="148" t="s">
        <v>373</v>
      </c>
      <c r="E201" s="149" t="s">
        <v>3108</v>
      </c>
      <c r="F201" s="150" t="s">
        <v>3109</v>
      </c>
      <c r="G201" s="151" t="s">
        <v>513</v>
      </c>
      <c r="H201" s="152">
        <v>20</v>
      </c>
      <c r="I201" s="153"/>
      <c r="J201" s="154">
        <f t="shared" si="20"/>
        <v>0</v>
      </c>
      <c r="K201" s="150" t="s">
        <v>1</v>
      </c>
      <c r="L201" s="32"/>
      <c r="M201" s="155" t="s">
        <v>1</v>
      </c>
      <c r="N201" s="156" t="s">
        <v>41</v>
      </c>
      <c r="P201" s="157">
        <f t="shared" si="21"/>
        <v>0</v>
      </c>
      <c r="Q201" s="157">
        <v>3.0000000000000001E-5</v>
      </c>
      <c r="R201" s="157">
        <f t="shared" si="22"/>
        <v>6.0000000000000006E-4</v>
      </c>
      <c r="S201" s="157">
        <v>0</v>
      </c>
      <c r="T201" s="158">
        <f t="shared" si="23"/>
        <v>0</v>
      </c>
      <c r="AR201" s="159" t="s">
        <v>461</v>
      </c>
      <c r="AT201" s="159" t="s">
        <v>373</v>
      </c>
      <c r="AU201" s="159" t="s">
        <v>88</v>
      </c>
      <c r="AY201" s="17" t="s">
        <v>371</v>
      </c>
      <c r="BE201" s="160">
        <f t="shared" si="24"/>
        <v>0</v>
      </c>
      <c r="BF201" s="160">
        <f t="shared" si="25"/>
        <v>0</v>
      </c>
      <c r="BG201" s="160">
        <f t="shared" si="26"/>
        <v>0</v>
      </c>
      <c r="BH201" s="160">
        <f t="shared" si="27"/>
        <v>0</v>
      </c>
      <c r="BI201" s="160">
        <f t="shared" si="28"/>
        <v>0</v>
      </c>
      <c r="BJ201" s="17" t="s">
        <v>88</v>
      </c>
      <c r="BK201" s="160">
        <f t="shared" si="29"/>
        <v>0</v>
      </c>
      <c r="BL201" s="17" t="s">
        <v>461</v>
      </c>
      <c r="BM201" s="159" t="s">
        <v>1466</v>
      </c>
    </row>
    <row r="202" spans="2:65" s="1" customFormat="1" ht="16.5" customHeight="1" x14ac:dyDescent="0.2">
      <c r="B202" s="147"/>
      <c r="C202" s="148" t="s">
        <v>771</v>
      </c>
      <c r="D202" s="148" t="s">
        <v>373</v>
      </c>
      <c r="E202" s="149" t="s">
        <v>3110</v>
      </c>
      <c r="F202" s="150" t="s">
        <v>3111</v>
      </c>
      <c r="G202" s="151" t="s">
        <v>513</v>
      </c>
      <c r="H202" s="152">
        <v>282</v>
      </c>
      <c r="I202" s="153"/>
      <c r="J202" s="154">
        <f t="shared" si="20"/>
        <v>0</v>
      </c>
      <c r="K202" s="150" t="s">
        <v>1</v>
      </c>
      <c r="L202" s="32"/>
      <c r="M202" s="155" t="s">
        <v>1</v>
      </c>
      <c r="N202" s="156" t="s">
        <v>41</v>
      </c>
      <c r="P202" s="157">
        <f t="shared" si="21"/>
        <v>0</v>
      </c>
      <c r="Q202" s="157">
        <v>2.0000000000000002E-5</v>
      </c>
      <c r="R202" s="157">
        <f t="shared" si="22"/>
        <v>5.64E-3</v>
      </c>
      <c r="S202" s="157">
        <v>0</v>
      </c>
      <c r="T202" s="158">
        <f t="shared" si="23"/>
        <v>0</v>
      </c>
      <c r="AR202" s="159" t="s">
        <v>461</v>
      </c>
      <c r="AT202" s="159" t="s">
        <v>373</v>
      </c>
      <c r="AU202" s="159" t="s">
        <v>88</v>
      </c>
      <c r="AY202" s="17" t="s">
        <v>371</v>
      </c>
      <c r="BE202" s="160">
        <f t="shared" si="24"/>
        <v>0</v>
      </c>
      <c r="BF202" s="160">
        <f t="shared" si="25"/>
        <v>0</v>
      </c>
      <c r="BG202" s="160">
        <f t="shared" si="26"/>
        <v>0</v>
      </c>
      <c r="BH202" s="160">
        <f t="shared" si="27"/>
        <v>0</v>
      </c>
      <c r="BI202" s="160">
        <f t="shared" si="28"/>
        <v>0</v>
      </c>
      <c r="BJ202" s="17" t="s">
        <v>88</v>
      </c>
      <c r="BK202" s="160">
        <f t="shared" si="29"/>
        <v>0</v>
      </c>
      <c r="BL202" s="17" t="s">
        <v>461</v>
      </c>
      <c r="BM202" s="159" t="s">
        <v>1475</v>
      </c>
    </row>
    <row r="203" spans="2:65" s="1" customFormat="1" ht="16.5" customHeight="1" x14ac:dyDescent="0.2">
      <c r="B203" s="147"/>
      <c r="C203" s="148" t="s">
        <v>775</v>
      </c>
      <c r="D203" s="148" t="s">
        <v>373</v>
      </c>
      <c r="E203" s="149" t="s">
        <v>3112</v>
      </c>
      <c r="F203" s="150" t="s">
        <v>3113</v>
      </c>
      <c r="G203" s="151" t="s">
        <v>513</v>
      </c>
      <c r="H203" s="152">
        <v>120</v>
      </c>
      <c r="I203" s="153"/>
      <c r="J203" s="154">
        <f t="shared" si="20"/>
        <v>0</v>
      </c>
      <c r="K203" s="150" t="s">
        <v>1</v>
      </c>
      <c r="L203" s="32"/>
      <c r="M203" s="155" t="s">
        <v>1</v>
      </c>
      <c r="N203" s="156" t="s">
        <v>41</v>
      </c>
      <c r="P203" s="157">
        <f t="shared" si="21"/>
        <v>0</v>
      </c>
      <c r="Q203" s="157">
        <v>2.0000000000000002E-5</v>
      </c>
      <c r="R203" s="157">
        <f t="shared" si="22"/>
        <v>2.4000000000000002E-3</v>
      </c>
      <c r="S203" s="157">
        <v>0</v>
      </c>
      <c r="T203" s="158">
        <f t="shared" si="23"/>
        <v>0</v>
      </c>
      <c r="AR203" s="159" t="s">
        <v>461</v>
      </c>
      <c r="AT203" s="159" t="s">
        <v>373</v>
      </c>
      <c r="AU203" s="159" t="s">
        <v>88</v>
      </c>
      <c r="AY203" s="17" t="s">
        <v>371</v>
      </c>
      <c r="BE203" s="160">
        <f t="shared" si="24"/>
        <v>0</v>
      </c>
      <c r="BF203" s="160">
        <f t="shared" si="25"/>
        <v>0</v>
      </c>
      <c r="BG203" s="160">
        <f t="shared" si="26"/>
        <v>0</v>
      </c>
      <c r="BH203" s="160">
        <f t="shared" si="27"/>
        <v>0</v>
      </c>
      <c r="BI203" s="160">
        <f t="shared" si="28"/>
        <v>0</v>
      </c>
      <c r="BJ203" s="17" t="s">
        <v>88</v>
      </c>
      <c r="BK203" s="160">
        <f t="shared" si="29"/>
        <v>0</v>
      </c>
      <c r="BL203" s="17" t="s">
        <v>461</v>
      </c>
      <c r="BM203" s="159" t="s">
        <v>1484</v>
      </c>
    </row>
    <row r="204" spans="2:65" s="1" customFormat="1" ht="16.5" customHeight="1" x14ac:dyDescent="0.2">
      <c r="B204" s="147"/>
      <c r="C204" s="148" t="s">
        <v>779</v>
      </c>
      <c r="D204" s="148" t="s">
        <v>373</v>
      </c>
      <c r="E204" s="149" t="s">
        <v>3114</v>
      </c>
      <c r="F204" s="150" t="s">
        <v>3115</v>
      </c>
      <c r="G204" s="151" t="s">
        <v>513</v>
      </c>
      <c r="H204" s="152">
        <v>4</v>
      </c>
      <c r="I204" s="153"/>
      <c r="J204" s="154">
        <f t="shared" si="20"/>
        <v>0</v>
      </c>
      <c r="K204" s="150" t="s">
        <v>1</v>
      </c>
      <c r="L204" s="32"/>
      <c r="M204" s="155" t="s">
        <v>1</v>
      </c>
      <c r="N204" s="156" t="s">
        <v>41</v>
      </c>
      <c r="P204" s="157">
        <f t="shared" si="21"/>
        <v>0</v>
      </c>
      <c r="Q204" s="157">
        <v>1.0000000000000001E-5</v>
      </c>
      <c r="R204" s="157">
        <f t="shared" si="22"/>
        <v>4.0000000000000003E-5</v>
      </c>
      <c r="S204" s="157">
        <v>0</v>
      </c>
      <c r="T204" s="158">
        <f t="shared" si="23"/>
        <v>0</v>
      </c>
      <c r="AR204" s="159" t="s">
        <v>461</v>
      </c>
      <c r="AT204" s="159" t="s">
        <v>373</v>
      </c>
      <c r="AU204" s="159" t="s">
        <v>88</v>
      </c>
      <c r="AY204" s="17" t="s">
        <v>371</v>
      </c>
      <c r="BE204" s="160">
        <f t="shared" si="24"/>
        <v>0</v>
      </c>
      <c r="BF204" s="160">
        <f t="shared" si="25"/>
        <v>0</v>
      </c>
      <c r="BG204" s="160">
        <f t="shared" si="26"/>
        <v>0</v>
      </c>
      <c r="BH204" s="160">
        <f t="shared" si="27"/>
        <v>0</v>
      </c>
      <c r="BI204" s="160">
        <f t="shared" si="28"/>
        <v>0</v>
      </c>
      <c r="BJ204" s="17" t="s">
        <v>88</v>
      </c>
      <c r="BK204" s="160">
        <f t="shared" si="29"/>
        <v>0</v>
      </c>
      <c r="BL204" s="17" t="s">
        <v>461</v>
      </c>
      <c r="BM204" s="159" t="s">
        <v>1494</v>
      </c>
    </row>
    <row r="205" spans="2:65" s="1" customFormat="1" ht="16.5" customHeight="1" x14ac:dyDescent="0.2">
      <c r="B205" s="147"/>
      <c r="C205" s="148" t="s">
        <v>784</v>
      </c>
      <c r="D205" s="148" t="s">
        <v>373</v>
      </c>
      <c r="E205" s="149" t="s">
        <v>3116</v>
      </c>
      <c r="F205" s="150" t="s">
        <v>3117</v>
      </c>
      <c r="G205" s="151" t="s">
        <v>513</v>
      </c>
      <c r="H205" s="152">
        <v>4</v>
      </c>
      <c r="I205" s="153"/>
      <c r="J205" s="154">
        <f t="shared" si="20"/>
        <v>0</v>
      </c>
      <c r="K205" s="150" t="s">
        <v>1</v>
      </c>
      <c r="L205" s="32"/>
      <c r="M205" s="155" t="s">
        <v>1</v>
      </c>
      <c r="N205" s="156" t="s">
        <v>41</v>
      </c>
      <c r="P205" s="157">
        <f t="shared" si="21"/>
        <v>0</v>
      </c>
      <c r="Q205" s="157">
        <v>2.0000000000000002E-5</v>
      </c>
      <c r="R205" s="157">
        <f t="shared" si="22"/>
        <v>8.0000000000000007E-5</v>
      </c>
      <c r="S205" s="157">
        <v>0</v>
      </c>
      <c r="T205" s="158">
        <f t="shared" si="23"/>
        <v>0</v>
      </c>
      <c r="AR205" s="159" t="s">
        <v>461</v>
      </c>
      <c r="AT205" s="159" t="s">
        <v>373</v>
      </c>
      <c r="AU205" s="159" t="s">
        <v>88</v>
      </c>
      <c r="AY205" s="17" t="s">
        <v>371</v>
      </c>
      <c r="BE205" s="160">
        <f t="shared" si="24"/>
        <v>0</v>
      </c>
      <c r="BF205" s="160">
        <f t="shared" si="25"/>
        <v>0</v>
      </c>
      <c r="BG205" s="160">
        <f t="shared" si="26"/>
        <v>0</v>
      </c>
      <c r="BH205" s="160">
        <f t="shared" si="27"/>
        <v>0</v>
      </c>
      <c r="BI205" s="160">
        <f t="shared" si="28"/>
        <v>0</v>
      </c>
      <c r="BJ205" s="17" t="s">
        <v>88</v>
      </c>
      <c r="BK205" s="160">
        <f t="shared" si="29"/>
        <v>0</v>
      </c>
      <c r="BL205" s="17" t="s">
        <v>461</v>
      </c>
      <c r="BM205" s="159" t="s">
        <v>1503</v>
      </c>
    </row>
    <row r="206" spans="2:65" s="1" customFormat="1" ht="24.2" customHeight="1" x14ac:dyDescent="0.2">
      <c r="B206" s="147"/>
      <c r="C206" s="148" t="s">
        <v>791</v>
      </c>
      <c r="D206" s="148" t="s">
        <v>373</v>
      </c>
      <c r="E206" s="149" t="s">
        <v>3089</v>
      </c>
      <c r="F206" s="150" t="s">
        <v>3090</v>
      </c>
      <c r="G206" s="151" t="s">
        <v>3091</v>
      </c>
      <c r="H206" s="152">
        <v>8</v>
      </c>
      <c r="I206" s="153"/>
      <c r="J206" s="154">
        <f t="shared" si="20"/>
        <v>0</v>
      </c>
      <c r="K206" s="150" t="s">
        <v>1</v>
      </c>
      <c r="L206" s="32"/>
      <c r="M206" s="155" t="s">
        <v>1</v>
      </c>
      <c r="N206" s="156" t="s">
        <v>41</v>
      </c>
      <c r="P206" s="157">
        <f t="shared" si="21"/>
        <v>0</v>
      </c>
      <c r="Q206" s="157">
        <v>4.0800000000000003E-3</v>
      </c>
      <c r="R206" s="157">
        <f t="shared" si="22"/>
        <v>3.2640000000000002E-2</v>
      </c>
      <c r="S206" s="157">
        <v>0</v>
      </c>
      <c r="T206" s="158">
        <f t="shared" si="23"/>
        <v>0</v>
      </c>
      <c r="AR206" s="159" t="s">
        <v>461</v>
      </c>
      <c r="AT206" s="159" t="s">
        <v>373</v>
      </c>
      <c r="AU206" s="159" t="s">
        <v>88</v>
      </c>
      <c r="AY206" s="17" t="s">
        <v>371</v>
      </c>
      <c r="BE206" s="160">
        <f t="shared" si="24"/>
        <v>0</v>
      </c>
      <c r="BF206" s="160">
        <f t="shared" si="25"/>
        <v>0</v>
      </c>
      <c r="BG206" s="160">
        <f t="shared" si="26"/>
        <v>0</v>
      </c>
      <c r="BH206" s="160">
        <f t="shared" si="27"/>
        <v>0</v>
      </c>
      <c r="BI206" s="160">
        <f t="shared" si="28"/>
        <v>0</v>
      </c>
      <c r="BJ206" s="17" t="s">
        <v>88</v>
      </c>
      <c r="BK206" s="160">
        <f t="shared" si="29"/>
        <v>0</v>
      </c>
      <c r="BL206" s="17" t="s">
        <v>461</v>
      </c>
      <c r="BM206" s="159" t="s">
        <v>1511</v>
      </c>
    </row>
    <row r="207" spans="2:65" s="1" customFormat="1" ht="24.2" customHeight="1" x14ac:dyDescent="0.2">
      <c r="B207" s="147"/>
      <c r="C207" s="148" t="s">
        <v>795</v>
      </c>
      <c r="D207" s="148" t="s">
        <v>373</v>
      </c>
      <c r="E207" s="149" t="s">
        <v>3092</v>
      </c>
      <c r="F207" s="150" t="s">
        <v>3093</v>
      </c>
      <c r="G207" s="151" t="s">
        <v>3091</v>
      </c>
      <c r="H207" s="152">
        <v>6</v>
      </c>
      <c r="I207" s="153"/>
      <c r="J207" s="154">
        <f t="shared" si="20"/>
        <v>0</v>
      </c>
      <c r="K207" s="150" t="s">
        <v>1</v>
      </c>
      <c r="L207" s="32"/>
      <c r="M207" s="155" t="s">
        <v>1</v>
      </c>
      <c r="N207" s="156" t="s">
        <v>41</v>
      </c>
      <c r="P207" s="157">
        <f t="shared" si="21"/>
        <v>0</v>
      </c>
      <c r="Q207" s="157">
        <v>4.9300000000000004E-3</v>
      </c>
      <c r="R207" s="157">
        <f t="shared" si="22"/>
        <v>2.9580000000000002E-2</v>
      </c>
      <c r="S207" s="157">
        <v>0</v>
      </c>
      <c r="T207" s="158">
        <f t="shared" si="23"/>
        <v>0</v>
      </c>
      <c r="AR207" s="159" t="s">
        <v>461</v>
      </c>
      <c r="AT207" s="159" t="s">
        <v>373</v>
      </c>
      <c r="AU207" s="159" t="s">
        <v>88</v>
      </c>
      <c r="AY207" s="17" t="s">
        <v>371</v>
      </c>
      <c r="BE207" s="160">
        <f t="shared" si="24"/>
        <v>0</v>
      </c>
      <c r="BF207" s="160">
        <f t="shared" si="25"/>
        <v>0</v>
      </c>
      <c r="BG207" s="160">
        <f t="shared" si="26"/>
        <v>0</v>
      </c>
      <c r="BH207" s="160">
        <f t="shared" si="27"/>
        <v>0</v>
      </c>
      <c r="BI207" s="160">
        <f t="shared" si="28"/>
        <v>0</v>
      </c>
      <c r="BJ207" s="17" t="s">
        <v>88</v>
      </c>
      <c r="BK207" s="160">
        <f t="shared" si="29"/>
        <v>0</v>
      </c>
      <c r="BL207" s="17" t="s">
        <v>461</v>
      </c>
      <c r="BM207" s="159" t="s">
        <v>1521</v>
      </c>
    </row>
    <row r="208" spans="2:65" s="1" customFormat="1" ht="24.2" customHeight="1" x14ac:dyDescent="0.2">
      <c r="B208" s="147"/>
      <c r="C208" s="148" t="s">
        <v>801</v>
      </c>
      <c r="D208" s="148" t="s">
        <v>373</v>
      </c>
      <c r="E208" s="149" t="s">
        <v>3118</v>
      </c>
      <c r="F208" s="150" t="s">
        <v>3119</v>
      </c>
      <c r="G208" s="151" t="s">
        <v>3091</v>
      </c>
      <c r="H208" s="152">
        <v>5</v>
      </c>
      <c r="I208" s="153"/>
      <c r="J208" s="154">
        <f t="shared" si="20"/>
        <v>0</v>
      </c>
      <c r="K208" s="150" t="s">
        <v>1</v>
      </c>
      <c r="L208" s="32"/>
      <c r="M208" s="155" t="s">
        <v>1</v>
      </c>
      <c r="N208" s="156" t="s">
        <v>41</v>
      </c>
      <c r="P208" s="157">
        <f t="shared" si="21"/>
        <v>0</v>
      </c>
      <c r="Q208" s="157">
        <v>7.8499999999999993E-3</v>
      </c>
      <c r="R208" s="157">
        <f t="shared" si="22"/>
        <v>3.9249999999999993E-2</v>
      </c>
      <c r="S208" s="157">
        <v>0</v>
      </c>
      <c r="T208" s="158">
        <f t="shared" si="23"/>
        <v>0</v>
      </c>
      <c r="AR208" s="159" t="s">
        <v>461</v>
      </c>
      <c r="AT208" s="159" t="s">
        <v>373</v>
      </c>
      <c r="AU208" s="159" t="s">
        <v>88</v>
      </c>
      <c r="AY208" s="17" t="s">
        <v>371</v>
      </c>
      <c r="BE208" s="160">
        <f t="shared" si="24"/>
        <v>0</v>
      </c>
      <c r="BF208" s="160">
        <f t="shared" si="25"/>
        <v>0</v>
      </c>
      <c r="BG208" s="160">
        <f t="shared" si="26"/>
        <v>0</v>
      </c>
      <c r="BH208" s="160">
        <f t="shared" si="27"/>
        <v>0</v>
      </c>
      <c r="BI208" s="160">
        <f t="shared" si="28"/>
        <v>0</v>
      </c>
      <c r="BJ208" s="17" t="s">
        <v>88</v>
      </c>
      <c r="BK208" s="160">
        <f t="shared" si="29"/>
        <v>0</v>
      </c>
      <c r="BL208" s="17" t="s">
        <v>461</v>
      </c>
      <c r="BM208" s="159" t="s">
        <v>1530</v>
      </c>
    </row>
    <row r="209" spans="2:65" s="1" customFormat="1" ht="24.2" customHeight="1" x14ac:dyDescent="0.2">
      <c r="B209" s="147"/>
      <c r="C209" s="148" t="s">
        <v>807</v>
      </c>
      <c r="D209" s="148" t="s">
        <v>373</v>
      </c>
      <c r="E209" s="149" t="s">
        <v>3120</v>
      </c>
      <c r="F209" s="150" t="s">
        <v>3121</v>
      </c>
      <c r="G209" s="151" t="s">
        <v>3091</v>
      </c>
      <c r="H209" s="152">
        <v>2</v>
      </c>
      <c r="I209" s="153"/>
      <c r="J209" s="154">
        <f t="shared" si="20"/>
        <v>0</v>
      </c>
      <c r="K209" s="150" t="s">
        <v>1</v>
      </c>
      <c r="L209" s="32"/>
      <c r="M209" s="155" t="s">
        <v>1</v>
      </c>
      <c r="N209" s="156" t="s">
        <v>41</v>
      </c>
      <c r="P209" s="157">
        <f t="shared" si="21"/>
        <v>0</v>
      </c>
      <c r="Q209" s="157">
        <v>8.9999999999999993E-3</v>
      </c>
      <c r="R209" s="157">
        <f t="shared" si="22"/>
        <v>1.7999999999999999E-2</v>
      </c>
      <c r="S209" s="157">
        <v>0</v>
      </c>
      <c r="T209" s="158">
        <f t="shared" si="23"/>
        <v>0</v>
      </c>
      <c r="AR209" s="159" t="s">
        <v>461</v>
      </c>
      <c r="AT209" s="159" t="s">
        <v>373</v>
      </c>
      <c r="AU209" s="159" t="s">
        <v>88</v>
      </c>
      <c r="AY209" s="17" t="s">
        <v>371</v>
      </c>
      <c r="BE209" s="160">
        <f t="shared" si="24"/>
        <v>0</v>
      </c>
      <c r="BF209" s="160">
        <f t="shared" si="25"/>
        <v>0</v>
      </c>
      <c r="BG209" s="160">
        <f t="shared" si="26"/>
        <v>0</v>
      </c>
      <c r="BH209" s="160">
        <f t="shared" si="27"/>
        <v>0</v>
      </c>
      <c r="BI209" s="160">
        <f t="shared" si="28"/>
        <v>0</v>
      </c>
      <c r="BJ209" s="17" t="s">
        <v>88</v>
      </c>
      <c r="BK209" s="160">
        <f t="shared" si="29"/>
        <v>0</v>
      </c>
      <c r="BL209" s="17" t="s">
        <v>461</v>
      </c>
      <c r="BM209" s="159" t="s">
        <v>1540</v>
      </c>
    </row>
    <row r="210" spans="2:65" s="1" customFormat="1" ht="16.5" customHeight="1" x14ac:dyDescent="0.2">
      <c r="B210" s="147"/>
      <c r="C210" s="189" t="s">
        <v>845</v>
      </c>
      <c r="D210" s="189" t="s">
        <v>891</v>
      </c>
      <c r="E210" s="190" t="s">
        <v>3122</v>
      </c>
      <c r="F210" s="191" t="s">
        <v>3123</v>
      </c>
      <c r="G210" s="192" t="s">
        <v>513</v>
      </c>
      <c r="H210" s="193">
        <v>8</v>
      </c>
      <c r="I210" s="194"/>
      <c r="J210" s="195">
        <f t="shared" si="20"/>
        <v>0</v>
      </c>
      <c r="K210" s="191" t="s">
        <v>1</v>
      </c>
      <c r="L210" s="196"/>
      <c r="M210" s="197" t="s">
        <v>1</v>
      </c>
      <c r="N210" s="198" t="s">
        <v>41</v>
      </c>
      <c r="P210" s="157">
        <f t="shared" si="21"/>
        <v>0</v>
      </c>
      <c r="Q210" s="157">
        <v>2.5300000000000001E-3</v>
      </c>
      <c r="R210" s="157">
        <f t="shared" si="22"/>
        <v>2.0240000000000001E-2</v>
      </c>
      <c r="S210" s="157">
        <v>0</v>
      </c>
      <c r="T210" s="158">
        <f t="shared" si="23"/>
        <v>0</v>
      </c>
      <c r="AR210" s="159" t="s">
        <v>566</v>
      </c>
      <c r="AT210" s="159" t="s">
        <v>891</v>
      </c>
      <c r="AU210" s="159" t="s">
        <v>88</v>
      </c>
      <c r="AY210" s="17" t="s">
        <v>371</v>
      </c>
      <c r="BE210" s="160">
        <f t="shared" si="24"/>
        <v>0</v>
      </c>
      <c r="BF210" s="160">
        <f t="shared" si="25"/>
        <v>0</v>
      </c>
      <c r="BG210" s="160">
        <f t="shared" si="26"/>
        <v>0</v>
      </c>
      <c r="BH210" s="160">
        <f t="shared" si="27"/>
        <v>0</v>
      </c>
      <c r="BI210" s="160">
        <f t="shared" si="28"/>
        <v>0</v>
      </c>
      <c r="BJ210" s="17" t="s">
        <v>88</v>
      </c>
      <c r="BK210" s="160">
        <f t="shared" si="29"/>
        <v>0</v>
      </c>
      <c r="BL210" s="17" t="s">
        <v>461</v>
      </c>
      <c r="BM210" s="159" t="s">
        <v>1549</v>
      </c>
    </row>
    <row r="211" spans="2:65" s="1" customFormat="1" ht="16.5" customHeight="1" x14ac:dyDescent="0.2">
      <c r="B211" s="147"/>
      <c r="C211" s="189" t="s">
        <v>856</v>
      </c>
      <c r="D211" s="189" t="s">
        <v>891</v>
      </c>
      <c r="E211" s="190" t="s">
        <v>3124</v>
      </c>
      <c r="F211" s="191" t="s">
        <v>3125</v>
      </c>
      <c r="G211" s="192" t="s">
        <v>513</v>
      </c>
      <c r="H211" s="193">
        <v>8</v>
      </c>
      <c r="I211" s="194"/>
      <c r="J211" s="195">
        <f t="shared" si="20"/>
        <v>0</v>
      </c>
      <c r="K211" s="191" t="s">
        <v>1</v>
      </c>
      <c r="L211" s="196"/>
      <c r="M211" s="197" t="s">
        <v>1</v>
      </c>
      <c r="N211" s="198" t="s">
        <v>41</v>
      </c>
      <c r="P211" s="157">
        <f t="shared" si="21"/>
        <v>0</v>
      </c>
      <c r="Q211" s="157">
        <v>3.0599999999999998E-3</v>
      </c>
      <c r="R211" s="157">
        <f t="shared" si="22"/>
        <v>2.4479999999999998E-2</v>
      </c>
      <c r="S211" s="157">
        <v>0</v>
      </c>
      <c r="T211" s="158">
        <f t="shared" si="23"/>
        <v>0</v>
      </c>
      <c r="AR211" s="159" t="s">
        <v>566</v>
      </c>
      <c r="AT211" s="159" t="s">
        <v>891</v>
      </c>
      <c r="AU211" s="159" t="s">
        <v>88</v>
      </c>
      <c r="AY211" s="17" t="s">
        <v>371</v>
      </c>
      <c r="BE211" s="160">
        <f t="shared" si="24"/>
        <v>0</v>
      </c>
      <c r="BF211" s="160">
        <f t="shared" si="25"/>
        <v>0</v>
      </c>
      <c r="BG211" s="160">
        <f t="shared" si="26"/>
        <v>0</v>
      </c>
      <c r="BH211" s="160">
        <f t="shared" si="27"/>
        <v>0</v>
      </c>
      <c r="BI211" s="160">
        <f t="shared" si="28"/>
        <v>0</v>
      </c>
      <c r="BJ211" s="17" t="s">
        <v>88</v>
      </c>
      <c r="BK211" s="160">
        <f t="shared" si="29"/>
        <v>0</v>
      </c>
      <c r="BL211" s="17" t="s">
        <v>461</v>
      </c>
      <c r="BM211" s="159" t="s">
        <v>1558</v>
      </c>
    </row>
    <row r="212" spans="2:65" s="1" customFormat="1" ht="16.5" customHeight="1" x14ac:dyDescent="0.2">
      <c r="B212" s="147"/>
      <c r="C212" s="189" t="s">
        <v>860</v>
      </c>
      <c r="D212" s="189" t="s">
        <v>891</v>
      </c>
      <c r="E212" s="190" t="s">
        <v>3126</v>
      </c>
      <c r="F212" s="191" t="s">
        <v>3127</v>
      </c>
      <c r="G212" s="192" t="s">
        <v>513</v>
      </c>
      <c r="H212" s="193">
        <v>6</v>
      </c>
      <c r="I212" s="194"/>
      <c r="J212" s="195">
        <f t="shared" si="20"/>
        <v>0</v>
      </c>
      <c r="K212" s="191" t="s">
        <v>1</v>
      </c>
      <c r="L212" s="196"/>
      <c r="M212" s="197" t="s">
        <v>1</v>
      </c>
      <c r="N212" s="198" t="s">
        <v>41</v>
      </c>
      <c r="P212" s="157">
        <f t="shared" si="21"/>
        <v>0</v>
      </c>
      <c r="Q212" s="157">
        <v>2.7100000000000002E-3</v>
      </c>
      <c r="R212" s="157">
        <f t="shared" si="22"/>
        <v>1.626E-2</v>
      </c>
      <c r="S212" s="157">
        <v>0</v>
      </c>
      <c r="T212" s="158">
        <f t="shared" si="23"/>
        <v>0</v>
      </c>
      <c r="AR212" s="159" t="s">
        <v>566</v>
      </c>
      <c r="AT212" s="159" t="s">
        <v>891</v>
      </c>
      <c r="AU212" s="159" t="s">
        <v>88</v>
      </c>
      <c r="AY212" s="17" t="s">
        <v>371</v>
      </c>
      <c r="BE212" s="160">
        <f t="shared" si="24"/>
        <v>0</v>
      </c>
      <c r="BF212" s="160">
        <f t="shared" si="25"/>
        <v>0</v>
      </c>
      <c r="BG212" s="160">
        <f t="shared" si="26"/>
        <v>0</v>
      </c>
      <c r="BH212" s="160">
        <f t="shared" si="27"/>
        <v>0</v>
      </c>
      <c r="BI212" s="160">
        <f t="shared" si="28"/>
        <v>0</v>
      </c>
      <c r="BJ212" s="17" t="s">
        <v>88</v>
      </c>
      <c r="BK212" s="160">
        <f t="shared" si="29"/>
        <v>0</v>
      </c>
      <c r="BL212" s="17" t="s">
        <v>461</v>
      </c>
      <c r="BM212" s="159" t="s">
        <v>1570</v>
      </c>
    </row>
    <row r="213" spans="2:65" s="1" customFormat="1" ht="16.5" customHeight="1" x14ac:dyDescent="0.2">
      <c r="B213" s="147"/>
      <c r="C213" s="189" t="s">
        <v>864</v>
      </c>
      <c r="D213" s="189" t="s">
        <v>891</v>
      </c>
      <c r="E213" s="190" t="s">
        <v>3128</v>
      </c>
      <c r="F213" s="191" t="s">
        <v>3129</v>
      </c>
      <c r="G213" s="192" t="s">
        <v>513</v>
      </c>
      <c r="H213" s="193">
        <v>2</v>
      </c>
      <c r="I213" s="194"/>
      <c r="J213" s="195">
        <f t="shared" si="20"/>
        <v>0</v>
      </c>
      <c r="K213" s="191" t="s">
        <v>1</v>
      </c>
      <c r="L213" s="196"/>
      <c r="M213" s="197" t="s">
        <v>1</v>
      </c>
      <c r="N213" s="198" t="s">
        <v>41</v>
      </c>
      <c r="P213" s="157">
        <f t="shared" si="21"/>
        <v>0</v>
      </c>
      <c r="Q213" s="157">
        <v>3.2399999999999998E-3</v>
      </c>
      <c r="R213" s="157">
        <f t="shared" si="22"/>
        <v>6.4799999999999996E-3</v>
      </c>
      <c r="S213" s="157">
        <v>0</v>
      </c>
      <c r="T213" s="158">
        <f t="shared" si="23"/>
        <v>0</v>
      </c>
      <c r="AR213" s="159" t="s">
        <v>566</v>
      </c>
      <c r="AT213" s="159" t="s">
        <v>891</v>
      </c>
      <c r="AU213" s="159" t="s">
        <v>88</v>
      </c>
      <c r="AY213" s="17" t="s">
        <v>371</v>
      </c>
      <c r="BE213" s="160">
        <f t="shared" si="24"/>
        <v>0</v>
      </c>
      <c r="BF213" s="160">
        <f t="shared" si="25"/>
        <v>0</v>
      </c>
      <c r="BG213" s="160">
        <f t="shared" si="26"/>
        <v>0</v>
      </c>
      <c r="BH213" s="160">
        <f t="shared" si="27"/>
        <v>0</v>
      </c>
      <c r="BI213" s="160">
        <f t="shared" si="28"/>
        <v>0</v>
      </c>
      <c r="BJ213" s="17" t="s">
        <v>88</v>
      </c>
      <c r="BK213" s="160">
        <f t="shared" si="29"/>
        <v>0</v>
      </c>
      <c r="BL213" s="17" t="s">
        <v>461</v>
      </c>
      <c r="BM213" s="159" t="s">
        <v>1582</v>
      </c>
    </row>
    <row r="214" spans="2:65" s="1" customFormat="1" ht="37.9" customHeight="1" x14ac:dyDescent="0.2">
      <c r="B214" s="147"/>
      <c r="C214" s="189" t="s">
        <v>872</v>
      </c>
      <c r="D214" s="189" t="s">
        <v>891</v>
      </c>
      <c r="E214" s="190" t="s">
        <v>3130</v>
      </c>
      <c r="F214" s="191" t="s">
        <v>3131</v>
      </c>
      <c r="G214" s="192" t="s">
        <v>513</v>
      </c>
      <c r="H214" s="193">
        <v>8</v>
      </c>
      <c r="I214" s="194"/>
      <c r="J214" s="195">
        <f t="shared" si="20"/>
        <v>0</v>
      </c>
      <c r="K214" s="191" t="s">
        <v>1</v>
      </c>
      <c r="L214" s="196"/>
      <c r="M214" s="197" t="s">
        <v>1</v>
      </c>
      <c r="N214" s="198" t="s">
        <v>41</v>
      </c>
      <c r="P214" s="157">
        <f t="shared" si="21"/>
        <v>0</v>
      </c>
      <c r="Q214" s="157">
        <v>4.1999999999999997E-3</v>
      </c>
      <c r="R214" s="157">
        <f t="shared" si="22"/>
        <v>3.3599999999999998E-2</v>
      </c>
      <c r="S214" s="157">
        <v>0</v>
      </c>
      <c r="T214" s="158">
        <f t="shared" si="23"/>
        <v>0</v>
      </c>
      <c r="AR214" s="159" t="s">
        <v>566</v>
      </c>
      <c r="AT214" s="159" t="s">
        <v>891</v>
      </c>
      <c r="AU214" s="159" t="s">
        <v>88</v>
      </c>
      <c r="AY214" s="17" t="s">
        <v>371</v>
      </c>
      <c r="BE214" s="160">
        <f t="shared" si="24"/>
        <v>0</v>
      </c>
      <c r="BF214" s="160">
        <f t="shared" si="25"/>
        <v>0</v>
      </c>
      <c r="BG214" s="160">
        <f t="shared" si="26"/>
        <v>0</v>
      </c>
      <c r="BH214" s="160">
        <f t="shared" si="27"/>
        <v>0</v>
      </c>
      <c r="BI214" s="160">
        <f t="shared" si="28"/>
        <v>0</v>
      </c>
      <c r="BJ214" s="17" t="s">
        <v>88</v>
      </c>
      <c r="BK214" s="160">
        <f t="shared" si="29"/>
        <v>0</v>
      </c>
      <c r="BL214" s="17" t="s">
        <v>461</v>
      </c>
      <c r="BM214" s="159" t="s">
        <v>1591</v>
      </c>
    </row>
    <row r="215" spans="2:65" s="1" customFormat="1" ht="37.9" customHeight="1" x14ac:dyDescent="0.2">
      <c r="B215" s="147"/>
      <c r="C215" s="189" t="s">
        <v>876</v>
      </c>
      <c r="D215" s="189" t="s">
        <v>891</v>
      </c>
      <c r="E215" s="190" t="s">
        <v>3132</v>
      </c>
      <c r="F215" s="191" t="s">
        <v>3133</v>
      </c>
      <c r="G215" s="192" t="s">
        <v>513</v>
      </c>
      <c r="H215" s="193">
        <v>6</v>
      </c>
      <c r="I215" s="194"/>
      <c r="J215" s="195">
        <f t="shared" si="20"/>
        <v>0</v>
      </c>
      <c r="K215" s="191" t="s">
        <v>1</v>
      </c>
      <c r="L215" s="196"/>
      <c r="M215" s="197" t="s">
        <v>1</v>
      </c>
      <c r="N215" s="198" t="s">
        <v>41</v>
      </c>
      <c r="P215" s="157">
        <f t="shared" si="21"/>
        <v>0</v>
      </c>
      <c r="Q215" s="157">
        <v>4.1999999999999997E-3</v>
      </c>
      <c r="R215" s="157">
        <f t="shared" si="22"/>
        <v>2.52E-2</v>
      </c>
      <c r="S215" s="157">
        <v>0</v>
      </c>
      <c r="T215" s="158">
        <f t="shared" si="23"/>
        <v>0</v>
      </c>
      <c r="AR215" s="159" t="s">
        <v>566</v>
      </c>
      <c r="AT215" s="159" t="s">
        <v>891</v>
      </c>
      <c r="AU215" s="159" t="s">
        <v>88</v>
      </c>
      <c r="AY215" s="17" t="s">
        <v>371</v>
      </c>
      <c r="BE215" s="160">
        <f t="shared" si="24"/>
        <v>0</v>
      </c>
      <c r="BF215" s="160">
        <f t="shared" si="25"/>
        <v>0</v>
      </c>
      <c r="BG215" s="160">
        <f t="shared" si="26"/>
        <v>0</v>
      </c>
      <c r="BH215" s="160">
        <f t="shared" si="27"/>
        <v>0</v>
      </c>
      <c r="BI215" s="160">
        <f t="shared" si="28"/>
        <v>0</v>
      </c>
      <c r="BJ215" s="17" t="s">
        <v>88</v>
      </c>
      <c r="BK215" s="160">
        <f t="shared" si="29"/>
        <v>0</v>
      </c>
      <c r="BL215" s="17" t="s">
        <v>461</v>
      </c>
      <c r="BM215" s="159" t="s">
        <v>1602</v>
      </c>
    </row>
    <row r="216" spans="2:65" s="1" customFormat="1" ht="37.9" customHeight="1" x14ac:dyDescent="0.2">
      <c r="B216" s="147"/>
      <c r="C216" s="189" t="s">
        <v>880</v>
      </c>
      <c r="D216" s="189" t="s">
        <v>891</v>
      </c>
      <c r="E216" s="190" t="s">
        <v>3134</v>
      </c>
      <c r="F216" s="191" t="s">
        <v>3135</v>
      </c>
      <c r="G216" s="192" t="s">
        <v>513</v>
      </c>
      <c r="H216" s="193">
        <v>5</v>
      </c>
      <c r="I216" s="194"/>
      <c r="J216" s="195">
        <f t="shared" si="20"/>
        <v>0</v>
      </c>
      <c r="K216" s="191" t="s">
        <v>1</v>
      </c>
      <c r="L216" s="196"/>
      <c r="M216" s="197" t="s">
        <v>1</v>
      </c>
      <c r="N216" s="198" t="s">
        <v>41</v>
      </c>
      <c r="P216" s="157">
        <f t="shared" si="21"/>
        <v>0</v>
      </c>
      <c r="Q216" s="157">
        <v>4.1999999999999997E-3</v>
      </c>
      <c r="R216" s="157">
        <f t="shared" si="22"/>
        <v>2.0999999999999998E-2</v>
      </c>
      <c r="S216" s="157">
        <v>0</v>
      </c>
      <c r="T216" s="158">
        <f t="shared" si="23"/>
        <v>0</v>
      </c>
      <c r="AR216" s="159" t="s">
        <v>566</v>
      </c>
      <c r="AT216" s="159" t="s">
        <v>891</v>
      </c>
      <c r="AU216" s="159" t="s">
        <v>88</v>
      </c>
      <c r="AY216" s="17" t="s">
        <v>371</v>
      </c>
      <c r="BE216" s="160">
        <f t="shared" si="24"/>
        <v>0</v>
      </c>
      <c r="BF216" s="160">
        <f t="shared" si="25"/>
        <v>0</v>
      </c>
      <c r="BG216" s="160">
        <f t="shared" si="26"/>
        <v>0</v>
      </c>
      <c r="BH216" s="160">
        <f t="shared" si="27"/>
        <v>0</v>
      </c>
      <c r="BI216" s="160">
        <f t="shared" si="28"/>
        <v>0</v>
      </c>
      <c r="BJ216" s="17" t="s">
        <v>88</v>
      </c>
      <c r="BK216" s="160">
        <f t="shared" si="29"/>
        <v>0</v>
      </c>
      <c r="BL216" s="17" t="s">
        <v>461</v>
      </c>
      <c r="BM216" s="159" t="s">
        <v>1609</v>
      </c>
    </row>
    <row r="217" spans="2:65" s="1" customFormat="1" ht="37.9" customHeight="1" x14ac:dyDescent="0.2">
      <c r="B217" s="147"/>
      <c r="C217" s="189" t="s">
        <v>885</v>
      </c>
      <c r="D217" s="189" t="s">
        <v>891</v>
      </c>
      <c r="E217" s="190" t="s">
        <v>3136</v>
      </c>
      <c r="F217" s="191" t="s">
        <v>3137</v>
      </c>
      <c r="G217" s="192" t="s">
        <v>513</v>
      </c>
      <c r="H217" s="193">
        <v>2</v>
      </c>
      <c r="I217" s="194"/>
      <c r="J217" s="195">
        <f t="shared" si="20"/>
        <v>0</v>
      </c>
      <c r="K217" s="191" t="s">
        <v>1</v>
      </c>
      <c r="L217" s="196"/>
      <c r="M217" s="197" t="s">
        <v>1</v>
      </c>
      <c r="N217" s="198" t="s">
        <v>41</v>
      </c>
      <c r="P217" s="157">
        <f t="shared" si="21"/>
        <v>0</v>
      </c>
      <c r="Q217" s="157">
        <v>6.3200000000000001E-3</v>
      </c>
      <c r="R217" s="157">
        <f t="shared" si="22"/>
        <v>1.264E-2</v>
      </c>
      <c r="S217" s="157">
        <v>0</v>
      </c>
      <c r="T217" s="158">
        <f t="shared" si="23"/>
        <v>0</v>
      </c>
      <c r="AR217" s="159" t="s">
        <v>566</v>
      </c>
      <c r="AT217" s="159" t="s">
        <v>891</v>
      </c>
      <c r="AU217" s="159" t="s">
        <v>88</v>
      </c>
      <c r="AY217" s="17" t="s">
        <v>371</v>
      </c>
      <c r="BE217" s="160">
        <f t="shared" si="24"/>
        <v>0</v>
      </c>
      <c r="BF217" s="160">
        <f t="shared" si="25"/>
        <v>0</v>
      </c>
      <c r="BG217" s="160">
        <f t="shared" si="26"/>
        <v>0</v>
      </c>
      <c r="BH217" s="160">
        <f t="shared" si="27"/>
        <v>0</v>
      </c>
      <c r="BI217" s="160">
        <f t="shared" si="28"/>
        <v>0</v>
      </c>
      <c r="BJ217" s="17" t="s">
        <v>88</v>
      </c>
      <c r="BK217" s="160">
        <f t="shared" si="29"/>
        <v>0</v>
      </c>
      <c r="BL217" s="17" t="s">
        <v>461</v>
      </c>
      <c r="BM217" s="159" t="s">
        <v>1617</v>
      </c>
    </row>
    <row r="218" spans="2:65" s="1" customFormat="1" ht="24.2" customHeight="1" x14ac:dyDescent="0.2">
      <c r="B218" s="147"/>
      <c r="C218" s="189" t="s">
        <v>890</v>
      </c>
      <c r="D218" s="189" t="s">
        <v>891</v>
      </c>
      <c r="E218" s="190" t="s">
        <v>3138</v>
      </c>
      <c r="F218" s="191" t="s">
        <v>3139</v>
      </c>
      <c r="G218" s="192" t="s">
        <v>513</v>
      </c>
      <c r="H218" s="193">
        <v>141</v>
      </c>
      <c r="I218" s="194"/>
      <c r="J218" s="195">
        <f t="shared" si="20"/>
        <v>0</v>
      </c>
      <c r="K218" s="191" t="s">
        <v>1</v>
      </c>
      <c r="L218" s="196"/>
      <c r="M218" s="197" t="s">
        <v>1</v>
      </c>
      <c r="N218" s="198" t="s">
        <v>41</v>
      </c>
      <c r="P218" s="157">
        <f t="shared" si="21"/>
        <v>0</v>
      </c>
      <c r="Q218" s="157">
        <v>0</v>
      </c>
      <c r="R218" s="157">
        <f t="shared" si="22"/>
        <v>0</v>
      </c>
      <c r="S218" s="157">
        <v>0</v>
      </c>
      <c r="T218" s="158">
        <f t="shared" si="23"/>
        <v>0</v>
      </c>
      <c r="AR218" s="159" t="s">
        <v>566</v>
      </c>
      <c r="AT218" s="159" t="s">
        <v>891</v>
      </c>
      <c r="AU218" s="159" t="s">
        <v>88</v>
      </c>
      <c r="AY218" s="17" t="s">
        <v>371</v>
      </c>
      <c r="BE218" s="160">
        <f t="shared" si="24"/>
        <v>0</v>
      </c>
      <c r="BF218" s="160">
        <f t="shared" si="25"/>
        <v>0</v>
      </c>
      <c r="BG218" s="160">
        <f t="shared" si="26"/>
        <v>0</v>
      </c>
      <c r="BH218" s="160">
        <f t="shared" si="27"/>
        <v>0</v>
      </c>
      <c r="BI218" s="160">
        <f t="shared" si="28"/>
        <v>0</v>
      </c>
      <c r="BJ218" s="17" t="s">
        <v>88</v>
      </c>
      <c r="BK218" s="160">
        <f t="shared" si="29"/>
        <v>0</v>
      </c>
      <c r="BL218" s="17" t="s">
        <v>461</v>
      </c>
      <c r="BM218" s="159" t="s">
        <v>1625</v>
      </c>
    </row>
    <row r="219" spans="2:65" s="1" customFormat="1" ht="24.2" customHeight="1" x14ac:dyDescent="0.2">
      <c r="B219" s="147"/>
      <c r="C219" s="189" t="s">
        <v>896</v>
      </c>
      <c r="D219" s="189" t="s">
        <v>891</v>
      </c>
      <c r="E219" s="190" t="s">
        <v>3140</v>
      </c>
      <c r="F219" s="191" t="s">
        <v>3141</v>
      </c>
      <c r="G219" s="192" t="s">
        <v>513</v>
      </c>
      <c r="H219" s="193">
        <v>60</v>
      </c>
      <c r="I219" s="194"/>
      <c r="J219" s="195">
        <f t="shared" ref="J219:J250" si="30">ROUND(I219*H219,2)</f>
        <v>0</v>
      </c>
      <c r="K219" s="191" t="s">
        <v>1</v>
      </c>
      <c r="L219" s="196"/>
      <c r="M219" s="197" t="s">
        <v>1</v>
      </c>
      <c r="N219" s="198" t="s">
        <v>41</v>
      </c>
      <c r="P219" s="157">
        <f t="shared" ref="P219:P250" si="31">O219*H219</f>
        <v>0</v>
      </c>
      <c r="Q219" s="157">
        <v>0</v>
      </c>
      <c r="R219" s="157">
        <f t="shared" ref="R219:R250" si="32">Q219*H219</f>
        <v>0</v>
      </c>
      <c r="S219" s="157">
        <v>0</v>
      </c>
      <c r="T219" s="158">
        <f t="shared" ref="T219:T250" si="33">S219*H219</f>
        <v>0</v>
      </c>
      <c r="AR219" s="159" t="s">
        <v>566</v>
      </c>
      <c r="AT219" s="159" t="s">
        <v>891</v>
      </c>
      <c r="AU219" s="159" t="s">
        <v>88</v>
      </c>
      <c r="AY219" s="17" t="s">
        <v>371</v>
      </c>
      <c r="BE219" s="160">
        <f t="shared" ref="BE219:BE245" si="34">IF(N219="základná",J219,0)</f>
        <v>0</v>
      </c>
      <c r="BF219" s="160">
        <f t="shared" ref="BF219:BF245" si="35">IF(N219="znížená",J219,0)</f>
        <v>0</v>
      </c>
      <c r="BG219" s="160">
        <f t="shared" ref="BG219:BG245" si="36">IF(N219="zákl. prenesená",J219,0)</f>
        <v>0</v>
      </c>
      <c r="BH219" s="160">
        <f t="shared" ref="BH219:BH245" si="37">IF(N219="zníž. prenesená",J219,0)</f>
        <v>0</v>
      </c>
      <c r="BI219" s="160">
        <f t="shared" ref="BI219:BI245" si="38">IF(N219="nulová",J219,0)</f>
        <v>0</v>
      </c>
      <c r="BJ219" s="17" t="s">
        <v>88</v>
      </c>
      <c r="BK219" s="160">
        <f t="shared" ref="BK219:BK245" si="39">ROUND(I219*H219,2)</f>
        <v>0</v>
      </c>
      <c r="BL219" s="17" t="s">
        <v>461</v>
      </c>
      <c r="BM219" s="159" t="s">
        <v>1633</v>
      </c>
    </row>
    <row r="220" spans="2:65" s="1" customFormat="1" ht="24.2" customHeight="1" x14ac:dyDescent="0.2">
      <c r="B220" s="147"/>
      <c r="C220" s="189" t="s">
        <v>902</v>
      </c>
      <c r="D220" s="189" t="s">
        <v>891</v>
      </c>
      <c r="E220" s="190" t="s">
        <v>3142</v>
      </c>
      <c r="F220" s="191" t="s">
        <v>3143</v>
      </c>
      <c r="G220" s="192" t="s">
        <v>513</v>
      </c>
      <c r="H220" s="193">
        <v>141</v>
      </c>
      <c r="I220" s="194"/>
      <c r="J220" s="195">
        <f t="shared" si="30"/>
        <v>0</v>
      </c>
      <c r="K220" s="191" t="s">
        <v>1</v>
      </c>
      <c r="L220" s="196"/>
      <c r="M220" s="197" t="s">
        <v>1</v>
      </c>
      <c r="N220" s="198" t="s">
        <v>41</v>
      </c>
      <c r="P220" s="157">
        <f t="shared" si="31"/>
        <v>0</v>
      </c>
      <c r="Q220" s="157">
        <v>0</v>
      </c>
      <c r="R220" s="157">
        <f t="shared" si="32"/>
        <v>0</v>
      </c>
      <c r="S220" s="157">
        <v>0</v>
      </c>
      <c r="T220" s="158">
        <f t="shared" si="33"/>
        <v>0</v>
      </c>
      <c r="AR220" s="159" t="s">
        <v>566</v>
      </c>
      <c r="AT220" s="159" t="s">
        <v>891</v>
      </c>
      <c r="AU220" s="159" t="s">
        <v>88</v>
      </c>
      <c r="AY220" s="17" t="s">
        <v>371</v>
      </c>
      <c r="BE220" s="160">
        <f t="shared" si="34"/>
        <v>0</v>
      </c>
      <c r="BF220" s="160">
        <f t="shared" si="35"/>
        <v>0</v>
      </c>
      <c r="BG220" s="160">
        <f t="shared" si="36"/>
        <v>0</v>
      </c>
      <c r="BH220" s="160">
        <f t="shared" si="37"/>
        <v>0</v>
      </c>
      <c r="BI220" s="160">
        <f t="shared" si="38"/>
        <v>0</v>
      </c>
      <c r="BJ220" s="17" t="s">
        <v>88</v>
      </c>
      <c r="BK220" s="160">
        <f t="shared" si="39"/>
        <v>0</v>
      </c>
      <c r="BL220" s="17" t="s">
        <v>461</v>
      </c>
      <c r="BM220" s="159" t="s">
        <v>1642</v>
      </c>
    </row>
    <row r="221" spans="2:65" s="1" customFormat="1" ht="24.2" customHeight="1" x14ac:dyDescent="0.2">
      <c r="B221" s="147"/>
      <c r="C221" s="189" t="s">
        <v>908</v>
      </c>
      <c r="D221" s="189" t="s">
        <v>891</v>
      </c>
      <c r="E221" s="190" t="s">
        <v>3144</v>
      </c>
      <c r="F221" s="191" t="s">
        <v>3145</v>
      </c>
      <c r="G221" s="192" t="s">
        <v>513</v>
      </c>
      <c r="H221" s="193">
        <v>60</v>
      </c>
      <c r="I221" s="194"/>
      <c r="J221" s="195">
        <f t="shared" si="30"/>
        <v>0</v>
      </c>
      <c r="K221" s="191" t="s">
        <v>1</v>
      </c>
      <c r="L221" s="196"/>
      <c r="M221" s="197" t="s">
        <v>1</v>
      </c>
      <c r="N221" s="198" t="s">
        <v>41</v>
      </c>
      <c r="P221" s="157">
        <f t="shared" si="31"/>
        <v>0</v>
      </c>
      <c r="Q221" s="157">
        <v>0</v>
      </c>
      <c r="R221" s="157">
        <f t="shared" si="32"/>
        <v>0</v>
      </c>
      <c r="S221" s="157">
        <v>0</v>
      </c>
      <c r="T221" s="158">
        <f t="shared" si="33"/>
        <v>0</v>
      </c>
      <c r="AR221" s="159" t="s">
        <v>566</v>
      </c>
      <c r="AT221" s="159" t="s">
        <v>891</v>
      </c>
      <c r="AU221" s="159" t="s">
        <v>88</v>
      </c>
      <c r="AY221" s="17" t="s">
        <v>371</v>
      </c>
      <c r="BE221" s="160">
        <f t="shared" si="34"/>
        <v>0</v>
      </c>
      <c r="BF221" s="160">
        <f t="shared" si="35"/>
        <v>0</v>
      </c>
      <c r="BG221" s="160">
        <f t="shared" si="36"/>
        <v>0</v>
      </c>
      <c r="BH221" s="160">
        <f t="shared" si="37"/>
        <v>0</v>
      </c>
      <c r="BI221" s="160">
        <f t="shared" si="38"/>
        <v>0</v>
      </c>
      <c r="BJ221" s="17" t="s">
        <v>88</v>
      </c>
      <c r="BK221" s="160">
        <f t="shared" si="39"/>
        <v>0</v>
      </c>
      <c r="BL221" s="17" t="s">
        <v>461</v>
      </c>
      <c r="BM221" s="159" t="s">
        <v>1649</v>
      </c>
    </row>
    <row r="222" spans="2:65" s="1" customFormat="1" ht="24.2" customHeight="1" x14ac:dyDescent="0.2">
      <c r="B222" s="147"/>
      <c r="C222" s="148" t="s">
        <v>914</v>
      </c>
      <c r="D222" s="148" t="s">
        <v>373</v>
      </c>
      <c r="E222" s="149" t="s">
        <v>3146</v>
      </c>
      <c r="F222" s="150" t="s">
        <v>3147</v>
      </c>
      <c r="G222" s="151" t="s">
        <v>513</v>
      </c>
      <c r="H222" s="152">
        <v>30</v>
      </c>
      <c r="I222" s="153"/>
      <c r="J222" s="154">
        <f t="shared" si="30"/>
        <v>0</v>
      </c>
      <c r="K222" s="150" t="s">
        <v>1</v>
      </c>
      <c r="L222" s="32"/>
      <c r="M222" s="155" t="s">
        <v>1</v>
      </c>
      <c r="N222" s="156" t="s">
        <v>41</v>
      </c>
      <c r="P222" s="157">
        <f t="shared" si="31"/>
        <v>0</v>
      </c>
      <c r="Q222" s="157">
        <v>1.0000000000000001E-5</v>
      </c>
      <c r="R222" s="157">
        <f t="shared" si="32"/>
        <v>3.0000000000000003E-4</v>
      </c>
      <c r="S222" s="157">
        <v>0</v>
      </c>
      <c r="T222" s="158">
        <f t="shared" si="33"/>
        <v>0</v>
      </c>
      <c r="AR222" s="159" t="s">
        <v>461</v>
      </c>
      <c r="AT222" s="159" t="s">
        <v>373</v>
      </c>
      <c r="AU222" s="159" t="s">
        <v>88</v>
      </c>
      <c r="AY222" s="17" t="s">
        <v>371</v>
      </c>
      <c r="BE222" s="160">
        <f t="shared" si="34"/>
        <v>0</v>
      </c>
      <c r="BF222" s="160">
        <f t="shared" si="35"/>
        <v>0</v>
      </c>
      <c r="BG222" s="160">
        <f t="shared" si="36"/>
        <v>0</v>
      </c>
      <c r="BH222" s="160">
        <f t="shared" si="37"/>
        <v>0</v>
      </c>
      <c r="BI222" s="160">
        <f t="shared" si="38"/>
        <v>0</v>
      </c>
      <c r="BJ222" s="17" t="s">
        <v>88</v>
      </c>
      <c r="BK222" s="160">
        <f t="shared" si="39"/>
        <v>0</v>
      </c>
      <c r="BL222" s="17" t="s">
        <v>461</v>
      </c>
      <c r="BM222" s="159" t="s">
        <v>1653</v>
      </c>
    </row>
    <row r="223" spans="2:65" s="1" customFormat="1" ht="24.2" customHeight="1" x14ac:dyDescent="0.2">
      <c r="B223" s="147"/>
      <c r="C223" s="189" t="s">
        <v>919</v>
      </c>
      <c r="D223" s="189" t="s">
        <v>891</v>
      </c>
      <c r="E223" s="190" t="s">
        <v>3148</v>
      </c>
      <c r="F223" s="191" t="s">
        <v>3149</v>
      </c>
      <c r="G223" s="192" t="s">
        <v>513</v>
      </c>
      <c r="H223" s="193">
        <v>30</v>
      </c>
      <c r="I223" s="194"/>
      <c r="J223" s="195">
        <f t="shared" si="30"/>
        <v>0</v>
      </c>
      <c r="K223" s="191" t="s">
        <v>1</v>
      </c>
      <c r="L223" s="196"/>
      <c r="M223" s="197" t="s">
        <v>1</v>
      </c>
      <c r="N223" s="198" t="s">
        <v>41</v>
      </c>
      <c r="P223" s="157">
        <f t="shared" si="31"/>
        <v>0</v>
      </c>
      <c r="Q223" s="157">
        <v>1E-4</v>
      </c>
      <c r="R223" s="157">
        <f t="shared" si="32"/>
        <v>3.0000000000000001E-3</v>
      </c>
      <c r="S223" s="157">
        <v>0</v>
      </c>
      <c r="T223" s="158">
        <f t="shared" si="33"/>
        <v>0</v>
      </c>
      <c r="AR223" s="159" t="s">
        <v>566</v>
      </c>
      <c r="AT223" s="159" t="s">
        <v>891</v>
      </c>
      <c r="AU223" s="159" t="s">
        <v>88</v>
      </c>
      <c r="AY223" s="17" t="s">
        <v>371</v>
      </c>
      <c r="BE223" s="160">
        <f t="shared" si="34"/>
        <v>0</v>
      </c>
      <c r="BF223" s="160">
        <f t="shared" si="35"/>
        <v>0</v>
      </c>
      <c r="BG223" s="160">
        <f t="shared" si="36"/>
        <v>0</v>
      </c>
      <c r="BH223" s="160">
        <f t="shared" si="37"/>
        <v>0</v>
      </c>
      <c r="BI223" s="160">
        <f t="shared" si="38"/>
        <v>0</v>
      </c>
      <c r="BJ223" s="17" t="s">
        <v>88</v>
      </c>
      <c r="BK223" s="160">
        <f t="shared" si="39"/>
        <v>0</v>
      </c>
      <c r="BL223" s="17" t="s">
        <v>461</v>
      </c>
      <c r="BM223" s="159" t="s">
        <v>1657</v>
      </c>
    </row>
    <row r="224" spans="2:65" s="1" customFormat="1" ht="24.2" customHeight="1" x14ac:dyDescent="0.2">
      <c r="B224" s="147"/>
      <c r="C224" s="148" t="s">
        <v>923</v>
      </c>
      <c r="D224" s="148" t="s">
        <v>373</v>
      </c>
      <c r="E224" s="149" t="s">
        <v>3150</v>
      </c>
      <c r="F224" s="150" t="s">
        <v>3151</v>
      </c>
      <c r="G224" s="151" t="s">
        <v>513</v>
      </c>
      <c r="H224" s="152">
        <v>7</v>
      </c>
      <c r="I224" s="153"/>
      <c r="J224" s="154">
        <f t="shared" si="30"/>
        <v>0</v>
      </c>
      <c r="K224" s="150" t="s">
        <v>1</v>
      </c>
      <c r="L224" s="32"/>
      <c r="M224" s="155" t="s">
        <v>1</v>
      </c>
      <c r="N224" s="156" t="s">
        <v>41</v>
      </c>
      <c r="P224" s="157">
        <f t="shared" si="31"/>
        <v>0</v>
      </c>
      <c r="Q224" s="157">
        <v>5.0000000000000002E-5</v>
      </c>
      <c r="R224" s="157">
        <f t="shared" si="32"/>
        <v>3.5E-4</v>
      </c>
      <c r="S224" s="157">
        <v>0</v>
      </c>
      <c r="T224" s="158">
        <f t="shared" si="33"/>
        <v>0</v>
      </c>
      <c r="AR224" s="159" t="s">
        <v>461</v>
      </c>
      <c r="AT224" s="159" t="s">
        <v>373</v>
      </c>
      <c r="AU224" s="159" t="s">
        <v>88</v>
      </c>
      <c r="AY224" s="17" t="s">
        <v>371</v>
      </c>
      <c r="BE224" s="160">
        <f t="shared" si="34"/>
        <v>0</v>
      </c>
      <c r="BF224" s="160">
        <f t="shared" si="35"/>
        <v>0</v>
      </c>
      <c r="BG224" s="160">
        <f t="shared" si="36"/>
        <v>0</v>
      </c>
      <c r="BH224" s="160">
        <f t="shared" si="37"/>
        <v>0</v>
      </c>
      <c r="BI224" s="160">
        <f t="shared" si="38"/>
        <v>0</v>
      </c>
      <c r="BJ224" s="17" t="s">
        <v>88</v>
      </c>
      <c r="BK224" s="160">
        <f t="shared" si="39"/>
        <v>0</v>
      </c>
      <c r="BL224" s="17" t="s">
        <v>461</v>
      </c>
      <c r="BM224" s="159" t="s">
        <v>1666</v>
      </c>
    </row>
    <row r="225" spans="2:65" s="1" customFormat="1" ht="24.2" customHeight="1" x14ac:dyDescent="0.2">
      <c r="B225" s="147"/>
      <c r="C225" s="189" t="s">
        <v>928</v>
      </c>
      <c r="D225" s="189" t="s">
        <v>891</v>
      </c>
      <c r="E225" s="190" t="s">
        <v>3152</v>
      </c>
      <c r="F225" s="191" t="s">
        <v>3153</v>
      </c>
      <c r="G225" s="192" t="s">
        <v>513</v>
      </c>
      <c r="H225" s="193">
        <v>4</v>
      </c>
      <c r="I225" s="194"/>
      <c r="J225" s="195">
        <f t="shared" si="30"/>
        <v>0</v>
      </c>
      <c r="K225" s="191" t="s">
        <v>1</v>
      </c>
      <c r="L225" s="196"/>
      <c r="M225" s="197" t="s">
        <v>1</v>
      </c>
      <c r="N225" s="198" t="s">
        <v>41</v>
      </c>
      <c r="P225" s="157">
        <f t="shared" si="31"/>
        <v>0</v>
      </c>
      <c r="Q225" s="157">
        <v>7.4999999999999997E-3</v>
      </c>
      <c r="R225" s="157">
        <f t="shared" si="32"/>
        <v>0.03</v>
      </c>
      <c r="S225" s="157">
        <v>0</v>
      </c>
      <c r="T225" s="158">
        <f t="shared" si="33"/>
        <v>0</v>
      </c>
      <c r="AR225" s="159" t="s">
        <v>566</v>
      </c>
      <c r="AT225" s="159" t="s">
        <v>891</v>
      </c>
      <c r="AU225" s="159" t="s">
        <v>88</v>
      </c>
      <c r="AY225" s="17" t="s">
        <v>371</v>
      </c>
      <c r="BE225" s="160">
        <f t="shared" si="34"/>
        <v>0</v>
      </c>
      <c r="BF225" s="160">
        <f t="shared" si="35"/>
        <v>0</v>
      </c>
      <c r="BG225" s="160">
        <f t="shared" si="36"/>
        <v>0</v>
      </c>
      <c r="BH225" s="160">
        <f t="shared" si="37"/>
        <v>0</v>
      </c>
      <c r="BI225" s="160">
        <f t="shared" si="38"/>
        <v>0</v>
      </c>
      <c r="BJ225" s="17" t="s">
        <v>88</v>
      </c>
      <c r="BK225" s="160">
        <f t="shared" si="39"/>
        <v>0</v>
      </c>
      <c r="BL225" s="17" t="s">
        <v>461</v>
      </c>
      <c r="BM225" s="159" t="s">
        <v>1676</v>
      </c>
    </row>
    <row r="226" spans="2:65" s="1" customFormat="1" ht="24.2" customHeight="1" x14ac:dyDescent="0.2">
      <c r="B226" s="147"/>
      <c r="C226" s="189" t="s">
        <v>933</v>
      </c>
      <c r="D226" s="189" t="s">
        <v>891</v>
      </c>
      <c r="E226" s="190" t="s">
        <v>3154</v>
      </c>
      <c r="F226" s="191" t="s">
        <v>3155</v>
      </c>
      <c r="G226" s="192" t="s">
        <v>513</v>
      </c>
      <c r="H226" s="193">
        <v>3</v>
      </c>
      <c r="I226" s="194"/>
      <c r="J226" s="195">
        <f t="shared" si="30"/>
        <v>0</v>
      </c>
      <c r="K226" s="191" t="s">
        <v>1</v>
      </c>
      <c r="L226" s="196"/>
      <c r="M226" s="197" t="s">
        <v>1</v>
      </c>
      <c r="N226" s="198" t="s">
        <v>41</v>
      </c>
      <c r="P226" s="157">
        <f t="shared" si="31"/>
        <v>0</v>
      </c>
      <c r="Q226" s="157">
        <v>7.4999999999999997E-3</v>
      </c>
      <c r="R226" s="157">
        <f t="shared" si="32"/>
        <v>2.2499999999999999E-2</v>
      </c>
      <c r="S226" s="157">
        <v>0</v>
      </c>
      <c r="T226" s="158">
        <f t="shared" si="33"/>
        <v>0</v>
      </c>
      <c r="AR226" s="159" t="s">
        <v>566</v>
      </c>
      <c r="AT226" s="159" t="s">
        <v>891</v>
      </c>
      <c r="AU226" s="159" t="s">
        <v>88</v>
      </c>
      <c r="AY226" s="17" t="s">
        <v>371</v>
      </c>
      <c r="BE226" s="160">
        <f t="shared" si="34"/>
        <v>0</v>
      </c>
      <c r="BF226" s="160">
        <f t="shared" si="35"/>
        <v>0</v>
      </c>
      <c r="BG226" s="160">
        <f t="shared" si="36"/>
        <v>0</v>
      </c>
      <c r="BH226" s="160">
        <f t="shared" si="37"/>
        <v>0</v>
      </c>
      <c r="BI226" s="160">
        <f t="shared" si="38"/>
        <v>0</v>
      </c>
      <c r="BJ226" s="17" t="s">
        <v>88</v>
      </c>
      <c r="BK226" s="160">
        <f t="shared" si="39"/>
        <v>0</v>
      </c>
      <c r="BL226" s="17" t="s">
        <v>461</v>
      </c>
      <c r="BM226" s="159" t="s">
        <v>1681</v>
      </c>
    </row>
    <row r="227" spans="2:65" s="1" customFormat="1" ht="24.2" customHeight="1" x14ac:dyDescent="0.2">
      <c r="B227" s="147"/>
      <c r="C227" s="148" t="s">
        <v>937</v>
      </c>
      <c r="D227" s="148" t="s">
        <v>373</v>
      </c>
      <c r="E227" s="149" t="s">
        <v>3156</v>
      </c>
      <c r="F227" s="150" t="s">
        <v>3157</v>
      </c>
      <c r="G227" s="151" t="s">
        <v>513</v>
      </c>
      <c r="H227" s="152">
        <v>4</v>
      </c>
      <c r="I227" s="153"/>
      <c r="J227" s="154">
        <f t="shared" si="30"/>
        <v>0</v>
      </c>
      <c r="K227" s="150" t="s">
        <v>1</v>
      </c>
      <c r="L227" s="32"/>
      <c r="M227" s="155" t="s">
        <v>1</v>
      </c>
      <c r="N227" s="156" t="s">
        <v>41</v>
      </c>
      <c r="P227" s="157">
        <f t="shared" si="31"/>
        <v>0</v>
      </c>
      <c r="Q227" s="157">
        <v>0</v>
      </c>
      <c r="R227" s="157">
        <f t="shared" si="32"/>
        <v>0</v>
      </c>
      <c r="S227" s="157">
        <v>0</v>
      </c>
      <c r="T227" s="158">
        <f t="shared" si="33"/>
        <v>0</v>
      </c>
      <c r="AR227" s="159" t="s">
        <v>461</v>
      </c>
      <c r="AT227" s="159" t="s">
        <v>373</v>
      </c>
      <c r="AU227" s="159" t="s">
        <v>88</v>
      </c>
      <c r="AY227" s="17" t="s">
        <v>371</v>
      </c>
      <c r="BE227" s="160">
        <f t="shared" si="34"/>
        <v>0</v>
      </c>
      <c r="BF227" s="160">
        <f t="shared" si="35"/>
        <v>0</v>
      </c>
      <c r="BG227" s="160">
        <f t="shared" si="36"/>
        <v>0</v>
      </c>
      <c r="BH227" s="160">
        <f t="shared" si="37"/>
        <v>0</v>
      </c>
      <c r="BI227" s="160">
        <f t="shared" si="38"/>
        <v>0</v>
      </c>
      <c r="BJ227" s="17" t="s">
        <v>88</v>
      </c>
      <c r="BK227" s="160">
        <f t="shared" si="39"/>
        <v>0</v>
      </c>
      <c r="BL227" s="17" t="s">
        <v>461</v>
      </c>
      <c r="BM227" s="159" t="s">
        <v>1690</v>
      </c>
    </row>
    <row r="228" spans="2:65" s="1" customFormat="1" ht="24.2" customHeight="1" x14ac:dyDescent="0.2">
      <c r="B228" s="147"/>
      <c r="C228" s="189" t="s">
        <v>941</v>
      </c>
      <c r="D228" s="189" t="s">
        <v>891</v>
      </c>
      <c r="E228" s="190" t="s">
        <v>3158</v>
      </c>
      <c r="F228" s="191" t="s">
        <v>3159</v>
      </c>
      <c r="G228" s="192" t="s">
        <v>513</v>
      </c>
      <c r="H228" s="193">
        <v>4</v>
      </c>
      <c r="I228" s="194"/>
      <c r="J228" s="195">
        <f t="shared" si="30"/>
        <v>0</v>
      </c>
      <c r="K228" s="191" t="s">
        <v>1</v>
      </c>
      <c r="L228" s="196"/>
      <c r="M228" s="197" t="s">
        <v>1</v>
      </c>
      <c r="N228" s="198" t="s">
        <v>41</v>
      </c>
      <c r="P228" s="157">
        <f t="shared" si="31"/>
        <v>0</v>
      </c>
      <c r="Q228" s="157">
        <v>8.3000000000000001E-4</v>
      </c>
      <c r="R228" s="157">
        <f t="shared" si="32"/>
        <v>3.32E-3</v>
      </c>
      <c r="S228" s="157">
        <v>0</v>
      </c>
      <c r="T228" s="158">
        <f t="shared" si="33"/>
        <v>0</v>
      </c>
      <c r="AR228" s="159" t="s">
        <v>566</v>
      </c>
      <c r="AT228" s="159" t="s">
        <v>891</v>
      </c>
      <c r="AU228" s="159" t="s">
        <v>88</v>
      </c>
      <c r="AY228" s="17" t="s">
        <v>371</v>
      </c>
      <c r="BE228" s="160">
        <f t="shared" si="34"/>
        <v>0</v>
      </c>
      <c r="BF228" s="160">
        <f t="shared" si="35"/>
        <v>0</v>
      </c>
      <c r="BG228" s="160">
        <f t="shared" si="36"/>
        <v>0</v>
      </c>
      <c r="BH228" s="160">
        <f t="shared" si="37"/>
        <v>0</v>
      </c>
      <c r="BI228" s="160">
        <f t="shared" si="38"/>
        <v>0</v>
      </c>
      <c r="BJ228" s="17" t="s">
        <v>88</v>
      </c>
      <c r="BK228" s="160">
        <f t="shared" si="39"/>
        <v>0</v>
      </c>
      <c r="BL228" s="17" t="s">
        <v>461</v>
      </c>
      <c r="BM228" s="159" t="s">
        <v>1698</v>
      </c>
    </row>
    <row r="229" spans="2:65" s="1" customFormat="1" ht="24.2" customHeight="1" x14ac:dyDescent="0.2">
      <c r="B229" s="147"/>
      <c r="C229" s="189" t="s">
        <v>945</v>
      </c>
      <c r="D229" s="189" t="s">
        <v>891</v>
      </c>
      <c r="E229" s="190" t="s">
        <v>3160</v>
      </c>
      <c r="F229" s="191" t="s">
        <v>3161</v>
      </c>
      <c r="G229" s="192" t="s">
        <v>513</v>
      </c>
      <c r="H229" s="193">
        <v>2</v>
      </c>
      <c r="I229" s="194"/>
      <c r="J229" s="195">
        <f t="shared" si="30"/>
        <v>0</v>
      </c>
      <c r="K229" s="191" t="s">
        <v>1</v>
      </c>
      <c r="L229" s="196"/>
      <c r="M229" s="197" t="s">
        <v>1</v>
      </c>
      <c r="N229" s="198" t="s">
        <v>41</v>
      </c>
      <c r="P229" s="157">
        <f t="shared" si="31"/>
        <v>0</v>
      </c>
      <c r="Q229" s="157">
        <v>1.2600000000000001E-3</v>
      </c>
      <c r="R229" s="157">
        <f t="shared" si="32"/>
        <v>2.5200000000000001E-3</v>
      </c>
      <c r="S229" s="157">
        <v>0</v>
      </c>
      <c r="T229" s="158">
        <f t="shared" si="33"/>
        <v>0</v>
      </c>
      <c r="AR229" s="159" t="s">
        <v>566</v>
      </c>
      <c r="AT229" s="159" t="s">
        <v>891</v>
      </c>
      <c r="AU229" s="159" t="s">
        <v>88</v>
      </c>
      <c r="AY229" s="17" t="s">
        <v>371</v>
      </c>
      <c r="BE229" s="160">
        <f t="shared" si="34"/>
        <v>0</v>
      </c>
      <c r="BF229" s="160">
        <f t="shared" si="35"/>
        <v>0</v>
      </c>
      <c r="BG229" s="160">
        <f t="shared" si="36"/>
        <v>0</v>
      </c>
      <c r="BH229" s="160">
        <f t="shared" si="37"/>
        <v>0</v>
      </c>
      <c r="BI229" s="160">
        <f t="shared" si="38"/>
        <v>0</v>
      </c>
      <c r="BJ229" s="17" t="s">
        <v>88</v>
      </c>
      <c r="BK229" s="160">
        <f t="shared" si="39"/>
        <v>0</v>
      </c>
      <c r="BL229" s="17" t="s">
        <v>461</v>
      </c>
      <c r="BM229" s="159" t="s">
        <v>1709</v>
      </c>
    </row>
    <row r="230" spans="2:65" s="1" customFormat="1" ht="24.2" customHeight="1" x14ac:dyDescent="0.2">
      <c r="B230" s="147"/>
      <c r="C230" s="189" t="s">
        <v>954</v>
      </c>
      <c r="D230" s="189" t="s">
        <v>891</v>
      </c>
      <c r="E230" s="190" t="s">
        <v>3162</v>
      </c>
      <c r="F230" s="191" t="s">
        <v>3163</v>
      </c>
      <c r="G230" s="192" t="s">
        <v>513</v>
      </c>
      <c r="H230" s="193">
        <v>3</v>
      </c>
      <c r="I230" s="194"/>
      <c r="J230" s="195">
        <f t="shared" si="30"/>
        <v>0</v>
      </c>
      <c r="K230" s="191" t="s">
        <v>1</v>
      </c>
      <c r="L230" s="196"/>
      <c r="M230" s="197" t="s">
        <v>1</v>
      </c>
      <c r="N230" s="198" t="s">
        <v>41</v>
      </c>
      <c r="P230" s="157">
        <f t="shared" si="31"/>
        <v>0</v>
      </c>
      <c r="Q230" s="157">
        <v>1.2600000000000001E-3</v>
      </c>
      <c r="R230" s="157">
        <f t="shared" si="32"/>
        <v>3.7800000000000004E-3</v>
      </c>
      <c r="S230" s="157">
        <v>0</v>
      </c>
      <c r="T230" s="158">
        <f t="shared" si="33"/>
        <v>0</v>
      </c>
      <c r="AR230" s="159" t="s">
        <v>566</v>
      </c>
      <c r="AT230" s="159" t="s">
        <v>891</v>
      </c>
      <c r="AU230" s="159" t="s">
        <v>88</v>
      </c>
      <c r="AY230" s="17" t="s">
        <v>371</v>
      </c>
      <c r="BE230" s="160">
        <f t="shared" si="34"/>
        <v>0</v>
      </c>
      <c r="BF230" s="160">
        <f t="shared" si="35"/>
        <v>0</v>
      </c>
      <c r="BG230" s="160">
        <f t="shared" si="36"/>
        <v>0</v>
      </c>
      <c r="BH230" s="160">
        <f t="shared" si="37"/>
        <v>0</v>
      </c>
      <c r="BI230" s="160">
        <f t="shared" si="38"/>
        <v>0</v>
      </c>
      <c r="BJ230" s="17" t="s">
        <v>88</v>
      </c>
      <c r="BK230" s="160">
        <f t="shared" si="39"/>
        <v>0</v>
      </c>
      <c r="BL230" s="17" t="s">
        <v>461</v>
      </c>
      <c r="BM230" s="159" t="s">
        <v>1718</v>
      </c>
    </row>
    <row r="231" spans="2:65" s="1" customFormat="1" ht="24.2" customHeight="1" x14ac:dyDescent="0.2">
      <c r="B231" s="147"/>
      <c r="C231" s="148" t="s">
        <v>958</v>
      </c>
      <c r="D231" s="148" t="s">
        <v>373</v>
      </c>
      <c r="E231" s="149" t="s">
        <v>3164</v>
      </c>
      <c r="F231" s="150" t="s">
        <v>3165</v>
      </c>
      <c r="G231" s="151" t="s">
        <v>513</v>
      </c>
      <c r="H231" s="152">
        <v>4</v>
      </c>
      <c r="I231" s="153"/>
      <c r="J231" s="154">
        <f t="shared" si="30"/>
        <v>0</v>
      </c>
      <c r="K231" s="150" t="s">
        <v>1</v>
      </c>
      <c r="L231" s="32"/>
      <c r="M231" s="155" t="s">
        <v>1</v>
      </c>
      <c r="N231" s="156" t="s">
        <v>41</v>
      </c>
      <c r="P231" s="157">
        <f t="shared" si="31"/>
        <v>0</v>
      </c>
      <c r="Q231" s="157">
        <v>1.0000000000000001E-5</v>
      </c>
      <c r="R231" s="157">
        <f t="shared" si="32"/>
        <v>4.0000000000000003E-5</v>
      </c>
      <c r="S231" s="157">
        <v>0</v>
      </c>
      <c r="T231" s="158">
        <f t="shared" si="33"/>
        <v>0</v>
      </c>
      <c r="AR231" s="159" t="s">
        <v>461</v>
      </c>
      <c r="AT231" s="159" t="s">
        <v>373</v>
      </c>
      <c r="AU231" s="159" t="s">
        <v>88</v>
      </c>
      <c r="AY231" s="17" t="s">
        <v>371</v>
      </c>
      <c r="BE231" s="160">
        <f t="shared" si="34"/>
        <v>0</v>
      </c>
      <c r="BF231" s="160">
        <f t="shared" si="35"/>
        <v>0</v>
      </c>
      <c r="BG231" s="160">
        <f t="shared" si="36"/>
        <v>0</v>
      </c>
      <c r="BH231" s="160">
        <f t="shared" si="37"/>
        <v>0</v>
      </c>
      <c r="BI231" s="160">
        <f t="shared" si="38"/>
        <v>0</v>
      </c>
      <c r="BJ231" s="17" t="s">
        <v>88</v>
      </c>
      <c r="BK231" s="160">
        <f t="shared" si="39"/>
        <v>0</v>
      </c>
      <c r="BL231" s="17" t="s">
        <v>461</v>
      </c>
      <c r="BM231" s="159" t="s">
        <v>1727</v>
      </c>
    </row>
    <row r="232" spans="2:65" s="1" customFormat="1" ht="24.2" customHeight="1" x14ac:dyDescent="0.2">
      <c r="B232" s="147"/>
      <c r="C232" s="148" t="s">
        <v>963</v>
      </c>
      <c r="D232" s="148" t="s">
        <v>373</v>
      </c>
      <c r="E232" s="149" t="s">
        <v>3166</v>
      </c>
      <c r="F232" s="150" t="s">
        <v>3167</v>
      </c>
      <c r="G232" s="151" t="s">
        <v>513</v>
      </c>
      <c r="H232" s="152">
        <v>3</v>
      </c>
      <c r="I232" s="153"/>
      <c r="J232" s="154">
        <f t="shared" si="30"/>
        <v>0</v>
      </c>
      <c r="K232" s="150" t="s">
        <v>1</v>
      </c>
      <c r="L232" s="32"/>
      <c r="M232" s="155" t="s">
        <v>1</v>
      </c>
      <c r="N232" s="156" t="s">
        <v>41</v>
      </c>
      <c r="P232" s="157">
        <f t="shared" si="31"/>
        <v>0</v>
      </c>
      <c r="Q232" s="157">
        <v>2.0000000000000002E-5</v>
      </c>
      <c r="R232" s="157">
        <f t="shared" si="32"/>
        <v>6.0000000000000008E-5</v>
      </c>
      <c r="S232" s="157">
        <v>0</v>
      </c>
      <c r="T232" s="158">
        <f t="shared" si="33"/>
        <v>0</v>
      </c>
      <c r="AR232" s="159" t="s">
        <v>461</v>
      </c>
      <c r="AT232" s="159" t="s">
        <v>373</v>
      </c>
      <c r="AU232" s="159" t="s">
        <v>88</v>
      </c>
      <c r="AY232" s="17" t="s">
        <v>371</v>
      </c>
      <c r="BE232" s="160">
        <f t="shared" si="34"/>
        <v>0</v>
      </c>
      <c r="BF232" s="160">
        <f t="shared" si="35"/>
        <v>0</v>
      </c>
      <c r="BG232" s="160">
        <f t="shared" si="36"/>
        <v>0</v>
      </c>
      <c r="BH232" s="160">
        <f t="shared" si="37"/>
        <v>0</v>
      </c>
      <c r="BI232" s="160">
        <f t="shared" si="38"/>
        <v>0</v>
      </c>
      <c r="BJ232" s="17" t="s">
        <v>88</v>
      </c>
      <c r="BK232" s="160">
        <f t="shared" si="39"/>
        <v>0</v>
      </c>
      <c r="BL232" s="17" t="s">
        <v>461</v>
      </c>
      <c r="BM232" s="159" t="s">
        <v>1732</v>
      </c>
    </row>
    <row r="233" spans="2:65" s="1" customFormat="1" ht="21.75" customHeight="1" x14ac:dyDescent="0.2">
      <c r="B233" s="147"/>
      <c r="C233" s="148" t="s">
        <v>969</v>
      </c>
      <c r="D233" s="148" t="s">
        <v>373</v>
      </c>
      <c r="E233" s="149" t="s">
        <v>3168</v>
      </c>
      <c r="F233" s="150" t="s">
        <v>3169</v>
      </c>
      <c r="G233" s="151" t="s">
        <v>3091</v>
      </c>
      <c r="H233" s="152">
        <v>201</v>
      </c>
      <c r="I233" s="153"/>
      <c r="J233" s="154">
        <f t="shared" si="30"/>
        <v>0</v>
      </c>
      <c r="K233" s="150" t="s">
        <v>1</v>
      </c>
      <c r="L233" s="32"/>
      <c r="M233" s="155" t="s">
        <v>1</v>
      </c>
      <c r="N233" s="156" t="s">
        <v>41</v>
      </c>
      <c r="P233" s="157">
        <f t="shared" si="31"/>
        <v>0</v>
      </c>
      <c r="Q233" s="157">
        <v>0</v>
      </c>
      <c r="R233" s="157">
        <f t="shared" si="32"/>
        <v>0</v>
      </c>
      <c r="S233" s="157">
        <v>0</v>
      </c>
      <c r="T233" s="158">
        <f t="shared" si="33"/>
        <v>0</v>
      </c>
      <c r="AR233" s="159" t="s">
        <v>461</v>
      </c>
      <c r="AT233" s="159" t="s">
        <v>373</v>
      </c>
      <c r="AU233" s="159" t="s">
        <v>88</v>
      </c>
      <c r="AY233" s="17" t="s">
        <v>371</v>
      </c>
      <c r="BE233" s="160">
        <f t="shared" si="34"/>
        <v>0</v>
      </c>
      <c r="BF233" s="160">
        <f t="shared" si="35"/>
        <v>0</v>
      </c>
      <c r="BG233" s="160">
        <f t="shared" si="36"/>
        <v>0</v>
      </c>
      <c r="BH233" s="160">
        <f t="shared" si="37"/>
        <v>0</v>
      </c>
      <c r="BI233" s="160">
        <f t="shared" si="38"/>
        <v>0</v>
      </c>
      <c r="BJ233" s="17" t="s">
        <v>88</v>
      </c>
      <c r="BK233" s="160">
        <f t="shared" si="39"/>
        <v>0</v>
      </c>
      <c r="BL233" s="17" t="s">
        <v>461</v>
      </c>
      <c r="BM233" s="159" t="s">
        <v>1738</v>
      </c>
    </row>
    <row r="234" spans="2:65" s="1" customFormat="1" ht="24.2" customHeight="1" x14ac:dyDescent="0.2">
      <c r="B234" s="147"/>
      <c r="C234" s="189" t="s">
        <v>974</v>
      </c>
      <c r="D234" s="189" t="s">
        <v>891</v>
      </c>
      <c r="E234" s="190" t="s">
        <v>3170</v>
      </c>
      <c r="F234" s="191" t="s">
        <v>3171</v>
      </c>
      <c r="G234" s="192" t="s">
        <v>513</v>
      </c>
      <c r="H234" s="193">
        <v>201</v>
      </c>
      <c r="I234" s="194"/>
      <c r="J234" s="195">
        <f t="shared" si="30"/>
        <v>0</v>
      </c>
      <c r="K234" s="191" t="s">
        <v>1</v>
      </c>
      <c r="L234" s="196"/>
      <c r="M234" s="197" t="s">
        <v>1</v>
      </c>
      <c r="N234" s="198" t="s">
        <v>41</v>
      </c>
      <c r="P234" s="157">
        <f t="shared" si="31"/>
        <v>0</v>
      </c>
      <c r="Q234" s="157">
        <v>1.4E-3</v>
      </c>
      <c r="R234" s="157">
        <f t="shared" si="32"/>
        <v>0.28139999999999998</v>
      </c>
      <c r="S234" s="157">
        <v>0</v>
      </c>
      <c r="T234" s="158">
        <f t="shared" si="33"/>
        <v>0</v>
      </c>
      <c r="AR234" s="159" t="s">
        <v>566</v>
      </c>
      <c r="AT234" s="159" t="s">
        <v>891</v>
      </c>
      <c r="AU234" s="159" t="s">
        <v>88</v>
      </c>
      <c r="AY234" s="17" t="s">
        <v>371</v>
      </c>
      <c r="BE234" s="160">
        <f t="shared" si="34"/>
        <v>0</v>
      </c>
      <c r="BF234" s="160">
        <f t="shared" si="35"/>
        <v>0</v>
      </c>
      <c r="BG234" s="160">
        <f t="shared" si="36"/>
        <v>0</v>
      </c>
      <c r="BH234" s="160">
        <f t="shared" si="37"/>
        <v>0</v>
      </c>
      <c r="BI234" s="160">
        <f t="shared" si="38"/>
        <v>0</v>
      </c>
      <c r="BJ234" s="17" t="s">
        <v>88</v>
      </c>
      <c r="BK234" s="160">
        <f t="shared" si="39"/>
        <v>0</v>
      </c>
      <c r="BL234" s="17" t="s">
        <v>461</v>
      </c>
      <c r="BM234" s="159" t="s">
        <v>1744</v>
      </c>
    </row>
    <row r="235" spans="2:65" s="1" customFormat="1" ht="24.2" customHeight="1" x14ac:dyDescent="0.2">
      <c r="B235" s="147"/>
      <c r="C235" s="148" t="s">
        <v>978</v>
      </c>
      <c r="D235" s="148" t="s">
        <v>373</v>
      </c>
      <c r="E235" s="149" t="s">
        <v>3172</v>
      </c>
      <c r="F235" s="150" t="s">
        <v>3173</v>
      </c>
      <c r="G235" s="151" t="s">
        <v>513</v>
      </c>
      <c r="H235" s="152">
        <v>20</v>
      </c>
      <c r="I235" s="153"/>
      <c r="J235" s="154">
        <f t="shared" si="30"/>
        <v>0</v>
      </c>
      <c r="K235" s="150" t="s">
        <v>1</v>
      </c>
      <c r="L235" s="32"/>
      <c r="M235" s="155" t="s">
        <v>1</v>
      </c>
      <c r="N235" s="156" t="s">
        <v>41</v>
      </c>
      <c r="P235" s="157">
        <f t="shared" si="31"/>
        <v>0</v>
      </c>
      <c r="Q235" s="157">
        <v>4.8999999999999998E-4</v>
      </c>
      <c r="R235" s="157">
        <f t="shared" si="32"/>
        <v>9.7999999999999997E-3</v>
      </c>
      <c r="S235" s="157">
        <v>0</v>
      </c>
      <c r="T235" s="158">
        <f t="shared" si="33"/>
        <v>0</v>
      </c>
      <c r="AR235" s="159" t="s">
        <v>461</v>
      </c>
      <c r="AT235" s="159" t="s">
        <v>373</v>
      </c>
      <c r="AU235" s="159" t="s">
        <v>88</v>
      </c>
      <c r="AY235" s="17" t="s">
        <v>371</v>
      </c>
      <c r="BE235" s="160">
        <f t="shared" si="34"/>
        <v>0</v>
      </c>
      <c r="BF235" s="160">
        <f t="shared" si="35"/>
        <v>0</v>
      </c>
      <c r="BG235" s="160">
        <f t="shared" si="36"/>
        <v>0</v>
      </c>
      <c r="BH235" s="160">
        <f t="shared" si="37"/>
        <v>0</v>
      </c>
      <c r="BI235" s="160">
        <f t="shared" si="38"/>
        <v>0</v>
      </c>
      <c r="BJ235" s="17" t="s">
        <v>88</v>
      </c>
      <c r="BK235" s="160">
        <f t="shared" si="39"/>
        <v>0</v>
      </c>
      <c r="BL235" s="17" t="s">
        <v>461</v>
      </c>
      <c r="BM235" s="159" t="s">
        <v>1749</v>
      </c>
    </row>
    <row r="236" spans="2:65" s="1" customFormat="1" ht="37.9" customHeight="1" x14ac:dyDescent="0.2">
      <c r="B236" s="147"/>
      <c r="C236" s="148" t="s">
        <v>983</v>
      </c>
      <c r="D236" s="148" t="s">
        <v>373</v>
      </c>
      <c r="E236" s="149" t="s">
        <v>3174</v>
      </c>
      <c r="F236" s="150" t="s">
        <v>3175</v>
      </c>
      <c r="G236" s="151" t="s">
        <v>513</v>
      </c>
      <c r="H236" s="152">
        <v>10</v>
      </c>
      <c r="I236" s="153"/>
      <c r="J236" s="154">
        <f t="shared" si="30"/>
        <v>0</v>
      </c>
      <c r="K236" s="150" t="s">
        <v>1</v>
      </c>
      <c r="L236" s="32"/>
      <c r="M236" s="155" t="s">
        <v>1</v>
      </c>
      <c r="N236" s="156" t="s">
        <v>41</v>
      </c>
      <c r="P236" s="157">
        <f t="shared" si="31"/>
        <v>0</v>
      </c>
      <c r="Q236" s="157">
        <v>1.0000000000000001E-5</v>
      </c>
      <c r="R236" s="157">
        <f t="shared" si="32"/>
        <v>1E-4</v>
      </c>
      <c r="S236" s="157">
        <v>0</v>
      </c>
      <c r="T236" s="158">
        <f t="shared" si="33"/>
        <v>0</v>
      </c>
      <c r="AR236" s="159" t="s">
        <v>461</v>
      </c>
      <c r="AT236" s="159" t="s">
        <v>373</v>
      </c>
      <c r="AU236" s="159" t="s">
        <v>88</v>
      </c>
      <c r="AY236" s="17" t="s">
        <v>371</v>
      </c>
      <c r="BE236" s="160">
        <f t="shared" si="34"/>
        <v>0</v>
      </c>
      <c r="BF236" s="160">
        <f t="shared" si="35"/>
        <v>0</v>
      </c>
      <c r="BG236" s="160">
        <f t="shared" si="36"/>
        <v>0</v>
      </c>
      <c r="BH236" s="160">
        <f t="shared" si="37"/>
        <v>0</v>
      </c>
      <c r="BI236" s="160">
        <f t="shared" si="38"/>
        <v>0</v>
      </c>
      <c r="BJ236" s="17" t="s">
        <v>88</v>
      </c>
      <c r="BK236" s="160">
        <f t="shared" si="39"/>
        <v>0</v>
      </c>
      <c r="BL236" s="17" t="s">
        <v>461</v>
      </c>
      <c r="BM236" s="159" t="s">
        <v>1754</v>
      </c>
    </row>
    <row r="237" spans="2:65" s="1" customFormat="1" ht="24.2" customHeight="1" x14ac:dyDescent="0.2">
      <c r="B237" s="147"/>
      <c r="C237" s="148" t="s">
        <v>987</v>
      </c>
      <c r="D237" s="148" t="s">
        <v>373</v>
      </c>
      <c r="E237" s="149" t="s">
        <v>3176</v>
      </c>
      <c r="F237" s="150" t="s">
        <v>3177</v>
      </c>
      <c r="G237" s="151" t="s">
        <v>513</v>
      </c>
      <c r="H237" s="152">
        <v>6</v>
      </c>
      <c r="I237" s="153"/>
      <c r="J237" s="154">
        <f t="shared" si="30"/>
        <v>0</v>
      </c>
      <c r="K237" s="150" t="s">
        <v>1</v>
      </c>
      <c r="L237" s="32"/>
      <c r="M237" s="155" t="s">
        <v>1</v>
      </c>
      <c r="N237" s="156" t="s">
        <v>41</v>
      </c>
      <c r="P237" s="157">
        <f t="shared" si="31"/>
        <v>0</v>
      </c>
      <c r="Q237" s="157">
        <v>5.9999999999999995E-4</v>
      </c>
      <c r="R237" s="157">
        <f t="shared" si="32"/>
        <v>3.5999999999999999E-3</v>
      </c>
      <c r="S237" s="157">
        <v>0</v>
      </c>
      <c r="T237" s="158">
        <f t="shared" si="33"/>
        <v>0</v>
      </c>
      <c r="AR237" s="159" t="s">
        <v>461</v>
      </c>
      <c r="AT237" s="159" t="s">
        <v>373</v>
      </c>
      <c r="AU237" s="159" t="s">
        <v>88</v>
      </c>
      <c r="AY237" s="17" t="s">
        <v>371</v>
      </c>
      <c r="BE237" s="160">
        <f t="shared" si="34"/>
        <v>0</v>
      </c>
      <c r="BF237" s="160">
        <f t="shared" si="35"/>
        <v>0</v>
      </c>
      <c r="BG237" s="160">
        <f t="shared" si="36"/>
        <v>0</v>
      </c>
      <c r="BH237" s="160">
        <f t="shared" si="37"/>
        <v>0</v>
      </c>
      <c r="BI237" s="160">
        <f t="shared" si="38"/>
        <v>0</v>
      </c>
      <c r="BJ237" s="17" t="s">
        <v>88</v>
      </c>
      <c r="BK237" s="160">
        <f t="shared" si="39"/>
        <v>0</v>
      </c>
      <c r="BL237" s="17" t="s">
        <v>461</v>
      </c>
      <c r="BM237" s="159" t="s">
        <v>1758</v>
      </c>
    </row>
    <row r="238" spans="2:65" s="1" customFormat="1" ht="16.5" customHeight="1" x14ac:dyDescent="0.2">
      <c r="B238" s="147"/>
      <c r="C238" s="148" t="s">
        <v>993</v>
      </c>
      <c r="D238" s="148" t="s">
        <v>373</v>
      </c>
      <c r="E238" s="149" t="s">
        <v>3178</v>
      </c>
      <c r="F238" s="150" t="s">
        <v>3179</v>
      </c>
      <c r="G238" s="151" t="s">
        <v>513</v>
      </c>
      <c r="H238" s="152">
        <v>20</v>
      </c>
      <c r="I238" s="153"/>
      <c r="J238" s="154">
        <f t="shared" si="30"/>
        <v>0</v>
      </c>
      <c r="K238" s="150" t="s">
        <v>1</v>
      </c>
      <c r="L238" s="32"/>
      <c r="M238" s="155" t="s">
        <v>1</v>
      </c>
      <c r="N238" s="156" t="s">
        <v>41</v>
      </c>
      <c r="P238" s="157">
        <f t="shared" si="31"/>
        <v>0</v>
      </c>
      <c r="Q238" s="157">
        <v>2.4000000000000001E-4</v>
      </c>
      <c r="R238" s="157">
        <f t="shared" si="32"/>
        <v>4.8000000000000004E-3</v>
      </c>
      <c r="S238" s="157">
        <v>0</v>
      </c>
      <c r="T238" s="158">
        <f t="shared" si="33"/>
        <v>0</v>
      </c>
      <c r="AR238" s="159" t="s">
        <v>461</v>
      </c>
      <c r="AT238" s="159" t="s">
        <v>373</v>
      </c>
      <c r="AU238" s="159" t="s">
        <v>88</v>
      </c>
      <c r="AY238" s="17" t="s">
        <v>371</v>
      </c>
      <c r="BE238" s="160">
        <f t="shared" si="34"/>
        <v>0</v>
      </c>
      <c r="BF238" s="160">
        <f t="shared" si="35"/>
        <v>0</v>
      </c>
      <c r="BG238" s="160">
        <f t="shared" si="36"/>
        <v>0</v>
      </c>
      <c r="BH238" s="160">
        <f t="shared" si="37"/>
        <v>0</v>
      </c>
      <c r="BI238" s="160">
        <f t="shared" si="38"/>
        <v>0</v>
      </c>
      <c r="BJ238" s="17" t="s">
        <v>88</v>
      </c>
      <c r="BK238" s="160">
        <f t="shared" si="39"/>
        <v>0</v>
      </c>
      <c r="BL238" s="17" t="s">
        <v>461</v>
      </c>
      <c r="BM238" s="159" t="s">
        <v>1766</v>
      </c>
    </row>
    <row r="239" spans="2:65" s="1" customFormat="1" ht="16.5" customHeight="1" x14ac:dyDescent="0.2">
      <c r="B239" s="147"/>
      <c r="C239" s="189" t="s">
        <v>1001</v>
      </c>
      <c r="D239" s="189" t="s">
        <v>891</v>
      </c>
      <c r="E239" s="190" t="s">
        <v>3180</v>
      </c>
      <c r="F239" s="191" t="s">
        <v>3181</v>
      </c>
      <c r="G239" s="192" t="s">
        <v>513</v>
      </c>
      <c r="H239" s="193">
        <v>4</v>
      </c>
      <c r="I239" s="194"/>
      <c r="J239" s="195">
        <f t="shared" si="30"/>
        <v>0</v>
      </c>
      <c r="K239" s="191" t="s">
        <v>1</v>
      </c>
      <c r="L239" s="196"/>
      <c r="M239" s="197" t="s">
        <v>1</v>
      </c>
      <c r="N239" s="198" t="s">
        <v>41</v>
      </c>
      <c r="P239" s="157">
        <f t="shared" si="31"/>
        <v>0</v>
      </c>
      <c r="Q239" s="157">
        <v>6.9999999999999999E-4</v>
      </c>
      <c r="R239" s="157">
        <f t="shared" si="32"/>
        <v>2.8E-3</v>
      </c>
      <c r="S239" s="157">
        <v>0</v>
      </c>
      <c r="T239" s="158">
        <f t="shared" si="33"/>
        <v>0</v>
      </c>
      <c r="AR239" s="159" t="s">
        <v>566</v>
      </c>
      <c r="AT239" s="159" t="s">
        <v>891</v>
      </c>
      <c r="AU239" s="159" t="s">
        <v>88</v>
      </c>
      <c r="AY239" s="17" t="s">
        <v>371</v>
      </c>
      <c r="BE239" s="160">
        <f t="shared" si="34"/>
        <v>0</v>
      </c>
      <c r="BF239" s="160">
        <f t="shared" si="35"/>
        <v>0</v>
      </c>
      <c r="BG239" s="160">
        <f t="shared" si="36"/>
        <v>0</v>
      </c>
      <c r="BH239" s="160">
        <f t="shared" si="37"/>
        <v>0</v>
      </c>
      <c r="BI239" s="160">
        <f t="shared" si="38"/>
        <v>0</v>
      </c>
      <c r="BJ239" s="17" t="s">
        <v>88</v>
      </c>
      <c r="BK239" s="160">
        <f t="shared" si="39"/>
        <v>0</v>
      </c>
      <c r="BL239" s="17" t="s">
        <v>461</v>
      </c>
      <c r="BM239" s="159" t="s">
        <v>1770</v>
      </c>
    </row>
    <row r="240" spans="2:65" s="1" customFormat="1" ht="21.75" customHeight="1" x14ac:dyDescent="0.2">
      <c r="B240" s="147"/>
      <c r="C240" s="189" t="s">
        <v>1009</v>
      </c>
      <c r="D240" s="189" t="s">
        <v>891</v>
      </c>
      <c r="E240" s="190" t="s">
        <v>3182</v>
      </c>
      <c r="F240" s="191" t="s">
        <v>3183</v>
      </c>
      <c r="G240" s="192" t="s">
        <v>513</v>
      </c>
      <c r="H240" s="193">
        <v>4</v>
      </c>
      <c r="I240" s="194"/>
      <c r="J240" s="195">
        <f t="shared" si="30"/>
        <v>0</v>
      </c>
      <c r="K240" s="191" t="s">
        <v>1</v>
      </c>
      <c r="L240" s="196"/>
      <c r="M240" s="197" t="s">
        <v>1</v>
      </c>
      <c r="N240" s="198" t="s">
        <v>41</v>
      </c>
      <c r="P240" s="157">
        <f t="shared" si="31"/>
        <v>0</v>
      </c>
      <c r="Q240" s="157">
        <v>8.0000000000000004E-4</v>
      </c>
      <c r="R240" s="157">
        <f t="shared" si="32"/>
        <v>3.2000000000000002E-3</v>
      </c>
      <c r="S240" s="157">
        <v>0</v>
      </c>
      <c r="T240" s="158">
        <f t="shared" si="33"/>
        <v>0</v>
      </c>
      <c r="AR240" s="159" t="s">
        <v>566</v>
      </c>
      <c r="AT240" s="159" t="s">
        <v>891</v>
      </c>
      <c r="AU240" s="159" t="s">
        <v>88</v>
      </c>
      <c r="AY240" s="17" t="s">
        <v>371</v>
      </c>
      <c r="BE240" s="160">
        <f t="shared" si="34"/>
        <v>0</v>
      </c>
      <c r="BF240" s="160">
        <f t="shared" si="35"/>
        <v>0</v>
      </c>
      <c r="BG240" s="160">
        <f t="shared" si="36"/>
        <v>0</v>
      </c>
      <c r="BH240" s="160">
        <f t="shared" si="37"/>
        <v>0</v>
      </c>
      <c r="BI240" s="160">
        <f t="shared" si="38"/>
        <v>0</v>
      </c>
      <c r="BJ240" s="17" t="s">
        <v>88</v>
      </c>
      <c r="BK240" s="160">
        <f t="shared" si="39"/>
        <v>0</v>
      </c>
      <c r="BL240" s="17" t="s">
        <v>461</v>
      </c>
      <c r="BM240" s="159" t="s">
        <v>1777</v>
      </c>
    </row>
    <row r="241" spans="2:65" s="1" customFormat="1" ht="24.2" customHeight="1" x14ac:dyDescent="0.2">
      <c r="B241" s="147"/>
      <c r="C241" s="148" t="s">
        <v>1017</v>
      </c>
      <c r="D241" s="148" t="s">
        <v>373</v>
      </c>
      <c r="E241" s="149" t="s">
        <v>3184</v>
      </c>
      <c r="F241" s="150" t="s">
        <v>3185</v>
      </c>
      <c r="G241" s="151" t="s">
        <v>513</v>
      </c>
      <c r="H241" s="152">
        <v>8</v>
      </c>
      <c r="I241" s="153"/>
      <c r="J241" s="154">
        <f t="shared" si="30"/>
        <v>0</v>
      </c>
      <c r="K241" s="150" t="s">
        <v>1</v>
      </c>
      <c r="L241" s="32"/>
      <c r="M241" s="155" t="s">
        <v>1</v>
      </c>
      <c r="N241" s="156" t="s">
        <v>41</v>
      </c>
      <c r="P241" s="157">
        <f t="shared" si="31"/>
        <v>0</v>
      </c>
      <c r="Q241" s="157">
        <v>0</v>
      </c>
      <c r="R241" s="157">
        <f t="shared" si="32"/>
        <v>0</v>
      </c>
      <c r="S241" s="157">
        <v>0</v>
      </c>
      <c r="T241" s="158">
        <f t="shared" si="33"/>
        <v>0</v>
      </c>
      <c r="AR241" s="159" t="s">
        <v>461</v>
      </c>
      <c r="AT241" s="159" t="s">
        <v>373</v>
      </c>
      <c r="AU241" s="159" t="s">
        <v>88</v>
      </c>
      <c r="AY241" s="17" t="s">
        <v>371</v>
      </c>
      <c r="BE241" s="160">
        <f t="shared" si="34"/>
        <v>0</v>
      </c>
      <c r="BF241" s="160">
        <f t="shared" si="35"/>
        <v>0</v>
      </c>
      <c r="BG241" s="160">
        <f t="shared" si="36"/>
        <v>0</v>
      </c>
      <c r="BH241" s="160">
        <f t="shared" si="37"/>
        <v>0</v>
      </c>
      <c r="BI241" s="160">
        <f t="shared" si="38"/>
        <v>0</v>
      </c>
      <c r="BJ241" s="17" t="s">
        <v>88</v>
      </c>
      <c r="BK241" s="160">
        <f t="shared" si="39"/>
        <v>0</v>
      </c>
      <c r="BL241" s="17" t="s">
        <v>461</v>
      </c>
      <c r="BM241" s="159" t="s">
        <v>1783</v>
      </c>
    </row>
    <row r="242" spans="2:65" s="1" customFormat="1" ht="24.2" customHeight="1" x14ac:dyDescent="0.2">
      <c r="B242" s="147"/>
      <c r="C242" s="148" t="s">
        <v>1023</v>
      </c>
      <c r="D242" s="148" t="s">
        <v>373</v>
      </c>
      <c r="E242" s="149" t="s">
        <v>3186</v>
      </c>
      <c r="F242" s="150" t="s">
        <v>3187</v>
      </c>
      <c r="G242" s="151" t="s">
        <v>513</v>
      </c>
      <c r="H242" s="152">
        <v>4</v>
      </c>
      <c r="I242" s="153"/>
      <c r="J242" s="154">
        <f t="shared" si="30"/>
        <v>0</v>
      </c>
      <c r="K242" s="150" t="s">
        <v>1</v>
      </c>
      <c r="L242" s="32"/>
      <c r="M242" s="155" t="s">
        <v>1</v>
      </c>
      <c r="N242" s="156" t="s">
        <v>41</v>
      </c>
      <c r="P242" s="157">
        <f t="shared" si="31"/>
        <v>0</v>
      </c>
      <c r="Q242" s="157">
        <v>1.49E-3</v>
      </c>
      <c r="R242" s="157">
        <f t="shared" si="32"/>
        <v>5.96E-3</v>
      </c>
      <c r="S242" s="157">
        <v>0</v>
      </c>
      <c r="T242" s="158">
        <f t="shared" si="33"/>
        <v>0</v>
      </c>
      <c r="AR242" s="159" t="s">
        <v>461</v>
      </c>
      <c r="AT242" s="159" t="s">
        <v>373</v>
      </c>
      <c r="AU242" s="159" t="s">
        <v>88</v>
      </c>
      <c r="AY242" s="17" t="s">
        <v>371</v>
      </c>
      <c r="BE242" s="160">
        <f t="shared" si="34"/>
        <v>0</v>
      </c>
      <c r="BF242" s="160">
        <f t="shared" si="35"/>
        <v>0</v>
      </c>
      <c r="BG242" s="160">
        <f t="shared" si="36"/>
        <v>0</v>
      </c>
      <c r="BH242" s="160">
        <f t="shared" si="37"/>
        <v>0</v>
      </c>
      <c r="BI242" s="160">
        <f t="shared" si="38"/>
        <v>0</v>
      </c>
      <c r="BJ242" s="17" t="s">
        <v>88</v>
      </c>
      <c r="BK242" s="160">
        <f t="shared" si="39"/>
        <v>0</v>
      </c>
      <c r="BL242" s="17" t="s">
        <v>461</v>
      </c>
      <c r="BM242" s="159" t="s">
        <v>1792</v>
      </c>
    </row>
    <row r="243" spans="2:65" s="1" customFormat="1" ht="24.2" customHeight="1" x14ac:dyDescent="0.2">
      <c r="B243" s="147"/>
      <c r="C243" s="148" t="s">
        <v>1027</v>
      </c>
      <c r="D243" s="148" t="s">
        <v>373</v>
      </c>
      <c r="E243" s="149" t="s">
        <v>3188</v>
      </c>
      <c r="F243" s="150" t="s">
        <v>3189</v>
      </c>
      <c r="G243" s="151" t="s">
        <v>513</v>
      </c>
      <c r="H243" s="152">
        <v>2</v>
      </c>
      <c r="I243" s="153"/>
      <c r="J243" s="154">
        <f t="shared" si="30"/>
        <v>0</v>
      </c>
      <c r="K243" s="150" t="s">
        <v>1</v>
      </c>
      <c r="L243" s="32"/>
      <c r="M243" s="155" t="s">
        <v>1</v>
      </c>
      <c r="N243" s="156" t="s">
        <v>41</v>
      </c>
      <c r="P243" s="157">
        <f t="shared" si="31"/>
        <v>0</v>
      </c>
      <c r="Q243" s="157">
        <v>1.8000000000000001E-4</v>
      </c>
      <c r="R243" s="157">
        <f t="shared" si="32"/>
        <v>3.6000000000000002E-4</v>
      </c>
      <c r="S243" s="157">
        <v>0</v>
      </c>
      <c r="T243" s="158">
        <f t="shared" si="33"/>
        <v>0</v>
      </c>
      <c r="AR243" s="159" t="s">
        <v>461</v>
      </c>
      <c r="AT243" s="159" t="s">
        <v>373</v>
      </c>
      <c r="AU243" s="159" t="s">
        <v>88</v>
      </c>
      <c r="AY243" s="17" t="s">
        <v>371</v>
      </c>
      <c r="BE243" s="160">
        <f t="shared" si="34"/>
        <v>0</v>
      </c>
      <c r="BF243" s="160">
        <f t="shared" si="35"/>
        <v>0</v>
      </c>
      <c r="BG243" s="160">
        <f t="shared" si="36"/>
        <v>0</v>
      </c>
      <c r="BH243" s="160">
        <f t="shared" si="37"/>
        <v>0</v>
      </c>
      <c r="BI243" s="160">
        <f t="shared" si="38"/>
        <v>0</v>
      </c>
      <c r="BJ243" s="17" t="s">
        <v>88</v>
      </c>
      <c r="BK243" s="160">
        <f t="shared" si="39"/>
        <v>0</v>
      </c>
      <c r="BL243" s="17" t="s">
        <v>461</v>
      </c>
      <c r="BM243" s="159" t="s">
        <v>1801</v>
      </c>
    </row>
    <row r="244" spans="2:65" s="1" customFormat="1" ht="21.75" customHeight="1" x14ac:dyDescent="0.2">
      <c r="B244" s="147"/>
      <c r="C244" s="148" t="s">
        <v>1035</v>
      </c>
      <c r="D244" s="148" t="s">
        <v>373</v>
      </c>
      <c r="E244" s="149" t="s">
        <v>3190</v>
      </c>
      <c r="F244" s="150" t="s">
        <v>3191</v>
      </c>
      <c r="G244" s="151" t="s">
        <v>1408</v>
      </c>
      <c r="H244" s="199"/>
      <c r="I244" s="153"/>
      <c r="J244" s="154">
        <f t="shared" si="30"/>
        <v>0</v>
      </c>
      <c r="K244" s="150" t="s">
        <v>1</v>
      </c>
      <c r="L244" s="32"/>
      <c r="M244" s="155" t="s">
        <v>1</v>
      </c>
      <c r="N244" s="156" t="s">
        <v>41</v>
      </c>
      <c r="P244" s="157">
        <f t="shared" si="31"/>
        <v>0</v>
      </c>
      <c r="Q244" s="157">
        <v>0</v>
      </c>
      <c r="R244" s="157">
        <f t="shared" si="32"/>
        <v>0</v>
      </c>
      <c r="S244" s="157">
        <v>0</v>
      </c>
      <c r="T244" s="158">
        <f t="shared" si="33"/>
        <v>0</v>
      </c>
      <c r="AR244" s="159" t="s">
        <v>461</v>
      </c>
      <c r="AT244" s="159" t="s">
        <v>373</v>
      </c>
      <c r="AU244" s="159" t="s">
        <v>88</v>
      </c>
      <c r="AY244" s="17" t="s">
        <v>371</v>
      </c>
      <c r="BE244" s="160">
        <f t="shared" si="34"/>
        <v>0</v>
      </c>
      <c r="BF244" s="160">
        <f t="shared" si="35"/>
        <v>0</v>
      </c>
      <c r="BG244" s="160">
        <f t="shared" si="36"/>
        <v>0</v>
      </c>
      <c r="BH244" s="160">
        <f t="shared" si="37"/>
        <v>0</v>
      </c>
      <c r="BI244" s="160">
        <f t="shared" si="38"/>
        <v>0</v>
      </c>
      <c r="BJ244" s="17" t="s">
        <v>88</v>
      </c>
      <c r="BK244" s="160">
        <f t="shared" si="39"/>
        <v>0</v>
      </c>
      <c r="BL244" s="17" t="s">
        <v>461</v>
      </c>
      <c r="BM244" s="159" t="s">
        <v>1807</v>
      </c>
    </row>
    <row r="245" spans="2:65" s="1" customFormat="1" ht="24.2" customHeight="1" x14ac:dyDescent="0.2">
      <c r="B245" s="147"/>
      <c r="C245" s="148" t="s">
        <v>1039</v>
      </c>
      <c r="D245" s="148" t="s">
        <v>373</v>
      </c>
      <c r="E245" s="149" t="s">
        <v>3192</v>
      </c>
      <c r="F245" s="150" t="s">
        <v>3193</v>
      </c>
      <c r="G245" s="151" t="s">
        <v>1408</v>
      </c>
      <c r="H245" s="199"/>
      <c r="I245" s="153"/>
      <c r="J245" s="154">
        <f t="shared" si="30"/>
        <v>0</v>
      </c>
      <c r="K245" s="150" t="s">
        <v>1</v>
      </c>
      <c r="L245" s="32"/>
      <c r="M245" s="155" t="s">
        <v>1</v>
      </c>
      <c r="N245" s="156" t="s">
        <v>41</v>
      </c>
      <c r="P245" s="157">
        <f t="shared" si="31"/>
        <v>0</v>
      </c>
      <c r="Q245" s="157">
        <v>0</v>
      </c>
      <c r="R245" s="157">
        <f t="shared" si="32"/>
        <v>0</v>
      </c>
      <c r="S245" s="157">
        <v>0</v>
      </c>
      <c r="T245" s="158">
        <f t="shared" si="33"/>
        <v>0</v>
      </c>
      <c r="AR245" s="159" t="s">
        <v>461</v>
      </c>
      <c r="AT245" s="159" t="s">
        <v>373</v>
      </c>
      <c r="AU245" s="159" t="s">
        <v>88</v>
      </c>
      <c r="AY245" s="17" t="s">
        <v>371</v>
      </c>
      <c r="BE245" s="160">
        <f t="shared" si="34"/>
        <v>0</v>
      </c>
      <c r="BF245" s="160">
        <f t="shared" si="35"/>
        <v>0</v>
      </c>
      <c r="BG245" s="160">
        <f t="shared" si="36"/>
        <v>0</v>
      </c>
      <c r="BH245" s="160">
        <f t="shared" si="37"/>
        <v>0</v>
      </c>
      <c r="BI245" s="160">
        <f t="shared" si="38"/>
        <v>0</v>
      </c>
      <c r="BJ245" s="17" t="s">
        <v>88</v>
      </c>
      <c r="BK245" s="160">
        <f t="shared" si="39"/>
        <v>0</v>
      </c>
      <c r="BL245" s="17" t="s">
        <v>461</v>
      </c>
      <c r="BM245" s="159" t="s">
        <v>1819</v>
      </c>
    </row>
    <row r="246" spans="2:65" s="11" customFormat="1" ht="22.9" customHeight="1" x14ac:dyDescent="0.2">
      <c r="B246" s="136"/>
      <c r="D246" s="137" t="s">
        <v>74</v>
      </c>
      <c r="E246" s="145" t="s">
        <v>3194</v>
      </c>
      <c r="F246" s="145" t="s">
        <v>3195</v>
      </c>
      <c r="I246" s="139"/>
      <c r="J246" s="146">
        <f>BK246</f>
        <v>0</v>
      </c>
      <c r="L246" s="136"/>
      <c r="M246" s="140"/>
      <c r="P246" s="141">
        <f>SUM(P247:P283)</f>
        <v>0</v>
      </c>
      <c r="R246" s="141">
        <f>SUM(R247:R283)</f>
        <v>8.6620400000000028</v>
      </c>
      <c r="T246" s="142">
        <f>SUM(T247:T283)</f>
        <v>0</v>
      </c>
      <c r="AR246" s="137" t="s">
        <v>88</v>
      </c>
      <c r="AT246" s="143" t="s">
        <v>74</v>
      </c>
      <c r="AU246" s="143" t="s">
        <v>82</v>
      </c>
      <c r="AY246" s="137" t="s">
        <v>371</v>
      </c>
      <c r="BK246" s="144">
        <f>SUM(BK247:BK283)</f>
        <v>0</v>
      </c>
    </row>
    <row r="247" spans="2:65" s="1" customFormat="1" ht="24.2" customHeight="1" x14ac:dyDescent="0.2">
      <c r="B247" s="147"/>
      <c r="C247" s="148" t="s">
        <v>1051</v>
      </c>
      <c r="D247" s="148" t="s">
        <v>373</v>
      </c>
      <c r="E247" s="149" t="s">
        <v>3196</v>
      </c>
      <c r="F247" s="150" t="s">
        <v>3197</v>
      </c>
      <c r="G247" s="151" t="s">
        <v>376</v>
      </c>
      <c r="H247" s="152">
        <v>200</v>
      </c>
      <c r="I247" s="153"/>
      <c r="J247" s="154">
        <f t="shared" ref="J247:J283" si="40">ROUND(I247*H247,2)</f>
        <v>0</v>
      </c>
      <c r="K247" s="150" t="s">
        <v>1</v>
      </c>
      <c r="L247" s="32"/>
      <c r="M247" s="155" t="s">
        <v>1</v>
      </c>
      <c r="N247" s="156" t="s">
        <v>41</v>
      </c>
      <c r="P247" s="157">
        <f t="shared" ref="P247:P283" si="41">O247*H247</f>
        <v>0</v>
      </c>
      <c r="Q247" s="157">
        <v>0</v>
      </c>
      <c r="R247" s="157">
        <f t="shared" ref="R247:R283" si="42">Q247*H247</f>
        <v>0</v>
      </c>
      <c r="S247" s="157">
        <v>0</v>
      </c>
      <c r="T247" s="158">
        <f t="shared" ref="T247:T283" si="43">S247*H247</f>
        <v>0</v>
      </c>
      <c r="AR247" s="159" t="s">
        <v>461</v>
      </c>
      <c r="AT247" s="159" t="s">
        <v>373</v>
      </c>
      <c r="AU247" s="159" t="s">
        <v>88</v>
      </c>
      <c r="AY247" s="17" t="s">
        <v>371</v>
      </c>
      <c r="BE247" s="160">
        <f t="shared" ref="BE247:BE283" si="44">IF(N247="základná",J247,0)</f>
        <v>0</v>
      </c>
      <c r="BF247" s="160">
        <f t="shared" ref="BF247:BF283" si="45">IF(N247="znížená",J247,0)</f>
        <v>0</v>
      </c>
      <c r="BG247" s="160">
        <f t="shared" ref="BG247:BG283" si="46">IF(N247="zákl. prenesená",J247,0)</f>
        <v>0</v>
      </c>
      <c r="BH247" s="160">
        <f t="shared" ref="BH247:BH283" si="47">IF(N247="zníž. prenesená",J247,0)</f>
        <v>0</v>
      </c>
      <c r="BI247" s="160">
        <f t="shared" ref="BI247:BI283" si="48">IF(N247="nulová",J247,0)</f>
        <v>0</v>
      </c>
      <c r="BJ247" s="17" t="s">
        <v>88</v>
      </c>
      <c r="BK247" s="160">
        <f t="shared" ref="BK247:BK283" si="49">ROUND(I247*H247,2)</f>
        <v>0</v>
      </c>
      <c r="BL247" s="17" t="s">
        <v>461</v>
      </c>
      <c r="BM247" s="159" t="s">
        <v>1831</v>
      </c>
    </row>
    <row r="248" spans="2:65" s="1" customFormat="1" ht="33" customHeight="1" x14ac:dyDescent="0.2">
      <c r="B248" s="147"/>
      <c r="C248" s="148" t="s">
        <v>1056</v>
      </c>
      <c r="D248" s="148" t="s">
        <v>373</v>
      </c>
      <c r="E248" s="149" t="s">
        <v>3198</v>
      </c>
      <c r="F248" s="150" t="s">
        <v>3199</v>
      </c>
      <c r="G248" s="151" t="s">
        <v>513</v>
      </c>
      <c r="H248" s="152">
        <v>40</v>
      </c>
      <c r="I248" s="153"/>
      <c r="J248" s="154">
        <f t="shared" si="40"/>
        <v>0</v>
      </c>
      <c r="K248" s="150" t="s">
        <v>1</v>
      </c>
      <c r="L248" s="32"/>
      <c r="M248" s="155" t="s">
        <v>1</v>
      </c>
      <c r="N248" s="156" t="s">
        <v>41</v>
      </c>
      <c r="P248" s="157">
        <f t="shared" si="41"/>
        <v>0</v>
      </c>
      <c r="Q248" s="157">
        <v>8.0000000000000007E-5</v>
      </c>
      <c r="R248" s="157">
        <f t="shared" si="42"/>
        <v>3.2000000000000002E-3</v>
      </c>
      <c r="S248" s="157">
        <v>0</v>
      </c>
      <c r="T248" s="158">
        <f t="shared" si="43"/>
        <v>0</v>
      </c>
      <c r="AR248" s="159" t="s">
        <v>461</v>
      </c>
      <c r="AT248" s="159" t="s">
        <v>373</v>
      </c>
      <c r="AU248" s="159" t="s">
        <v>88</v>
      </c>
      <c r="AY248" s="17" t="s">
        <v>371</v>
      </c>
      <c r="BE248" s="160">
        <f t="shared" si="44"/>
        <v>0</v>
      </c>
      <c r="BF248" s="160">
        <f t="shared" si="45"/>
        <v>0</v>
      </c>
      <c r="BG248" s="160">
        <f t="shared" si="46"/>
        <v>0</v>
      </c>
      <c r="BH248" s="160">
        <f t="shared" si="47"/>
        <v>0</v>
      </c>
      <c r="BI248" s="160">
        <f t="shared" si="48"/>
        <v>0</v>
      </c>
      <c r="BJ248" s="17" t="s">
        <v>88</v>
      </c>
      <c r="BK248" s="160">
        <f t="shared" si="49"/>
        <v>0</v>
      </c>
      <c r="BL248" s="17" t="s">
        <v>461</v>
      </c>
      <c r="BM248" s="159" t="s">
        <v>1845</v>
      </c>
    </row>
    <row r="249" spans="2:65" s="1" customFormat="1" ht="24.2" customHeight="1" x14ac:dyDescent="0.2">
      <c r="B249" s="147"/>
      <c r="C249" s="148" t="s">
        <v>1064</v>
      </c>
      <c r="D249" s="148" t="s">
        <v>373</v>
      </c>
      <c r="E249" s="149" t="s">
        <v>3200</v>
      </c>
      <c r="F249" s="150" t="s">
        <v>3201</v>
      </c>
      <c r="G249" s="151" t="s">
        <v>513</v>
      </c>
      <c r="H249" s="152">
        <v>39</v>
      </c>
      <c r="I249" s="153"/>
      <c r="J249" s="154">
        <f t="shared" si="40"/>
        <v>0</v>
      </c>
      <c r="K249" s="150" t="s">
        <v>1</v>
      </c>
      <c r="L249" s="32"/>
      <c r="M249" s="155" t="s">
        <v>1</v>
      </c>
      <c r="N249" s="156" t="s">
        <v>41</v>
      </c>
      <c r="P249" s="157">
        <f t="shared" si="41"/>
        <v>0</v>
      </c>
      <c r="Q249" s="157">
        <v>2.0000000000000002E-5</v>
      </c>
      <c r="R249" s="157">
        <f t="shared" si="42"/>
        <v>7.8000000000000009E-4</v>
      </c>
      <c r="S249" s="157">
        <v>0</v>
      </c>
      <c r="T249" s="158">
        <f t="shared" si="43"/>
        <v>0</v>
      </c>
      <c r="AR249" s="159" t="s">
        <v>461</v>
      </c>
      <c r="AT249" s="159" t="s">
        <v>373</v>
      </c>
      <c r="AU249" s="159" t="s">
        <v>88</v>
      </c>
      <c r="AY249" s="17" t="s">
        <v>371</v>
      </c>
      <c r="BE249" s="160">
        <f t="shared" si="44"/>
        <v>0</v>
      </c>
      <c r="BF249" s="160">
        <f t="shared" si="45"/>
        <v>0</v>
      </c>
      <c r="BG249" s="160">
        <f t="shared" si="46"/>
        <v>0</v>
      </c>
      <c r="BH249" s="160">
        <f t="shared" si="47"/>
        <v>0</v>
      </c>
      <c r="BI249" s="160">
        <f t="shared" si="48"/>
        <v>0</v>
      </c>
      <c r="BJ249" s="17" t="s">
        <v>88</v>
      </c>
      <c r="BK249" s="160">
        <f t="shared" si="49"/>
        <v>0</v>
      </c>
      <c r="BL249" s="17" t="s">
        <v>461</v>
      </c>
      <c r="BM249" s="159" t="s">
        <v>1853</v>
      </c>
    </row>
    <row r="250" spans="2:65" s="1" customFormat="1" ht="37.9" customHeight="1" x14ac:dyDescent="0.2">
      <c r="B250" s="147"/>
      <c r="C250" s="189" t="s">
        <v>1069</v>
      </c>
      <c r="D250" s="189" t="s">
        <v>891</v>
      </c>
      <c r="E250" s="190" t="s">
        <v>3202</v>
      </c>
      <c r="F250" s="191" t="s">
        <v>3203</v>
      </c>
      <c r="G250" s="192" t="s">
        <v>513</v>
      </c>
      <c r="H250" s="193">
        <v>10</v>
      </c>
      <c r="I250" s="194"/>
      <c r="J250" s="195">
        <f t="shared" si="40"/>
        <v>0</v>
      </c>
      <c r="K250" s="191" t="s">
        <v>1</v>
      </c>
      <c r="L250" s="196"/>
      <c r="M250" s="197" t="s">
        <v>1</v>
      </c>
      <c r="N250" s="198" t="s">
        <v>41</v>
      </c>
      <c r="P250" s="157">
        <f t="shared" si="41"/>
        <v>0</v>
      </c>
      <c r="Q250" s="157">
        <v>1.0659999999999999E-2</v>
      </c>
      <c r="R250" s="157">
        <f t="shared" si="42"/>
        <v>0.1066</v>
      </c>
      <c r="S250" s="157">
        <v>0</v>
      </c>
      <c r="T250" s="158">
        <f t="shared" si="43"/>
        <v>0</v>
      </c>
      <c r="AR250" s="159" t="s">
        <v>566</v>
      </c>
      <c r="AT250" s="159" t="s">
        <v>891</v>
      </c>
      <c r="AU250" s="159" t="s">
        <v>88</v>
      </c>
      <c r="AY250" s="17" t="s">
        <v>371</v>
      </c>
      <c r="BE250" s="160">
        <f t="shared" si="44"/>
        <v>0</v>
      </c>
      <c r="BF250" s="160">
        <f t="shared" si="45"/>
        <v>0</v>
      </c>
      <c r="BG250" s="160">
        <f t="shared" si="46"/>
        <v>0</v>
      </c>
      <c r="BH250" s="160">
        <f t="shared" si="47"/>
        <v>0</v>
      </c>
      <c r="BI250" s="160">
        <f t="shared" si="48"/>
        <v>0</v>
      </c>
      <c r="BJ250" s="17" t="s">
        <v>88</v>
      </c>
      <c r="BK250" s="160">
        <f t="shared" si="49"/>
        <v>0</v>
      </c>
      <c r="BL250" s="17" t="s">
        <v>461</v>
      </c>
      <c r="BM250" s="159" t="s">
        <v>1866</v>
      </c>
    </row>
    <row r="251" spans="2:65" s="1" customFormat="1" ht="37.9" customHeight="1" x14ac:dyDescent="0.2">
      <c r="B251" s="147"/>
      <c r="C251" s="189" t="s">
        <v>1080</v>
      </c>
      <c r="D251" s="189" t="s">
        <v>891</v>
      </c>
      <c r="E251" s="190" t="s">
        <v>3204</v>
      </c>
      <c r="F251" s="191" t="s">
        <v>3205</v>
      </c>
      <c r="G251" s="192" t="s">
        <v>513</v>
      </c>
      <c r="H251" s="193">
        <v>6</v>
      </c>
      <c r="I251" s="194"/>
      <c r="J251" s="195">
        <f t="shared" si="40"/>
        <v>0</v>
      </c>
      <c r="K251" s="191" t="s">
        <v>1</v>
      </c>
      <c r="L251" s="196"/>
      <c r="M251" s="197" t="s">
        <v>1</v>
      </c>
      <c r="N251" s="198" t="s">
        <v>41</v>
      </c>
      <c r="P251" s="157">
        <f t="shared" si="41"/>
        <v>0</v>
      </c>
      <c r="Q251" s="157">
        <v>1.536E-2</v>
      </c>
      <c r="R251" s="157">
        <f t="shared" si="42"/>
        <v>9.2160000000000006E-2</v>
      </c>
      <c r="S251" s="157">
        <v>0</v>
      </c>
      <c r="T251" s="158">
        <f t="shared" si="43"/>
        <v>0</v>
      </c>
      <c r="AR251" s="159" t="s">
        <v>566</v>
      </c>
      <c r="AT251" s="159" t="s">
        <v>891</v>
      </c>
      <c r="AU251" s="159" t="s">
        <v>88</v>
      </c>
      <c r="AY251" s="17" t="s">
        <v>371</v>
      </c>
      <c r="BE251" s="160">
        <f t="shared" si="44"/>
        <v>0</v>
      </c>
      <c r="BF251" s="160">
        <f t="shared" si="45"/>
        <v>0</v>
      </c>
      <c r="BG251" s="160">
        <f t="shared" si="46"/>
        <v>0</v>
      </c>
      <c r="BH251" s="160">
        <f t="shared" si="47"/>
        <v>0</v>
      </c>
      <c r="BI251" s="160">
        <f t="shared" si="48"/>
        <v>0</v>
      </c>
      <c r="BJ251" s="17" t="s">
        <v>88</v>
      </c>
      <c r="BK251" s="160">
        <f t="shared" si="49"/>
        <v>0</v>
      </c>
      <c r="BL251" s="17" t="s">
        <v>461</v>
      </c>
      <c r="BM251" s="159" t="s">
        <v>1874</v>
      </c>
    </row>
    <row r="252" spans="2:65" s="1" customFormat="1" ht="37.9" customHeight="1" x14ac:dyDescent="0.2">
      <c r="B252" s="147"/>
      <c r="C252" s="189" t="s">
        <v>1093</v>
      </c>
      <c r="D252" s="189" t="s">
        <v>891</v>
      </c>
      <c r="E252" s="190" t="s">
        <v>3206</v>
      </c>
      <c r="F252" s="191" t="s">
        <v>3207</v>
      </c>
      <c r="G252" s="192" t="s">
        <v>513</v>
      </c>
      <c r="H252" s="193">
        <v>7</v>
      </c>
      <c r="I252" s="194"/>
      <c r="J252" s="195">
        <f t="shared" si="40"/>
        <v>0</v>
      </c>
      <c r="K252" s="191" t="s">
        <v>1</v>
      </c>
      <c r="L252" s="196"/>
      <c r="M252" s="197" t="s">
        <v>1</v>
      </c>
      <c r="N252" s="198" t="s">
        <v>41</v>
      </c>
      <c r="P252" s="157">
        <f t="shared" si="41"/>
        <v>0</v>
      </c>
      <c r="Q252" s="157">
        <v>1.8620000000000001E-2</v>
      </c>
      <c r="R252" s="157">
        <f t="shared" si="42"/>
        <v>0.13034000000000001</v>
      </c>
      <c r="S252" s="157">
        <v>0</v>
      </c>
      <c r="T252" s="158">
        <f t="shared" si="43"/>
        <v>0</v>
      </c>
      <c r="AR252" s="159" t="s">
        <v>566</v>
      </c>
      <c r="AT252" s="159" t="s">
        <v>891</v>
      </c>
      <c r="AU252" s="159" t="s">
        <v>88</v>
      </c>
      <c r="AY252" s="17" t="s">
        <v>371</v>
      </c>
      <c r="BE252" s="160">
        <f t="shared" si="44"/>
        <v>0</v>
      </c>
      <c r="BF252" s="160">
        <f t="shared" si="45"/>
        <v>0</v>
      </c>
      <c r="BG252" s="160">
        <f t="shared" si="46"/>
        <v>0</v>
      </c>
      <c r="BH252" s="160">
        <f t="shared" si="47"/>
        <v>0</v>
      </c>
      <c r="BI252" s="160">
        <f t="shared" si="48"/>
        <v>0</v>
      </c>
      <c r="BJ252" s="17" t="s">
        <v>88</v>
      </c>
      <c r="BK252" s="160">
        <f t="shared" si="49"/>
        <v>0</v>
      </c>
      <c r="BL252" s="17" t="s">
        <v>461</v>
      </c>
      <c r="BM252" s="159" t="s">
        <v>1879</v>
      </c>
    </row>
    <row r="253" spans="2:65" s="1" customFormat="1" ht="37.9" customHeight="1" x14ac:dyDescent="0.2">
      <c r="B253" s="147"/>
      <c r="C253" s="189" t="s">
        <v>1103</v>
      </c>
      <c r="D253" s="189" t="s">
        <v>891</v>
      </c>
      <c r="E253" s="190" t="s">
        <v>3208</v>
      </c>
      <c r="F253" s="191" t="s">
        <v>3209</v>
      </c>
      <c r="G253" s="192" t="s">
        <v>513</v>
      </c>
      <c r="H253" s="193">
        <v>16</v>
      </c>
      <c r="I253" s="194"/>
      <c r="J253" s="195">
        <f t="shared" si="40"/>
        <v>0</v>
      </c>
      <c r="K253" s="191" t="s">
        <v>1</v>
      </c>
      <c r="L253" s="196"/>
      <c r="M253" s="197" t="s">
        <v>1</v>
      </c>
      <c r="N253" s="198" t="s">
        <v>41</v>
      </c>
      <c r="P253" s="157">
        <f t="shared" si="41"/>
        <v>0</v>
      </c>
      <c r="Q253" s="157">
        <v>1.8620000000000001E-2</v>
      </c>
      <c r="R253" s="157">
        <f t="shared" si="42"/>
        <v>0.29792000000000002</v>
      </c>
      <c r="S253" s="157">
        <v>0</v>
      </c>
      <c r="T253" s="158">
        <f t="shared" si="43"/>
        <v>0</v>
      </c>
      <c r="AR253" s="159" t="s">
        <v>566</v>
      </c>
      <c r="AT253" s="159" t="s">
        <v>891</v>
      </c>
      <c r="AU253" s="159" t="s">
        <v>88</v>
      </c>
      <c r="AY253" s="17" t="s">
        <v>371</v>
      </c>
      <c r="BE253" s="160">
        <f t="shared" si="44"/>
        <v>0</v>
      </c>
      <c r="BF253" s="160">
        <f t="shared" si="45"/>
        <v>0</v>
      </c>
      <c r="BG253" s="160">
        <f t="shared" si="46"/>
        <v>0</v>
      </c>
      <c r="BH253" s="160">
        <f t="shared" si="47"/>
        <v>0</v>
      </c>
      <c r="BI253" s="160">
        <f t="shared" si="48"/>
        <v>0</v>
      </c>
      <c r="BJ253" s="17" t="s">
        <v>88</v>
      </c>
      <c r="BK253" s="160">
        <f t="shared" si="49"/>
        <v>0</v>
      </c>
      <c r="BL253" s="17" t="s">
        <v>461</v>
      </c>
      <c r="BM253" s="159" t="s">
        <v>1885</v>
      </c>
    </row>
    <row r="254" spans="2:65" s="1" customFormat="1" ht="24.2" customHeight="1" x14ac:dyDescent="0.2">
      <c r="B254" s="147"/>
      <c r="C254" s="148" t="s">
        <v>1110</v>
      </c>
      <c r="D254" s="148" t="s">
        <v>373</v>
      </c>
      <c r="E254" s="149" t="s">
        <v>3210</v>
      </c>
      <c r="F254" s="150" t="s">
        <v>3211</v>
      </c>
      <c r="G254" s="151" t="s">
        <v>513</v>
      </c>
      <c r="H254" s="152">
        <v>70</v>
      </c>
      <c r="I254" s="153"/>
      <c r="J254" s="154">
        <f t="shared" si="40"/>
        <v>0</v>
      </c>
      <c r="K254" s="150" t="s">
        <v>1</v>
      </c>
      <c r="L254" s="32"/>
      <c r="M254" s="155" t="s">
        <v>1</v>
      </c>
      <c r="N254" s="156" t="s">
        <v>41</v>
      </c>
      <c r="P254" s="157">
        <f t="shared" si="41"/>
        <v>0</v>
      </c>
      <c r="Q254" s="157">
        <v>2.0000000000000002E-5</v>
      </c>
      <c r="R254" s="157">
        <f t="shared" si="42"/>
        <v>1.4000000000000002E-3</v>
      </c>
      <c r="S254" s="157">
        <v>0</v>
      </c>
      <c r="T254" s="158">
        <f t="shared" si="43"/>
        <v>0</v>
      </c>
      <c r="AR254" s="159" t="s">
        <v>461</v>
      </c>
      <c r="AT254" s="159" t="s">
        <v>373</v>
      </c>
      <c r="AU254" s="159" t="s">
        <v>88</v>
      </c>
      <c r="AY254" s="17" t="s">
        <v>371</v>
      </c>
      <c r="BE254" s="160">
        <f t="shared" si="44"/>
        <v>0</v>
      </c>
      <c r="BF254" s="160">
        <f t="shared" si="45"/>
        <v>0</v>
      </c>
      <c r="BG254" s="160">
        <f t="shared" si="46"/>
        <v>0</v>
      </c>
      <c r="BH254" s="160">
        <f t="shared" si="47"/>
        <v>0</v>
      </c>
      <c r="BI254" s="160">
        <f t="shared" si="48"/>
        <v>0</v>
      </c>
      <c r="BJ254" s="17" t="s">
        <v>88</v>
      </c>
      <c r="BK254" s="160">
        <f t="shared" si="49"/>
        <v>0</v>
      </c>
      <c r="BL254" s="17" t="s">
        <v>461</v>
      </c>
      <c r="BM254" s="159" t="s">
        <v>1891</v>
      </c>
    </row>
    <row r="255" spans="2:65" s="1" customFormat="1" ht="37.9" customHeight="1" x14ac:dyDescent="0.2">
      <c r="B255" s="147"/>
      <c r="C255" s="189" t="s">
        <v>1115</v>
      </c>
      <c r="D255" s="189" t="s">
        <v>891</v>
      </c>
      <c r="E255" s="190" t="s">
        <v>3212</v>
      </c>
      <c r="F255" s="191" t="s">
        <v>3213</v>
      </c>
      <c r="G255" s="192" t="s">
        <v>513</v>
      </c>
      <c r="H255" s="193">
        <v>11</v>
      </c>
      <c r="I255" s="194"/>
      <c r="J255" s="195">
        <f t="shared" si="40"/>
        <v>0</v>
      </c>
      <c r="K255" s="191" t="s">
        <v>1</v>
      </c>
      <c r="L255" s="196"/>
      <c r="M255" s="197" t="s">
        <v>1</v>
      </c>
      <c r="N255" s="198" t="s">
        <v>41</v>
      </c>
      <c r="P255" s="157">
        <f t="shared" si="41"/>
        <v>0</v>
      </c>
      <c r="Q255" s="157">
        <v>2.0070000000000001E-2</v>
      </c>
      <c r="R255" s="157">
        <f t="shared" si="42"/>
        <v>0.22077000000000002</v>
      </c>
      <c r="S255" s="157">
        <v>0</v>
      </c>
      <c r="T255" s="158">
        <f t="shared" si="43"/>
        <v>0</v>
      </c>
      <c r="AR255" s="159" t="s">
        <v>566</v>
      </c>
      <c r="AT255" s="159" t="s">
        <v>891</v>
      </c>
      <c r="AU255" s="159" t="s">
        <v>88</v>
      </c>
      <c r="AY255" s="17" t="s">
        <v>371</v>
      </c>
      <c r="BE255" s="160">
        <f t="shared" si="44"/>
        <v>0</v>
      </c>
      <c r="BF255" s="160">
        <f t="shared" si="45"/>
        <v>0</v>
      </c>
      <c r="BG255" s="160">
        <f t="shared" si="46"/>
        <v>0</v>
      </c>
      <c r="BH255" s="160">
        <f t="shared" si="47"/>
        <v>0</v>
      </c>
      <c r="BI255" s="160">
        <f t="shared" si="48"/>
        <v>0</v>
      </c>
      <c r="BJ255" s="17" t="s">
        <v>88</v>
      </c>
      <c r="BK255" s="160">
        <f t="shared" si="49"/>
        <v>0</v>
      </c>
      <c r="BL255" s="17" t="s">
        <v>461</v>
      </c>
      <c r="BM255" s="159" t="s">
        <v>1896</v>
      </c>
    </row>
    <row r="256" spans="2:65" s="1" customFormat="1" ht="37.9" customHeight="1" x14ac:dyDescent="0.2">
      <c r="B256" s="147"/>
      <c r="C256" s="189" t="s">
        <v>1129</v>
      </c>
      <c r="D256" s="189" t="s">
        <v>891</v>
      </c>
      <c r="E256" s="190" t="s">
        <v>3214</v>
      </c>
      <c r="F256" s="191" t="s">
        <v>3215</v>
      </c>
      <c r="G256" s="192" t="s">
        <v>513</v>
      </c>
      <c r="H256" s="193">
        <v>57</v>
      </c>
      <c r="I256" s="194"/>
      <c r="J256" s="195">
        <f t="shared" si="40"/>
        <v>0</v>
      </c>
      <c r="K256" s="191" t="s">
        <v>1</v>
      </c>
      <c r="L256" s="196"/>
      <c r="M256" s="197" t="s">
        <v>1</v>
      </c>
      <c r="N256" s="198" t="s">
        <v>41</v>
      </c>
      <c r="P256" s="157">
        <f t="shared" si="41"/>
        <v>0</v>
      </c>
      <c r="Q256" s="157">
        <v>2.138E-2</v>
      </c>
      <c r="R256" s="157">
        <f t="shared" si="42"/>
        <v>1.2186600000000001</v>
      </c>
      <c r="S256" s="157">
        <v>0</v>
      </c>
      <c r="T256" s="158">
        <f t="shared" si="43"/>
        <v>0</v>
      </c>
      <c r="AR256" s="159" t="s">
        <v>566</v>
      </c>
      <c r="AT256" s="159" t="s">
        <v>891</v>
      </c>
      <c r="AU256" s="159" t="s">
        <v>88</v>
      </c>
      <c r="AY256" s="17" t="s">
        <v>371</v>
      </c>
      <c r="BE256" s="160">
        <f t="shared" si="44"/>
        <v>0</v>
      </c>
      <c r="BF256" s="160">
        <f t="shared" si="45"/>
        <v>0</v>
      </c>
      <c r="BG256" s="160">
        <f t="shared" si="46"/>
        <v>0</v>
      </c>
      <c r="BH256" s="160">
        <f t="shared" si="47"/>
        <v>0</v>
      </c>
      <c r="BI256" s="160">
        <f t="shared" si="48"/>
        <v>0</v>
      </c>
      <c r="BJ256" s="17" t="s">
        <v>88</v>
      </c>
      <c r="BK256" s="160">
        <f t="shared" si="49"/>
        <v>0</v>
      </c>
      <c r="BL256" s="17" t="s">
        <v>461</v>
      </c>
      <c r="BM256" s="159" t="s">
        <v>1901</v>
      </c>
    </row>
    <row r="257" spans="2:65" s="1" customFormat="1" ht="37.9" customHeight="1" x14ac:dyDescent="0.2">
      <c r="B257" s="147"/>
      <c r="C257" s="189" t="s">
        <v>1138</v>
      </c>
      <c r="D257" s="189" t="s">
        <v>891</v>
      </c>
      <c r="E257" s="190" t="s">
        <v>3216</v>
      </c>
      <c r="F257" s="191" t="s">
        <v>3217</v>
      </c>
      <c r="G257" s="192" t="s">
        <v>513</v>
      </c>
      <c r="H257" s="193">
        <v>2</v>
      </c>
      <c r="I257" s="194"/>
      <c r="J257" s="195">
        <f t="shared" si="40"/>
        <v>0</v>
      </c>
      <c r="K257" s="191" t="s">
        <v>1</v>
      </c>
      <c r="L257" s="196"/>
      <c r="M257" s="197" t="s">
        <v>1</v>
      </c>
      <c r="N257" s="198" t="s">
        <v>41</v>
      </c>
      <c r="P257" s="157">
        <f t="shared" si="41"/>
        <v>0</v>
      </c>
      <c r="Q257" s="157">
        <v>2.4219999999999998E-2</v>
      </c>
      <c r="R257" s="157">
        <f t="shared" si="42"/>
        <v>4.8439999999999997E-2</v>
      </c>
      <c r="S257" s="157">
        <v>0</v>
      </c>
      <c r="T257" s="158">
        <f t="shared" si="43"/>
        <v>0</v>
      </c>
      <c r="AR257" s="159" t="s">
        <v>566</v>
      </c>
      <c r="AT257" s="159" t="s">
        <v>891</v>
      </c>
      <c r="AU257" s="159" t="s">
        <v>88</v>
      </c>
      <c r="AY257" s="17" t="s">
        <v>371</v>
      </c>
      <c r="BE257" s="160">
        <f t="shared" si="44"/>
        <v>0</v>
      </c>
      <c r="BF257" s="160">
        <f t="shared" si="45"/>
        <v>0</v>
      </c>
      <c r="BG257" s="160">
        <f t="shared" si="46"/>
        <v>0</v>
      </c>
      <c r="BH257" s="160">
        <f t="shared" si="47"/>
        <v>0</v>
      </c>
      <c r="BI257" s="160">
        <f t="shared" si="48"/>
        <v>0</v>
      </c>
      <c r="BJ257" s="17" t="s">
        <v>88</v>
      </c>
      <c r="BK257" s="160">
        <f t="shared" si="49"/>
        <v>0</v>
      </c>
      <c r="BL257" s="17" t="s">
        <v>461</v>
      </c>
      <c r="BM257" s="159" t="s">
        <v>1905</v>
      </c>
    </row>
    <row r="258" spans="2:65" s="1" customFormat="1" ht="33" customHeight="1" x14ac:dyDescent="0.2">
      <c r="B258" s="147"/>
      <c r="C258" s="148" t="s">
        <v>1144</v>
      </c>
      <c r="D258" s="148" t="s">
        <v>373</v>
      </c>
      <c r="E258" s="149" t="s">
        <v>3218</v>
      </c>
      <c r="F258" s="150" t="s">
        <v>3219</v>
      </c>
      <c r="G258" s="151" t="s">
        <v>513</v>
      </c>
      <c r="H258" s="152">
        <v>21</v>
      </c>
      <c r="I258" s="153"/>
      <c r="J258" s="154">
        <f t="shared" si="40"/>
        <v>0</v>
      </c>
      <c r="K258" s="150" t="s">
        <v>1</v>
      </c>
      <c r="L258" s="32"/>
      <c r="M258" s="155" t="s">
        <v>1</v>
      </c>
      <c r="N258" s="156" t="s">
        <v>41</v>
      </c>
      <c r="P258" s="157">
        <f t="shared" si="41"/>
        <v>0</v>
      </c>
      <c r="Q258" s="157">
        <v>2.0000000000000002E-5</v>
      </c>
      <c r="R258" s="157">
        <f t="shared" si="42"/>
        <v>4.2000000000000002E-4</v>
      </c>
      <c r="S258" s="157">
        <v>0</v>
      </c>
      <c r="T258" s="158">
        <f t="shared" si="43"/>
        <v>0</v>
      </c>
      <c r="AR258" s="159" t="s">
        <v>461</v>
      </c>
      <c r="AT258" s="159" t="s">
        <v>373</v>
      </c>
      <c r="AU258" s="159" t="s">
        <v>88</v>
      </c>
      <c r="AY258" s="17" t="s">
        <v>371</v>
      </c>
      <c r="BE258" s="160">
        <f t="shared" si="44"/>
        <v>0</v>
      </c>
      <c r="BF258" s="160">
        <f t="shared" si="45"/>
        <v>0</v>
      </c>
      <c r="BG258" s="160">
        <f t="shared" si="46"/>
        <v>0</v>
      </c>
      <c r="BH258" s="160">
        <f t="shared" si="47"/>
        <v>0</v>
      </c>
      <c r="BI258" s="160">
        <f t="shared" si="48"/>
        <v>0</v>
      </c>
      <c r="BJ258" s="17" t="s">
        <v>88</v>
      </c>
      <c r="BK258" s="160">
        <f t="shared" si="49"/>
        <v>0</v>
      </c>
      <c r="BL258" s="17" t="s">
        <v>461</v>
      </c>
      <c r="BM258" s="159" t="s">
        <v>1909</v>
      </c>
    </row>
    <row r="259" spans="2:65" s="1" customFormat="1" ht="37.9" customHeight="1" x14ac:dyDescent="0.2">
      <c r="B259" s="147"/>
      <c r="C259" s="189" t="s">
        <v>1154</v>
      </c>
      <c r="D259" s="189" t="s">
        <v>891</v>
      </c>
      <c r="E259" s="190" t="s">
        <v>3220</v>
      </c>
      <c r="F259" s="191" t="s">
        <v>3221</v>
      </c>
      <c r="G259" s="192" t="s">
        <v>513</v>
      </c>
      <c r="H259" s="193">
        <v>19</v>
      </c>
      <c r="I259" s="194"/>
      <c r="J259" s="195">
        <f t="shared" si="40"/>
        <v>0</v>
      </c>
      <c r="K259" s="191" t="s">
        <v>1</v>
      </c>
      <c r="L259" s="196"/>
      <c r="M259" s="197" t="s">
        <v>1</v>
      </c>
      <c r="N259" s="198" t="s">
        <v>41</v>
      </c>
      <c r="P259" s="157">
        <f t="shared" si="41"/>
        <v>0</v>
      </c>
      <c r="Q259" s="157">
        <v>3.1539999999999999E-2</v>
      </c>
      <c r="R259" s="157">
        <f t="shared" si="42"/>
        <v>0.59926000000000001</v>
      </c>
      <c r="S259" s="157">
        <v>0</v>
      </c>
      <c r="T259" s="158">
        <f t="shared" si="43"/>
        <v>0</v>
      </c>
      <c r="AR259" s="159" t="s">
        <v>566</v>
      </c>
      <c r="AT259" s="159" t="s">
        <v>891</v>
      </c>
      <c r="AU259" s="159" t="s">
        <v>88</v>
      </c>
      <c r="AY259" s="17" t="s">
        <v>371</v>
      </c>
      <c r="BE259" s="160">
        <f t="shared" si="44"/>
        <v>0</v>
      </c>
      <c r="BF259" s="160">
        <f t="shared" si="45"/>
        <v>0</v>
      </c>
      <c r="BG259" s="160">
        <f t="shared" si="46"/>
        <v>0</v>
      </c>
      <c r="BH259" s="160">
        <f t="shared" si="47"/>
        <v>0</v>
      </c>
      <c r="BI259" s="160">
        <f t="shared" si="48"/>
        <v>0</v>
      </c>
      <c r="BJ259" s="17" t="s">
        <v>88</v>
      </c>
      <c r="BK259" s="160">
        <f t="shared" si="49"/>
        <v>0</v>
      </c>
      <c r="BL259" s="17" t="s">
        <v>461</v>
      </c>
      <c r="BM259" s="159" t="s">
        <v>1913</v>
      </c>
    </row>
    <row r="260" spans="2:65" s="1" customFormat="1" ht="37.9" customHeight="1" x14ac:dyDescent="0.2">
      <c r="B260" s="147"/>
      <c r="C260" s="189" t="s">
        <v>1160</v>
      </c>
      <c r="D260" s="189" t="s">
        <v>891</v>
      </c>
      <c r="E260" s="190" t="s">
        <v>3222</v>
      </c>
      <c r="F260" s="191" t="s">
        <v>3223</v>
      </c>
      <c r="G260" s="192" t="s">
        <v>513</v>
      </c>
      <c r="H260" s="193">
        <v>2</v>
      </c>
      <c r="I260" s="194"/>
      <c r="J260" s="195">
        <f t="shared" si="40"/>
        <v>0</v>
      </c>
      <c r="K260" s="191" t="s">
        <v>1</v>
      </c>
      <c r="L260" s="196"/>
      <c r="M260" s="197" t="s">
        <v>1</v>
      </c>
      <c r="N260" s="198" t="s">
        <v>41</v>
      </c>
      <c r="P260" s="157">
        <f t="shared" si="41"/>
        <v>0</v>
      </c>
      <c r="Q260" s="157">
        <v>3.7839999999999999E-2</v>
      </c>
      <c r="R260" s="157">
        <f t="shared" si="42"/>
        <v>7.5679999999999997E-2</v>
      </c>
      <c r="S260" s="157">
        <v>0</v>
      </c>
      <c r="T260" s="158">
        <f t="shared" si="43"/>
        <v>0</v>
      </c>
      <c r="AR260" s="159" t="s">
        <v>566</v>
      </c>
      <c r="AT260" s="159" t="s">
        <v>891</v>
      </c>
      <c r="AU260" s="159" t="s">
        <v>88</v>
      </c>
      <c r="AY260" s="17" t="s">
        <v>371</v>
      </c>
      <c r="BE260" s="160">
        <f t="shared" si="44"/>
        <v>0</v>
      </c>
      <c r="BF260" s="160">
        <f t="shared" si="45"/>
        <v>0</v>
      </c>
      <c r="BG260" s="160">
        <f t="shared" si="46"/>
        <v>0</v>
      </c>
      <c r="BH260" s="160">
        <f t="shared" si="47"/>
        <v>0</v>
      </c>
      <c r="BI260" s="160">
        <f t="shared" si="48"/>
        <v>0</v>
      </c>
      <c r="BJ260" s="17" t="s">
        <v>88</v>
      </c>
      <c r="BK260" s="160">
        <f t="shared" si="49"/>
        <v>0</v>
      </c>
      <c r="BL260" s="17" t="s">
        <v>461</v>
      </c>
      <c r="BM260" s="159" t="s">
        <v>1920</v>
      </c>
    </row>
    <row r="261" spans="2:65" s="1" customFormat="1" ht="33" customHeight="1" x14ac:dyDescent="0.2">
      <c r="B261" s="147"/>
      <c r="C261" s="148" t="s">
        <v>1166</v>
      </c>
      <c r="D261" s="148" t="s">
        <v>373</v>
      </c>
      <c r="E261" s="149" t="s">
        <v>3224</v>
      </c>
      <c r="F261" s="150" t="s">
        <v>3225</v>
      </c>
      <c r="G261" s="151" t="s">
        <v>513</v>
      </c>
      <c r="H261" s="152">
        <v>4</v>
      </c>
      <c r="I261" s="153"/>
      <c r="J261" s="154">
        <f t="shared" si="40"/>
        <v>0</v>
      </c>
      <c r="K261" s="150" t="s">
        <v>1</v>
      </c>
      <c r="L261" s="32"/>
      <c r="M261" s="155" t="s">
        <v>1</v>
      </c>
      <c r="N261" s="156" t="s">
        <v>41</v>
      </c>
      <c r="P261" s="157">
        <f t="shared" si="41"/>
        <v>0</v>
      </c>
      <c r="Q261" s="157">
        <v>2.0000000000000002E-5</v>
      </c>
      <c r="R261" s="157">
        <f t="shared" si="42"/>
        <v>8.0000000000000007E-5</v>
      </c>
      <c r="S261" s="157">
        <v>0</v>
      </c>
      <c r="T261" s="158">
        <f t="shared" si="43"/>
        <v>0</v>
      </c>
      <c r="AR261" s="159" t="s">
        <v>461</v>
      </c>
      <c r="AT261" s="159" t="s">
        <v>373</v>
      </c>
      <c r="AU261" s="159" t="s">
        <v>88</v>
      </c>
      <c r="AY261" s="17" t="s">
        <v>371</v>
      </c>
      <c r="BE261" s="160">
        <f t="shared" si="44"/>
        <v>0</v>
      </c>
      <c r="BF261" s="160">
        <f t="shared" si="45"/>
        <v>0</v>
      </c>
      <c r="BG261" s="160">
        <f t="shared" si="46"/>
        <v>0</v>
      </c>
      <c r="BH261" s="160">
        <f t="shared" si="47"/>
        <v>0</v>
      </c>
      <c r="BI261" s="160">
        <f t="shared" si="48"/>
        <v>0</v>
      </c>
      <c r="BJ261" s="17" t="s">
        <v>88</v>
      </c>
      <c r="BK261" s="160">
        <f t="shared" si="49"/>
        <v>0</v>
      </c>
      <c r="BL261" s="17" t="s">
        <v>461</v>
      </c>
      <c r="BM261" s="159" t="s">
        <v>1926</v>
      </c>
    </row>
    <row r="262" spans="2:65" s="1" customFormat="1" ht="37.9" customHeight="1" x14ac:dyDescent="0.2">
      <c r="B262" s="147"/>
      <c r="C262" s="189" t="s">
        <v>1171</v>
      </c>
      <c r="D262" s="189" t="s">
        <v>891</v>
      </c>
      <c r="E262" s="190" t="s">
        <v>3226</v>
      </c>
      <c r="F262" s="191" t="s">
        <v>3227</v>
      </c>
      <c r="G262" s="192" t="s">
        <v>513</v>
      </c>
      <c r="H262" s="193">
        <v>4</v>
      </c>
      <c r="I262" s="194"/>
      <c r="J262" s="195">
        <f t="shared" si="40"/>
        <v>0</v>
      </c>
      <c r="K262" s="191" t="s">
        <v>1</v>
      </c>
      <c r="L262" s="196"/>
      <c r="M262" s="197" t="s">
        <v>1</v>
      </c>
      <c r="N262" s="198" t="s">
        <v>41</v>
      </c>
      <c r="P262" s="157">
        <f t="shared" si="41"/>
        <v>0</v>
      </c>
      <c r="Q262" s="157">
        <v>3.7839999999999999E-2</v>
      </c>
      <c r="R262" s="157">
        <f t="shared" si="42"/>
        <v>0.15135999999999999</v>
      </c>
      <c r="S262" s="157">
        <v>0</v>
      </c>
      <c r="T262" s="158">
        <f t="shared" si="43"/>
        <v>0</v>
      </c>
      <c r="AR262" s="159" t="s">
        <v>566</v>
      </c>
      <c r="AT262" s="159" t="s">
        <v>891</v>
      </c>
      <c r="AU262" s="159" t="s">
        <v>88</v>
      </c>
      <c r="AY262" s="17" t="s">
        <v>371</v>
      </c>
      <c r="BE262" s="160">
        <f t="shared" si="44"/>
        <v>0</v>
      </c>
      <c r="BF262" s="160">
        <f t="shared" si="45"/>
        <v>0</v>
      </c>
      <c r="BG262" s="160">
        <f t="shared" si="46"/>
        <v>0</v>
      </c>
      <c r="BH262" s="160">
        <f t="shared" si="47"/>
        <v>0</v>
      </c>
      <c r="BI262" s="160">
        <f t="shared" si="48"/>
        <v>0</v>
      </c>
      <c r="BJ262" s="17" t="s">
        <v>88</v>
      </c>
      <c r="BK262" s="160">
        <f t="shared" si="49"/>
        <v>0</v>
      </c>
      <c r="BL262" s="17" t="s">
        <v>461</v>
      </c>
      <c r="BM262" s="159" t="s">
        <v>1931</v>
      </c>
    </row>
    <row r="263" spans="2:65" s="1" customFormat="1" ht="24.2" customHeight="1" x14ac:dyDescent="0.2">
      <c r="B263" s="147"/>
      <c r="C263" s="148" t="s">
        <v>1177</v>
      </c>
      <c r="D263" s="148" t="s">
        <v>373</v>
      </c>
      <c r="E263" s="149" t="s">
        <v>3228</v>
      </c>
      <c r="F263" s="150" t="s">
        <v>3229</v>
      </c>
      <c r="G263" s="151" t="s">
        <v>513</v>
      </c>
      <c r="H263" s="152">
        <v>7</v>
      </c>
      <c r="I263" s="153"/>
      <c r="J263" s="154">
        <f t="shared" si="40"/>
        <v>0</v>
      </c>
      <c r="K263" s="150" t="s">
        <v>1</v>
      </c>
      <c r="L263" s="32"/>
      <c r="M263" s="155" t="s">
        <v>1</v>
      </c>
      <c r="N263" s="156" t="s">
        <v>41</v>
      </c>
      <c r="P263" s="157">
        <f t="shared" si="41"/>
        <v>0</v>
      </c>
      <c r="Q263" s="157">
        <v>2.0000000000000002E-5</v>
      </c>
      <c r="R263" s="157">
        <f t="shared" si="42"/>
        <v>1.4000000000000001E-4</v>
      </c>
      <c r="S263" s="157">
        <v>0</v>
      </c>
      <c r="T263" s="158">
        <f t="shared" si="43"/>
        <v>0</v>
      </c>
      <c r="AR263" s="159" t="s">
        <v>461</v>
      </c>
      <c r="AT263" s="159" t="s">
        <v>373</v>
      </c>
      <c r="AU263" s="159" t="s">
        <v>88</v>
      </c>
      <c r="AY263" s="17" t="s">
        <v>371</v>
      </c>
      <c r="BE263" s="160">
        <f t="shared" si="44"/>
        <v>0</v>
      </c>
      <c r="BF263" s="160">
        <f t="shared" si="45"/>
        <v>0</v>
      </c>
      <c r="BG263" s="160">
        <f t="shared" si="46"/>
        <v>0</v>
      </c>
      <c r="BH263" s="160">
        <f t="shared" si="47"/>
        <v>0</v>
      </c>
      <c r="BI263" s="160">
        <f t="shared" si="48"/>
        <v>0</v>
      </c>
      <c r="BJ263" s="17" t="s">
        <v>88</v>
      </c>
      <c r="BK263" s="160">
        <f t="shared" si="49"/>
        <v>0</v>
      </c>
      <c r="BL263" s="17" t="s">
        <v>461</v>
      </c>
      <c r="BM263" s="159" t="s">
        <v>1936</v>
      </c>
    </row>
    <row r="264" spans="2:65" s="1" customFormat="1" ht="37.9" customHeight="1" x14ac:dyDescent="0.2">
      <c r="B264" s="147"/>
      <c r="C264" s="189" t="s">
        <v>1181</v>
      </c>
      <c r="D264" s="189" t="s">
        <v>891</v>
      </c>
      <c r="E264" s="190" t="s">
        <v>3230</v>
      </c>
      <c r="F264" s="191" t="s">
        <v>3231</v>
      </c>
      <c r="G264" s="192" t="s">
        <v>513</v>
      </c>
      <c r="H264" s="193">
        <v>2</v>
      </c>
      <c r="I264" s="194"/>
      <c r="J264" s="195">
        <f t="shared" si="40"/>
        <v>0</v>
      </c>
      <c r="K264" s="191" t="s">
        <v>1</v>
      </c>
      <c r="L264" s="196"/>
      <c r="M264" s="197" t="s">
        <v>1</v>
      </c>
      <c r="N264" s="198" t="s">
        <v>41</v>
      </c>
      <c r="P264" s="157">
        <f t="shared" si="41"/>
        <v>0</v>
      </c>
      <c r="Q264" s="157">
        <v>3.7839999999999999E-2</v>
      </c>
      <c r="R264" s="157">
        <f t="shared" si="42"/>
        <v>7.5679999999999997E-2</v>
      </c>
      <c r="S264" s="157">
        <v>0</v>
      </c>
      <c r="T264" s="158">
        <f t="shared" si="43"/>
        <v>0</v>
      </c>
      <c r="AR264" s="159" t="s">
        <v>566</v>
      </c>
      <c r="AT264" s="159" t="s">
        <v>891</v>
      </c>
      <c r="AU264" s="159" t="s">
        <v>88</v>
      </c>
      <c r="AY264" s="17" t="s">
        <v>371</v>
      </c>
      <c r="BE264" s="160">
        <f t="shared" si="44"/>
        <v>0</v>
      </c>
      <c r="BF264" s="160">
        <f t="shared" si="45"/>
        <v>0</v>
      </c>
      <c r="BG264" s="160">
        <f t="shared" si="46"/>
        <v>0</v>
      </c>
      <c r="BH264" s="160">
        <f t="shared" si="47"/>
        <v>0</v>
      </c>
      <c r="BI264" s="160">
        <f t="shared" si="48"/>
        <v>0</v>
      </c>
      <c r="BJ264" s="17" t="s">
        <v>88</v>
      </c>
      <c r="BK264" s="160">
        <f t="shared" si="49"/>
        <v>0</v>
      </c>
      <c r="BL264" s="17" t="s">
        <v>461</v>
      </c>
      <c r="BM264" s="159" t="s">
        <v>1940</v>
      </c>
    </row>
    <row r="265" spans="2:65" s="1" customFormat="1" ht="37.9" customHeight="1" x14ac:dyDescent="0.2">
      <c r="B265" s="147"/>
      <c r="C265" s="189" t="s">
        <v>1185</v>
      </c>
      <c r="D265" s="189" t="s">
        <v>891</v>
      </c>
      <c r="E265" s="190" t="s">
        <v>3232</v>
      </c>
      <c r="F265" s="191" t="s">
        <v>3233</v>
      </c>
      <c r="G265" s="192" t="s">
        <v>513</v>
      </c>
      <c r="H265" s="193">
        <v>5</v>
      </c>
      <c r="I265" s="194"/>
      <c r="J265" s="195">
        <f t="shared" si="40"/>
        <v>0</v>
      </c>
      <c r="K265" s="191" t="s">
        <v>1</v>
      </c>
      <c r="L265" s="196"/>
      <c r="M265" s="197" t="s">
        <v>1</v>
      </c>
      <c r="N265" s="198" t="s">
        <v>41</v>
      </c>
      <c r="P265" s="157">
        <f t="shared" si="41"/>
        <v>0</v>
      </c>
      <c r="Q265" s="157">
        <v>3.7839999999999999E-2</v>
      </c>
      <c r="R265" s="157">
        <f t="shared" si="42"/>
        <v>0.18919999999999998</v>
      </c>
      <c r="S265" s="157">
        <v>0</v>
      </c>
      <c r="T265" s="158">
        <f t="shared" si="43"/>
        <v>0</v>
      </c>
      <c r="AR265" s="159" t="s">
        <v>566</v>
      </c>
      <c r="AT265" s="159" t="s">
        <v>891</v>
      </c>
      <c r="AU265" s="159" t="s">
        <v>88</v>
      </c>
      <c r="AY265" s="17" t="s">
        <v>371</v>
      </c>
      <c r="BE265" s="160">
        <f t="shared" si="44"/>
        <v>0</v>
      </c>
      <c r="BF265" s="160">
        <f t="shared" si="45"/>
        <v>0</v>
      </c>
      <c r="BG265" s="160">
        <f t="shared" si="46"/>
        <v>0</v>
      </c>
      <c r="BH265" s="160">
        <f t="shared" si="47"/>
        <v>0</v>
      </c>
      <c r="BI265" s="160">
        <f t="shared" si="48"/>
        <v>0</v>
      </c>
      <c r="BJ265" s="17" t="s">
        <v>88</v>
      </c>
      <c r="BK265" s="160">
        <f t="shared" si="49"/>
        <v>0</v>
      </c>
      <c r="BL265" s="17" t="s">
        <v>461</v>
      </c>
      <c r="BM265" s="159" t="s">
        <v>1947</v>
      </c>
    </row>
    <row r="266" spans="2:65" s="1" customFormat="1" ht="33" customHeight="1" x14ac:dyDescent="0.2">
      <c r="B266" s="147"/>
      <c r="C266" s="148" t="s">
        <v>1190</v>
      </c>
      <c r="D266" s="148" t="s">
        <v>373</v>
      </c>
      <c r="E266" s="149" t="s">
        <v>3234</v>
      </c>
      <c r="F266" s="150" t="s">
        <v>3235</v>
      </c>
      <c r="G266" s="151" t="s">
        <v>513</v>
      </c>
      <c r="H266" s="152">
        <v>12</v>
      </c>
      <c r="I266" s="153"/>
      <c r="J266" s="154">
        <f t="shared" si="40"/>
        <v>0</v>
      </c>
      <c r="K266" s="150" t="s">
        <v>1</v>
      </c>
      <c r="L266" s="32"/>
      <c r="M266" s="155" t="s">
        <v>1</v>
      </c>
      <c r="N266" s="156" t="s">
        <v>41</v>
      </c>
      <c r="P266" s="157">
        <f t="shared" si="41"/>
        <v>0</v>
      </c>
      <c r="Q266" s="157">
        <v>2.0000000000000002E-5</v>
      </c>
      <c r="R266" s="157">
        <f t="shared" si="42"/>
        <v>2.4000000000000003E-4</v>
      </c>
      <c r="S266" s="157">
        <v>0</v>
      </c>
      <c r="T266" s="158">
        <f t="shared" si="43"/>
        <v>0</v>
      </c>
      <c r="AR266" s="159" t="s">
        <v>461</v>
      </c>
      <c r="AT266" s="159" t="s">
        <v>373</v>
      </c>
      <c r="AU266" s="159" t="s">
        <v>88</v>
      </c>
      <c r="AY266" s="17" t="s">
        <v>371</v>
      </c>
      <c r="BE266" s="160">
        <f t="shared" si="44"/>
        <v>0</v>
      </c>
      <c r="BF266" s="160">
        <f t="shared" si="45"/>
        <v>0</v>
      </c>
      <c r="BG266" s="160">
        <f t="shared" si="46"/>
        <v>0</v>
      </c>
      <c r="BH266" s="160">
        <f t="shared" si="47"/>
        <v>0</v>
      </c>
      <c r="BI266" s="160">
        <f t="shared" si="48"/>
        <v>0</v>
      </c>
      <c r="BJ266" s="17" t="s">
        <v>88</v>
      </c>
      <c r="BK266" s="160">
        <f t="shared" si="49"/>
        <v>0</v>
      </c>
      <c r="BL266" s="17" t="s">
        <v>461</v>
      </c>
      <c r="BM266" s="159" t="s">
        <v>1954</v>
      </c>
    </row>
    <row r="267" spans="2:65" s="1" customFormat="1" ht="37.9" customHeight="1" x14ac:dyDescent="0.2">
      <c r="B267" s="147"/>
      <c r="C267" s="189" t="s">
        <v>1194</v>
      </c>
      <c r="D267" s="189" t="s">
        <v>891</v>
      </c>
      <c r="E267" s="190" t="s">
        <v>3236</v>
      </c>
      <c r="F267" s="191" t="s">
        <v>3237</v>
      </c>
      <c r="G267" s="192" t="s">
        <v>513</v>
      </c>
      <c r="H267" s="193">
        <v>3</v>
      </c>
      <c r="I267" s="194"/>
      <c r="J267" s="195">
        <f t="shared" si="40"/>
        <v>0</v>
      </c>
      <c r="K267" s="191" t="s">
        <v>1</v>
      </c>
      <c r="L267" s="196"/>
      <c r="M267" s="197" t="s">
        <v>1</v>
      </c>
      <c r="N267" s="198" t="s">
        <v>41</v>
      </c>
      <c r="P267" s="157">
        <f t="shared" si="41"/>
        <v>0</v>
      </c>
      <c r="Q267" s="157">
        <v>4.9279999999999997E-2</v>
      </c>
      <c r="R267" s="157">
        <f t="shared" si="42"/>
        <v>0.14784</v>
      </c>
      <c r="S267" s="157">
        <v>0</v>
      </c>
      <c r="T267" s="158">
        <f t="shared" si="43"/>
        <v>0</v>
      </c>
      <c r="AR267" s="159" t="s">
        <v>566</v>
      </c>
      <c r="AT267" s="159" t="s">
        <v>891</v>
      </c>
      <c r="AU267" s="159" t="s">
        <v>88</v>
      </c>
      <c r="AY267" s="17" t="s">
        <v>371</v>
      </c>
      <c r="BE267" s="160">
        <f t="shared" si="44"/>
        <v>0</v>
      </c>
      <c r="BF267" s="160">
        <f t="shared" si="45"/>
        <v>0</v>
      </c>
      <c r="BG267" s="160">
        <f t="shared" si="46"/>
        <v>0</v>
      </c>
      <c r="BH267" s="160">
        <f t="shared" si="47"/>
        <v>0</v>
      </c>
      <c r="BI267" s="160">
        <f t="shared" si="48"/>
        <v>0</v>
      </c>
      <c r="BJ267" s="17" t="s">
        <v>88</v>
      </c>
      <c r="BK267" s="160">
        <f t="shared" si="49"/>
        <v>0</v>
      </c>
      <c r="BL267" s="17" t="s">
        <v>461</v>
      </c>
      <c r="BM267" s="159" t="s">
        <v>1962</v>
      </c>
    </row>
    <row r="268" spans="2:65" s="1" customFormat="1" ht="37.9" customHeight="1" x14ac:dyDescent="0.2">
      <c r="B268" s="147"/>
      <c r="C268" s="189" t="s">
        <v>1200</v>
      </c>
      <c r="D268" s="189" t="s">
        <v>891</v>
      </c>
      <c r="E268" s="190" t="s">
        <v>3238</v>
      </c>
      <c r="F268" s="191" t="s">
        <v>3239</v>
      </c>
      <c r="G268" s="192" t="s">
        <v>513</v>
      </c>
      <c r="H268" s="193">
        <v>9</v>
      </c>
      <c r="I268" s="194"/>
      <c r="J268" s="195">
        <f t="shared" si="40"/>
        <v>0</v>
      </c>
      <c r="K268" s="191" t="s">
        <v>1</v>
      </c>
      <c r="L268" s="196"/>
      <c r="M268" s="197" t="s">
        <v>1</v>
      </c>
      <c r="N268" s="198" t="s">
        <v>41</v>
      </c>
      <c r="P268" s="157">
        <f t="shared" si="41"/>
        <v>0</v>
      </c>
      <c r="Q268" s="157">
        <v>5.9130000000000002E-2</v>
      </c>
      <c r="R268" s="157">
        <f t="shared" si="42"/>
        <v>0.53217000000000003</v>
      </c>
      <c r="S268" s="157">
        <v>0</v>
      </c>
      <c r="T268" s="158">
        <f t="shared" si="43"/>
        <v>0</v>
      </c>
      <c r="AR268" s="159" t="s">
        <v>566</v>
      </c>
      <c r="AT268" s="159" t="s">
        <v>891</v>
      </c>
      <c r="AU268" s="159" t="s">
        <v>88</v>
      </c>
      <c r="AY268" s="17" t="s">
        <v>371</v>
      </c>
      <c r="BE268" s="160">
        <f t="shared" si="44"/>
        <v>0</v>
      </c>
      <c r="BF268" s="160">
        <f t="shared" si="45"/>
        <v>0</v>
      </c>
      <c r="BG268" s="160">
        <f t="shared" si="46"/>
        <v>0</v>
      </c>
      <c r="BH268" s="160">
        <f t="shared" si="47"/>
        <v>0</v>
      </c>
      <c r="BI268" s="160">
        <f t="shared" si="48"/>
        <v>0</v>
      </c>
      <c r="BJ268" s="17" t="s">
        <v>88</v>
      </c>
      <c r="BK268" s="160">
        <f t="shared" si="49"/>
        <v>0</v>
      </c>
      <c r="BL268" s="17" t="s">
        <v>461</v>
      </c>
      <c r="BM268" s="159" t="s">
        <v>1970</v>
      </c>
    </row>
    <row r="269" spans="2:65" s="1" customFormat="1" ht="33" customHeight="1" x14ac:dyDescent="0.2">
      <c r="B269" s="147"/>
      <c r="C269" s="148" t="s">
        <v>1216</v>
      </c>
      <c r="D269" s="148" t="s">
        <v>373</v>
      </c>
      <c r="E269" s="149" t="s">
        <v>3240</v>
      </c>
      <c r="F269" s="150" t="s">
        <v>3241</v>
      </c>
      <c r="G269" s="151" t="s">
        <v>513</v>
      </c>
      <c r="H269" s="152">
        <v>43</v>
      </c>
      <c r="I269" s="153"/>
      <c r="J269" s="154">
        <f t="shared" si="40"/>
        <v>0</v>
      </c>
      <c r="K269" s="150" t="s">
        <v>1</v>
      </c>
      <c r="L269" s="32"/>
      <c r="M269" s="155" t="s">
        <v>1</v>
      </c>
      <c r="N269" s="156" t="s">
        <v>41</v>
      </c>
      <c r="P269" s="157">
        <f t="shared" si="41"/>
        <v>0</v>
      </c>
      <c r="Q269" s="157">
        <v>2.0000000000000002E-5</v>
      </c>
      <c r="R269" s="157">
        <f t="shared" si="42"/>
        <v>8.6000000000000009E-4</v>
      </c>
      <c r="S269" s="157">
        <v>0</v>
      </c>
      <c r="T269" s="158">
        <f t="shared" si="43"/>
        <v>0</v>
      </c>
      <c r="AR269" s="159" t="s">
        <v>461</v>
      </c>
      <c r="AT269" s="159" t="s">
        <v>373</v>
      </c>
      <c r="AU269" s="159" t="s">
        <v>88</v>
      </c>
      <c r="AY269" s="17" t="s">
        <v>371</v>
      </c>
      <c r="BE269" s="160">
        <f t="shared" si="44"/>
        <v>0</v>
      </c>
      <c r="BF269" s="160">
        <f t="shared" si="45"/>
        <v>0</v>
      </c>
      <c r="BG269" s="160">
        <f t="shared" si="46"/>
        <v>0</v>
      </c>
      <c r="BH269" s="160">
        <f t="shared" si="47"/>
        <v>0</v>
      </c>
      <c r="BI269" s="160">
        <f t="shared" si="48"/>
        <v>0</v>
      </c>
      <c r="BJ269" s="17" t="s">
        <v>88</v>
      </c>
      <c r="BK269" s="160">
        <f t="shared" si="49"/>
        <v>0</v>
      </c>
      <c r="BL269" s="17" t="s">
        <v>461</v>
      </c>
      <c r="BM269" s="159" t="s">
        <v>1976</v>
      </c>
    </row>
    <row r="270" spans="2:65" s="1" customFormat="1" ht="37.9" customHeight="1" x14ac:dyDescent="0.2">
      <c r="B270" s="147"/>
      <c r="C270" s="189" t="s">
        <v>1257</v>
      </c>
      <c r="D270" s="189" t="s">
        <v>891</v>
      </c>
      <c r="E270" s="190" t="s">
        <v>3242</v>
      </c>
      <c r="F270" s="191" t="s">
        <v>3243</v>
      </c>
      <c r="G270" s="192" t="s">
        <v>513</v>
      </c>
      <c r="H270" s="193">
        <v>3</v>
      </c>
      <c r="I270" s="194"/>
      <c r="J270" s="195">
        <f t="shared" si="40"/>
        <v>0</v>
      </c>
      <c r="K270" s="191" t="s">
        <v>1</v>
      </c>
      <c r="L270" s="196"/>
      <c r="M270" s="197" t="s">
        <v>1</v>
      </c>
      <c r="N270" s="198" t="s">
        <v>41</v>
      </c>
      <c r="P270" s="157">
        <f t="shared" si="41"/>
        <v>0</v>
      </c>
      <c r="Q270" s="157">
        <v>7.8839999999999993E-2</v>
      </c>
      <c r="R270" s="157">
        <f t="shared" si="42"/>
        <v>0.23651999999999998</v>
      </c>
      <c r="S270" s="157">
        <v>0</v>
      </c>
      <c r="T270" s="158">
        <f t="shared" si="43"/>
        <v>0</v>
      </c>
      <c r="AR270" s="159" t="s">
        <v>566</v>
      </c>
      <c r="AT270" s="159" t="s">
        <v>891</v>
      </c>
      <c r="AU270" s="159" t="s">
        <v>88</v>
      </c>
      <c r="AY270" s="17" t="s">
        <v>371</v>
      </c>
      <c r="BE270" s="160">
        <f t="shared" si="44"/>
        <v>0</v>
      </c>
      <c r="BF270" s="160">
        <f t="shared" si="45"/>
        <v>0</v>
      </c>
      <c r="BG270" s="160">
        <f t="shared" si="46"/>
        <v>0</v>
      </c>
      <c r="BH270" s="160">
        <f t="shared" si="47"/>
        <v>0</v>
      </c>
      <c r="BI270" s="160">
        <f t="shared" si="48"/>
        <v>0</v>
      </c>
      <c r="BJ270" s="17" t="s">
        <v>88</v>
      </c>
      <c r="BK270" s="160">
        <f t="shared" si="49"/>
        <v>0</v>
      </c>
      <c r="BL270" s="17" t="s">
        <v>461</v>
      </c>
      <c r="BM270" s="159" t="s">
        <v>1981</v>
      </c>
    </row>
    <row r="271" spans="2:65" s="1" customFormat="1" ht="37.9" customHeight="1" x14ac:dyDescent="0.2">
      <c r="B271" s="147"/>
      <c r="C271" s="189" t="s">
        <v>1261</v>
      </c>
      <c r="D271" s="189" t="s">
        <v>891</v>
      </c>
      <c r="E271" s="190" t="s">
        <v>3244</v>
      </c>
      <c r="F271" s="191" t="s">
        <v>3245</v>
      </c>
      <c r="G271" s="192" t="s">
        <v>513</v>
      </c>
      <c r="H271" s="193">
        <v>40</v>
      </c>
      <c r="I271" s="194"/>
      <c r="J271" s="195">
        <f t="shared" si="40"/>
        <v>0</v>
      </c>
      <c r="K271" s="191" t="s">
        <v>1</v>
      </c>
      <c r="L271" s="196"/>
      <c r="M271" s="197" t="s">
        <v>1</v>
      </c>
      <c r="N271" s="198" t="s">
        <v>41</v>
      </c>
      <c r="P271" s="157">
        <f t="shared" si="41"/>
        <v>0</v>
      </c>
      <c r="Q271" s="157">
        <v>8.8690000000000005E-2</v>
      </c>
      <c r="R271" s="157">
        <f t="shared" si="42"/>
        <v>3.5476000000000001</v>
      </c>
      <c r="S271" s="157">
        <v>0</v>
      </c>
      <c r="T271" s="158">
        <f t="shared" si="43"/>
        <v>0</v>
      </c>
      <c r="AR271" s="159" t="s">
        <v>566</v>
      </c>
      <c r="AT271" s="159" t="s">
        <v>891</v>
      </c>
      <c r="AU271" s="159" t="s">
        <v>88</v>
      </c>
      <c r="AY271" s="17" t="s">
        <v>371</v>
      </c>
      <c r="BE271" s="160">
        <f t="shared" si="44"/>
        <v>0</v>
      </c>
      <c r="BF271" s="160">
        <f t="shared" si="45"/>
        <v>0</v>
      </c>
      <c r="BG271" s="160">
        <f t="shared" si="46"/>
        <v>0</v>
      </c>
      <c r="BH271" s="160">
        <f t="shared" si="47"/>
        <v>0</v>
      </c>
      <c r="BI271" s="160">
        <f t="shared" si="48"/>
        <v>0</v>
      </c>
      <c r="BJ271" s="17" t="s">
        <v>88</v>
      </c>
      <c r="BK271" s="160">
        <f t="shared" si="49"/>
        <v>0</v>
      </c>
      <c r="BL271" s="17" t="s">
        <v>461</v>
      </c>
      <c r="BM271" s="159" t="s">
        <v>1986</v>
      </c>
    </row>
    <row r="272" spans="2:65" s="1" customFormat="1" ht="24.2" customHeight="1" x14ac:dyDescent="0.2">
      <c r="B272" s="147"/>
      <c r="C272" s="148" t="s">
        <v>1272</v>
      </c>
      <c r="D272" s="148" t="s">
        <v>373</v>
      </c>
      <c r="E272" s="149" t="s">
        <v>3246</v>
      </c>
      <c r="F272" s="150" t="s">
        <v>3247</v>
      </c>
      <c r="G272" s="151" t="s">
        <v>513</v>
      </c>
      <c r="H272" s="152">
        <v>196</v>
      </c>
      <c r="I272" s="153"/>
      <c r="J272" s="154">
        <f t="shared" si="40"/>
        <v>0</v>
      </c>
      <c r="K272" s="150" t="s">
        <v>1</v>
      </c>
      <c r="L272" s="32"/>
      <c r="M272" s="155" t="s">
        <v>1</v>
      </c>
      <c r="N272" s="156" t="s">
        <v>41</v>
      </c>
      <c r="P272" s="157">
        <f t="shared" si="41"/>
        <v>0</v>
      </c>
      <c r="Q272" s="157">
        <v>0</v>
      </c>
      <c r="R272" s="157">
        <f t="shared" si="42"/>
        <v>0</v>
      </c>
      <c r="S272" s="157">
        <v>0</v>
      </c>
      <c r="T272" s="158">
        <f t="shared" si="43"/>
        <v>0</v>
      </c>
      <c r="AR272" s="159" t="s">
        <v>461</v>
      </c>
      <c r="AT272" s="159" t="s">
        <v>373</v>
      </c>
      <c r="AU272" s="159" t="s">
        <v>88</v>
      </c>
      <c r="AY272" s="17" t="s">
        <v>371</v>
      </c>
      <c r="BE272" s="160">
        <f t="shared" si="44"/>
        <v>0</v>
      </c>
      <c r="BF272" s="160">
        <f t="shared" si="45"/>
        <v>0</v>
      </c>
      <c r="BG272" s="160">
        <f t="shared" si="46"/>
        <v>0</v>
      </c>
      <c r="BH272" s="160">
        <f t="shared" si="47"/>
        <v>0</v>
      </c>
      <c r="BI272" s="160">
        <f t="shared" si="48"/>
        <v>0</v>
      </c>
      <c r="BJ272" s="17" t="s">
        <v>88</v>
      </c>
      <c r="BK272" s="160">
        <f t="shared" si="49"/>
        <v>0</v>
      </c>
      <c r="BL272" s="17" t="s">
        <v>461</v>
      </c>
      <c r="BM272" s="159" t="s">
        <v>1990</v>
      </c>
    </row>
    <row r="273" spans="2:65" s="1" customFormat="1" ht="62.65" customHeight="1" x14ac:dyDescent="0.2">
      <c r="B273" s="147"/>
      <c r="C273" s="189" t="s">
        <v>1276</v>
      </c>
      <c r="D273" s="189" t="s">
        <v>891</v>
      </c>
      <c r="E273" s="190" t="s">
        <v>3248</v>
      </c>
      <c r="F273" s="191" t="s">
        <v>3249</v>
      </c>
      <c r="G273" s="192" t="s">
        <v>513</v>
      </c>
      <c r="H273" s="193">
        <v>2</v>
      </c>
      <c r="I273" s="194"/>
      <c r="J273" s="195">
        <f t="shared" si="40"/>
        <v>0</v>
      </c>
      <c r="K273" s="191" t="s">
        <v>1</v>
      </c>
      <c r="L273" s="196"/>
      <c r="M273" s="197" t="s">
        <v>1</v>
      </c>
      <c r="N273" s="198" t="s">
        <v>41</v>
      </c>
      <c r="P273" s="157">
        <f t="shared" si="41"/>
        <v>0</v>
      </c>
      <c r="Q273" s="157">
        <v>8.8690000000000005E-2</v>
      </c>
      <c r="R273" s="157">
        <f t="shared" si="42"/>
        <v>0.17738000000000001</v>
      </c>
      <c r="S273" s="157">
        <v>0</v>
      </c>
      <c r="T273" s="158">
        <f t="shared" si="43"/>
        <v>0</v>
      </c>
      <c r="AR273" s="159" t="s">
        <v>566</v>
      </c>
      <c r="AT273" s="159" t="s">
        <v>891</v>
      </c>
      <c r="AU273" s="159" t="s">
        <v>88</v>
      </c>
      <c r="AY273" s="17" t="s">
        <v>371</v>
      </c>
      <c r="BE273" s="160">
        <f t="shared" si="44"/>
        <v>0</v>
      </c>
      <c r="BF273" s="160">
        <f t="shared" si="45"/>
        <v>0</v>
      </c>
      <c r="BG273" s="160">
        <f t="shared" si="46"/>
        <v>0</v>
      </c>
      <c r="BH273" s="160">
        <f t="shared" si="47"/>
        <v>0</v>
      </c>
      <c r="BI273" s="160">
        <f t="shared" si="48"/>
        <v>0</v>
      </c>
      <c r="BJ273" s="17" t="s">
        <v>88</v>
      </c>
      <c r="BK273" s="160">
        <f t="shared" si="49"/>
        <v>0</v>
      </c>
      <c r="BL273" s="17" t="s">
        <v>461</v>
      </c>
      <c r="BM273" s="159" t="s">
        <v>1996</v>
      </c>
    </row>
    <row r="274" spans="2:65" s="1" customFormat="1" ht="16.5" customHeight="1" x14ac:dyDescent="0.2">
      <c r="B274" s="147"/>
      <c r="C274" s="148" t="s">
        <v>1281</v>
      </c>
      <c r="D274" s="148" t="s">
        <v>373</v>
      </c>
      <c r="E274" s="149" t="s">
        <v>3250</v>
      </c>
      <c r="F274" s="150" t="s">
        <v>3251</v>
      </c>
      <c r="G274" s="151" t="s">
        <v>513</v>
      </c>
      <c r="H274" s="152">
        <v>2</v>
      </c>
      <c r="I274" s="153"/>
      <c r="J274" s="154">
        <f t="shared" si="40"/>
        <v>0</v>
      </c>
      <c r="K274" s="150" t="s">
        <v>1</v>
      </c>
      <c r="L274" s="32"/>
      <c r="M274" s="155" t="s">
        <v>1</v>
      </c>
      <c r="N274" s="156" t="s">
        <v>41</v>
      </c>
      <c r="P274" s="157">
        <f t="shared" si="41"/>
        <v>0</v>
      </c>
      <c r="Q274" s="157">
        <v>2.0000000000000002E-5</v>
      </c>
      <c r="R274" s="157">
        <f t="shared" si="42"/>
        <v>4.0000000000000003E-5</v>
      </c>
      <c r="S274" s="157">
        <v>0</v>
      </c>
      <c r="T274" s="158">
        <f t="shared" si="43"/>
        <v>0</v>
      </c>
      <c r="AR274" s="159" t="s">
        <v>461</v>
      </c>
      <c r="AT274" s="159" t="s">
        <v>373</v>
      </c>
      <c r="AU274" s="159" t="s">
        <v>88</v>
      </c>
      <c r="AY274" s="17" t="s">
        <v>371</v>
      </c>
      <c r="BE274" s="160">
        <f t="shared" si="44"/>
        <v>0</v>
      </c>
      <c r="BF274" s="160">
        <f t="shared" si="45"/>
        <v>0</v>
      </c>
      <c r="BG274" s="160">
        <f t="shared" si="46"/>
        <v>0</v>
      </c>
      <c r="BH274" s="160">
        <f t="shared" si="47"/>
        <v>0</v>
      </c>
      <c r="BI274" s="160">
        <f t="shared" si="48"/>
        <v>0</v>
      </c>
      <c r="BJ274" s="17" t="s">
        <v>88</v>
      </c>
      <c r="BK274" s="160">
        <f t="shared" si="49"/>
        <v>0</v>
      </c>
      <c r="BL274" s="17" t="s">
        <v>461</v>
      </c>
      <c r="BM274" s="159" t="s">
        <v>2005</v>
      </c>
    </row>
    <row r="275" spans="2:65" s="1" customFormat="1" ht="24.2" customHeight="1" x14ac:dyDescent="0.2">
      <c r="B275" s="147"/>
      <c r="C275" s="148" t="s">
        <v>1285</v>
      </c>
      <c r="D275" s="148" t="s">
        <v>373</v>
      </c>
      <c r="E275" s="149" t="s">
        <v>3252</v>
      </c>
      <c r="F275" s="150" t="s">
        <v>3253</v>
      </c>
      <c r="G275" s="151" t="s">
        <v>3091</v>
      </c>
      <c r="H275" s="152">
        <v>5</v>
      </c>
      <c r="I275" s="153"/>
      <c r="J275" s="154">
        <f t="shared" si="40"/>
        <v>0</v>
      </c>
      <c r="K275" s="150" t="s">
        <v>1</v>
      </c>
      <c r="L275" s="32"/>
      <c r="M275" s="155" t="s">
        <v>1</v>
      </c>
      <c r="N275" s="156" t="s">
        <v>41</v>
      </c>
      <c r="P275" s="157">
        <f t="shared" si="41"/>
        <v>0</v>
      </c>
      <c r="Q275" s="157">
        <v>0.15271000000000001</v>
      </c>
      <c r="R275" s="157">
        <f t="shared" si="42"/>
        <v>0.76355000000000006</v>
      </c>
      <c r="S275" s="157">
        <v>0</v>
      </c>
      <c r="T275" s="158">
        <f t="shared" si="43"/>
        <v>0</v>
      </c>
      <c r="AR275" s="159" t="s">
        <v>461</v>
      </c>
      <c r="AT275" s="159" t="s">
        <v>373</v>
      </c>
      <c r="AU275" s="159" t="s">
        <v>88</v>
      </c>
      <c r="AY275" s="17" t="s">
        <v>371</v>
      </c>
      <c r="BE275" s="160">
        <f t="shared" si="44"/>
        <v>0</v>
      </c>
      <c r="BF275" s="160">
        <f t="shared" si="45"/>
        <v>0</v>
      </c>
      <c r="BG275" s="160">
        <f t="shared" si="46"/>
        <v>0</v>
      </c>
      <c r="BH275" s="160">
        <f t="shared" si="47"/>
        <v>0</v>
      </c>
      <c r="BI275" s="160">
        <f t="shared" si="48"/>
        <v>0</v>
      </c>
      <c r="BJ275" s="17" t="s">
        <v>88</v>
      </c>
      <c r="BK275" s="160">
        <f t="shared" si="49"/>
        <v>0</v>
      </c>
      <c r="BL275" s="17" t="s">
        <v>461</v>
      </c>
      <c r="BM275" s="159" t="s">
        <v>2010</v>
      </c>
    </row>
    <row r="276" spans="2:65" s="1" customFormat="1" ht="33" customHeight="1" x14ac:dyDescent="0.2">
      <c r="B276" s="147"/>
      <c r="C276" s="148" t="s">
        <v>1289</v>
      </c>
      <c r="D276" s="148" t="s">
        <v>373</v>
      </c>
      <c r="E276" s="149" t="s">
        <v>3254</v>
      </c>
      <c r="F276" s="150" t="s">
        <v>3255</v>
      </c>
      <c r="G276" s="151" t="s">
        <v>513</v>
      </c>
      <c r="H276" s="152">
        <v>15</v>
      </c>
      <c r="I276" s="153"/>
      <c r="J276" s="154">
        <f t="shared" si="40"/>
        <v>0</v>
      </c>
      <c r="K276" s="150" t="s">
        <v>1</v>
      </c>
      <c r="L276" s="32"/>
      <c r="M276" s="155" t="s">
        <v>1</v>
      </c>
      <c r="N276" s="156" t="s">
        <v>41</v>
      </c>
      <c r="P276" s="157">
        <f t="shared" si="41"/>
        <v>0</v>
      </c>
      <c r="Q276" s="157">
        <v>2.5000000000000001E-4</v>
      </c>
      <c r="R276" s="157">
        <f t="shared" si="42"/>
        <v>3.7499999999999999E-3</v>
      </c>
      <c r="S276" s="157">
        <v>0</v>
      </c>
      <c r="T276" s="158">
        <f t="shared" si="43"/>
        <v>0</v>
      </c>
      <c r="AR276" s="159" t="s">
        <v>461</v>
      </c>
      <c r="AT276" s="159" t="s">
        <v>373</v>
      </c>
      <c r="AU276" s="159" t="s">
        <v>88</v>
      </c>
      <c r="AY276" s="17" t="s">
        <v>371</v>
      </c>
      <c r="BE276" s="160">
        <f t="shared" si="44"/>
        <v>0</v>
      </c>
      <c r="BF276" s="160">
        <f t="shared" si="45"/>
        <v>0</v>
      </c>
      <c r="BG276" s="160">
        <f t="shared" si="46"/>
        <v>0</v>
      </c>
      <c r="BH276" s="160">
        <f t="shared" si="47"/>
        <v>0</v>
      </c>
      <c r="BI276" s="160">
        <f t="shared" si="48"/>
        <v>0</v>
      </c>
      <c r="BJ276" s="17" t="s">
        <v>88</v>
      </c>
      <c r="BK276" s="160">
        <f t="shared" si="49"/>
        <v>0</v>
      </c>
      <c r="BL276" s="17" t="s">
        <v>461</v>
      </c>
      <c r="BM276" s="159" t="s">
        <v>2015</v>
      </c>
    </row>
    <row r="277" spans="2:65" s="1" customFormat="1" ht="33" customHeight="1" x14ac:dyDescent="0.2">
      <c r="B277" s="147"/>
      <c r="C277" s="148" t="s">
        <v>1293</v>
      </c>
      <c r="D277" s="148" t="s">
        <v>373</v>
      </c>
      <c r="E277" s="149" t="s">
        <v>3256</v>
      </c>
      <c r="F277" s="150" t="s">
        <v>3257</v>
      </c>
      <c r="G277" s="151" t="s">
        <v>513</v>
      </c>
      <c r="H277" s="152">
        <v>20</v>
      </c>
      <c r="I277" s="153"/>
      <c r="J277" s="154">
        <f t="shared" si="40"/>
        <v>0</v>
      </c>
      <c r="K277" s="150" t="s">
        <v>1</v>
      </c>
      <c r="L277" s="32"/>
      <c r="M277" s="155" t="s">
        <v>1</v>
      </c>
      <c r="N277" s="156" t="s">
        <v>41</v>
      </c>
      <c r="P277" s="157">
        <f t="shared" si="41"/>
        <v>0</v>
      </c>
      <c r="Q277" s="157">
        <v>3.1E-4</v>
      </c>
      <c r="R277" s="157">
        <f t="shared" si="42"/>
        <v>6.1999999999999998E-3</v>
      </c>
      <c r="S277" s="157">
        <v>0</v>
      </c>
      <c r="T277" s="158">
        <f t="shared" si="43"/>
        <v>0</v>
      </c>
      <c r="AR277" s="159" t="s">
        <v>461</v>
      </c>
      <c r="AT277" s="159" t="s">
        <v>373</v>
      </c>
      <c r="AU277" s="159" t="s">
        <v>88</v>
      </c>
      <c r="AY277" s="17" t="s">
        <v>371</v>
      </c>
      <c r="BE277" s="160">
        <f t="shared" si="44"/>
        <v>0</v>
      </c>
      <c r="BF277" s="160">
        <f t="shared" si="45"/>
        <v>0</v>
      </c>
      <c r="BG277" s="160">
        <f t="shared" si="46"/>
        <v>0</v>
      </c>
      <c r="BH277" s="160">
        <f t="shared" si="47"/>
        <v>0</v>
      </c>
      <c r="BI277" s="160">
        <f t="shared" si="48"/>
        <v>0</v>
      </c>
      <c r="BJ277" s="17" t="s">
        <v>88</v>
      </c>
      <c r="BK277" s="160">
        <f t="shared" si="49"/>
        <v>0</v>
      </c>
      <c r="BL277" s="17" t="s">
        <v>461</v>
      </c>
      <c r="BM277" s="159" t="s">
        <v>2020</v>
      </c>
    </row>
    <row r="278" spans="2:65" s="1" customFormat="1" ht="24.2" customHeight="1" x14ac:dyDescent="0.2">
      <c r="B278" s="147"/>
      <c r="C278" s="148" t="s">
        <v>1297</v>
      </c>
      <c r="D278" s="148" t="s">
        <v>373</v>
      </c>
      <c r="E278" s="149" t="s">
        <v>3258</v>
      </c>
      <c r="F278" s="150" t="s">
        <v>3259</v>
      </c>
      <c r="G278" s="151" t="s">
        <v>489</v>
      </c>
      <c r="H278" s="152">
        <v>480</v>
      </c>
      <c r="I278" s="153"/>
      <c r="J278" s="154">
        <f t="shared" si="40"/>
        <v>0</v>
      </c>
      <c r="K278" s="150" t="s">
        <v>1</v>
      </c>
      <c r="L278" s="32"/>
      <c r="M278" s="155" t="s">
        <v>1</v>
      </c>
      <c r="N278" s="156" t="s">
        <v>41</v>
      </c>
      <c r="P278" s="157">
        <f t="shared" si="41"/>
        <v>0</v>
      </c>
      <c r="Q278" s="157">
        <v>6.0000000000000002E-5</v>
      </c>
      <c r="R278" s="157">
        <f t="shared" si="42"/>
        <v>2.8799999999999999E-2</v>
      </c>
      <c r="S278" s="157">
        <v>0</v>
      </c>
      <c r="T278" s="158">
        <f t="shared" si="43"/>
        <v>0</v>
      </c>
      <c r="AR278" s="159" t="s">
        <v>461</v>
      </c>
      <c r="AT278" s="159" t="s">
        <v>373</v>
      </c>
      <c r="AU278" s="159" t="s">
        <v>88</v>
      </c>
      <c r="AY278" s="17" t="s">
        <v>371</v>
      </c>
      <c r="BE278" s="160">
        <f t="shared" si="44"/>
        <v>0</v>
      </c>
      <c r="BF278" s="160">
        <f t="shared" si="45"/>
        <v>0</v>
      </c>
      <c r="BG278" s="160">
        <f t="shared" si="46"/>
        <v>0</v>
      </c>
      <c r="BH278" s="160">
        <f t="shared" si="47"/>
        <v>0</v>
      </c>
      <c r="BI278" s="160">
        <f t="shared" si="48"/>
        <v>0</v>
      </c>
      <c r="BJ278" s="17" t="s">
        <v>88</v>
      </c>
      <c r="BK278" s="160">
        <f t="shared" si="49"/>
        <v>0</v>
      </c>
      <c r="BL278" s="17" t="s">
        <v>461</v>
      </c>
      <c r="BM278" s="159" t="s">
        <v>2024</v>
      </c>
    </row>
    <row r="279" spans="2:65" s="1" customFormat="1" ht="24.2" customHeight="1" x14ac:dyDescent="0.2">
      <c r="B279" s="147"/>
      <c r="C279" s="148" t="s">
        <v>1301</v>
      </c>
      <c r="D279" s="148" t="s">
        <v>373</v>
      </c>
      <c r="E279" s="149" t="s">
        <v>3260</v>
      </c>
      <c r="F279" s="150" t="s">
        <v>3261</v>
      </c>
      <c r="G279" s="151" t="s">
        <v>489</v>
      </c>
      <c r="H279" s="152">
        <v>25</v>
      </c>
      <c r="I279" s="153"/>
      <c r="J279" s="154">
        <f t="shared" si="40"/>
        <v>0</v>
      </c>
      <c r="K279" s="150" t="s">
        <v>1</v>
      </c>
      <c r="L279" s="32"/>
      <c r="M279" s="155" t="s">
        <v>1</v>
      </c>
      <c r="N279" s="156" t="s">
        <v>41</v>
      </c>
      <c r="P279" s="157">
        <f t="shared" si="41"/>
        <v>0</v>
      </c>
      <c r="Q279" s="157">
        <v>0</v>
      </c>
      <c r="R279" s="157">
        <f t="shared" si="42"/>
        <v>0</v>
      </c>
      <c r="S279" s="157">
        <v>0</v>
      </c>
      <c r="T279" s="158">
        <f t="shared" si="43"/>
        <v>0</v>
      </c>
      <c r="AR279" s="159" t="s">
        <v>461</v>
      </c>
      <c r="AT279" s="159" t="s">
        <v>373</v>
      </c>
      <c r="AU279" s="159" t="s">
        <v>88</v>
      </c>
      <c r="AY279" s="17" t="s">
        <v>371</v>
      </c>
      <c r="BE279" s="160">
        <f t="shared" si="44"/>
        <v>0</v>
      </c>
      <c r="BF279" s="160">
        <f t="shared" si="45"/>
        <v>0</v>
      </c>
      <c r="BG279" s="160">
        <f t="shared" si="46"/>
        <v>0</v>
      </c>
      <c r="BH279" s="160">
        <f t="shared" si="47"/>
        <v>0</v>
      </c>
      <c r="BI279" s="160">
        <f t="shared" si="48"/>
        <v>0</v>
      </c>
      <c r="BJ279" s="17" t="s">
        <v>88</v>
      </c>
      <c r="BK279" s="160">
        <f t="shared" si="49"/>
        <v>0</v>
      </c>
      <c r="BL279" s="17" t="s">
        <v>461</v>
      </c>
      <c r="BM279" s="159" t="s">
        <v>2030</v>
      </c>
    </row>
    <row r="280" spans="2:65" s="1" customFormat="1" ht="33" customHeight="1" x14ac:dyDescent="0.2">
      <c r="B280" s="147"/>
      <c r="C280" s="148" t="s">
        <v>1306</v>
      </c>
      <c r="D280" s="148" t="s">
        <v>373</v>
      </c>
      <c r="E280" s="149" t="s">
        <v>3262</v>
      </c>
      <c r="F280" s="150" t="s">
        <v>3263</v>
      </c>
      <c r="G280" s="151" t="s">
        <v>513</v>
      </c>
      <c r="H280" s="152">
        <v>500</v>
      </c>
      <c r="I280" s="153"/>
      <c r="J280" s="154">
        <f t="shared" si="40"/>
        <v>0</v>
      </c>
      <c r="K280" s="150" t="s">
        <v>1</v>
      </c>
      <c r="L280" s="32"/>
      <c r="M280" s="155" t="s">
        <v>1</v>
      </c>
      <c r="N280" s="156" t="s">
        <v>41</v>
      </c>
      <c r="P280" s="157">
        <f t="shared" si="41"/>
        <v>0</v>
      </c>
      <c r="Q280" s="157">
        <v>1.0000000000000001E-5</v>
      </c>
      <c r="R280" s="157">
        <f t="shared" si="42"/>
        <v>5.0000000000000001E-3</v>
      </c>
      <c r="S280" s="157">
        <v>0</v>
      </c>
      <c r="T280" s="158">
        <f t="shared" si="43"/>
        <v>0</v>
      </c>
      <c r="AR280" s="159" t="s">
        <v>461</v>
      </c>
      <c r="AT280" s="159" t="s">
        <v>373</v>
      </c>
      <c r="AU280" s="159" t="s">
        <v>88</v>
      </c>
      <c r="AY280" s="17" t="s">
        <v>371</v>
      </c>
      <c r="BE280" s="160">
        <f t="shared" si="44"/>
        <v>0</v>
      </c>
      <c r="BF280" s="160">
        <f t="shared" si="45"/>
        <v>0</v>
      </c>
      <c r="BG280" s="160">
        <f t="shared" si="46"/>
        <v>0</v>
      </c>
      <c r="BH280" s="160">
        <f t="shared" si="47"/>
        <v>0</v>
      </c>
      <c r="BI280" s="160">
        <f t="shared" si="48"/>
        <v>0</v>
      </c>
      <c r="BJ280" s="17" t="s">
        <v>88</v>
      </c>
      <c r="BK280" s="160">
        <f t="shared" si="49"/>
        <v>0</v>
      </c>
      <c r="BL280" s="17" t="s">
        <v>461</v>
      </c>
      <c r="BM280" s="159" t="s">
        <v>2034</v>
      </c>
    </row>
    <row r="281" spans="2:65" s="1" customFormat="1" ht="24.2" customHeight="1" x14ac:dyDescent="0.2">
      <c r="B281" s="147"/>
      <c r="C281" s="148" t="s">
        <v>1311</v>
      </c>
      <c r="D281" s="148" t="s">
        <v>373</v>
      </c>
      <c r="E281" s="149" t="s">
        <v>3264</v>
      </c>
      <c r="F281" s="150" t="s">
        <v>3265</v>
      </c>
      <c r="G281" s="151" t="s">
        <v>376</v>
      </c>
      <c r="H281" s="152">
        <v>300</v>
      </c>
      <c r="I281" s="153"/>
      <c r="J281" s="154">
        <f t="shared" si="40"/>
        <v>0</v>
      </c>
      <c r="K281" s="150" t="s">
        <v>1</v>
      </c>
      <c r="L281" s="32"/>
      <c r="M281" s="155" t="s">
        <v>1</v>
      </c>
      <c r="N281" s="156" t="s">
        <v>41</v>
      </c>
      <c r="P281" s="157">
        <f t="shared" si="41"/>
        <v>0</v>
      </c>
      <c r="Q281" s="157">
        <v>0</v>
      </c>
      <c r="R281" s="157">
        <f t="shared" si="42"/>
        <v>0</v>
      </c>
      <c r="S281" s="157">
        <v>0</v>
      </c>
      <c r="T281" s="158">
        <f t="shared" si="43"/>
        <v>0</v>
      </c>
      <c r="AR281" s="159" t="s">
        <v>461</v>
      </c>
      <c r="AT281" s="159" t="s">
        <v>373</v>
      </c>
      <c r="AU281" s="159" t="s">
        <v>88</v>
      </c>
      <c r="AY281" s="17" t="s">
        <v>371</v>
      </c>
      <c r="BE281" s="160">
        <f t="shared" si="44"/>
        <v>0</v>
      </c>
      <c r="BF281" s="160">
        <f t="shared" si="45"/>
        <v>0</v>
      </c>
      <c r="BG281" s="160">
        <f t="shared" si="46"/>
        <v>0</v>
      </c>
      <c r="BH281" s="160">
        <f t="shared" si="47"/>
        <v>0</v>
      </c>
      <c r="BI281" s="160">
        <f t="shared" si="48"/>
        <v>0</v>
      </c>
      <c r="BJ281" s="17" t="s">
        <v>88</v>
      </c>
      <c r="BK281" s="160">
        <f t="shared" si="49"/>
        <v>0</v>
      </c>
      <c r="BL281" s="17" t="s">
        <v>461</v>
      </c>
      <c r="BM281" s="159" t="s">
        <v>2039</v>
      </c>
    </row>
    <row r="282" spans="2:65" s="1" customFormat="1" ht="24.2" customHeight="1" x14ac:dyDescent="0.2">
      <c r="B282" s="147"/>
      <c r="C282" s="148" t="s">
        <v>1315</v>
      </c>
      <c r="D282" s="148" t="s">
        <v>373</v>
      </c>
      <c r="E282" s="149" t="s">
        <v>3266</v>
      </c>
      <c r="F282" s="150" t="s">
        <v>3267</v>
      </c>
      <c r="G282" s="151" t="s">
        <v>1408</v>
      </c>
      <c r="H282" s="199"/>
      <c r="I282" s="153"/>
      <c r="J282" s="154">
        <f t="shared" si="40"/>
        <v>0</v>
      </c>
      <c r="K282" s="150" t="s">
        <v>1</v>
      </c>
      <c r="L282" s="32"/>
      <c r="M282" s="155" t="s">
        <v>1</v>
      </c>
      <c r="N282" s="156" t="s">
        <v>41</v>
      </c>
      <c r="P282" s="157">
        <f t="shared" si="41"/>
        <v>0</v>
      </c>
      <c r="Q282" s="157">
        <v>0</v>
      </c>
      <c r="R282" s="157">
        <f t="shared" si="42"/>
        <v>0</v>
      </c>
      <c r="S282" s="157">
        <v>0</v>
      </c>
      <c r="T282" s="158">
        <f t="shared" si="43"/>
        <v>0</v>
      </c>
      <c r="AR282" s="159" t="s">
        <v>461</v>
      </c>
      <c r="AT282" s="159" t="s">
        <v>373</v>
      </c>
      <c r="AU282" s="159" t="s">
        <v>88</v>
      </c>
      <c r="AY282" s="17" t="s">
        <v>371</v>
      </c>
      <c r="BE282" s="160">
        <f t="shared" si="44"/>
        <v>0</v>
      </c>
      <c r="BF282" s="160">
        <f t="shared" si="45"/>
        <v>0</v>
      </c>
      <c r="BG282" s="160">
        <f t="shared" si="46"/>
        <v>0</v>
      </c>
      <c r="BH282" s="160">
        <f t="shared" si="47"/>
        <v>0</v>
      </c>
      <c r="BI282" s="160">
        <f t="shared" si="48"/>
        <v>0</v>
      </c>
      <c r="BJ282" s="17" t="s">
        <v>88</v>
      </c>
      <c r="BK282" s="160">
        <f t="shared" si="49"/>
        <v>0</v>
      </c>
      <c r="BL282" s="17" t="s">
        <v>461</v>
      </c>
      <c r="BM282" s="159" t="s">
        <v>2044</v>
      </c>
    </row>
    <row r="283" spans="2:65" s="1" customFormat="1" ht="24.2" customHeight="1" x14ac:dyDescent="0.2">
      <c r="B283" s="147"/>
      <c r="C283" s="148" t="s">
        <v>1320</v>
      </c>
      <c r="D283" s="148" t="s">
        <v>373</v>
      </c>
      <c r="E283" s="149" t="s">
        <v>3268</v>
      </c>
      <c r="F283" s="150" t="s">
        <v>3269</v>
      </c>
      <c r="G283" s="151" t="s">
        <v>1408</v>
      </c>
      <c r="H283" s="199"/>
      <c r="I283" s="153"/>
      <c r="J283" s="154">
        <f t="shared" si="40"/>
        <v>0</v>
      </c>
      <c r="K283" s="150" t="s">
        <v>1</v>
      </c>
      <c r="L283" s="32"/>
      <c r="M283" s="155" t="s">
        <v>1</v>
      </c>
      <c r="N283" s="156" t="s">
        <v>41</v>
      </c>
      <c r="P283" s="157">
        <f t="shared" si="41"/>
        <v>0</v>
      </c>
      <c r="Q283" s="157">
        <v>0</v>
      </c>
      <c r="R283" s="157">
        <f t="shared" si="42"/>
        <v>0</v>
      </c>
      <c r="S283" s="157">
        <v>0</v>
      </c>
      <c r="T283" s="158">
        <f t="shared" si="43"/>
        <v>0</v>
      </c>
      <c r="AR283" s="159" t="s">
        <v>461</v>
      </c>
      <c r="AT283" s="159" t="s">
        <v>373</v>
      </c>
      <c r="AU283" s="159" t="s">
        <v>88</v>
      </c>
      <c r="AY283" s="17" t="s">
        <v>371</v>
      </c>
      <c r="BE283" s="160">
        <f t="shared" si="44"/>
        <v>0</v>
      </c>
      <c r="BF283" s="160">
        <f t="shared" si="45"/>
        <v>0</v>
      </c>
      <c r="BG283" s="160">
        <f t="shared" si="46"/>
        <v>0</v>
      </c>
      <c r="BH283" s="160">
        <f t="shared" si="47"/>
        <v>0</v>
      </c>
      <c r="BI283" s="160">
        <f t="shared" si="48"/>
        <v>0</v>
      </c>
      <c r="BJ283" s="17" t="s">
        <v>88</v>
      </c>
      <c r="BK283" s="160">
        <f t="shared" si="49"/>
        <v>0</v>
      </c>
      <c r="BL283" s="17" t="s">
        <v>461</v>
      </c>
      <c r="BM283" s="159" t="s">
        <v>2050</v>
      </c>
    </row>
    <row r="284" spans="2:65" s="11" customFormat="1" ht="22.9" customHeight="1" x14ac:dyDescent="0.2">
      <c r="B284" s="136"/>
      <c r="D284" s="137" t="s">
        <v>74</v>
      </c>
      <c r="E284" s="145" t="s">
        <v>2629</v>
      </c>
      <c r="F284" s="145" t="s">
        <v>3270</v>
      </c>
      <c r="I284" s="139"/>
      <c r="J284" s="146">
        <f>BK284</f>
        <v>0</v>
      </c>
      <c r="L284" s="136"/>
      <c r="M284" s="140"/>
      <c r="P284" s="141">
        <f>SUM(P285:P290)</f>
        <v>0</v>
      </c>
      <c r="R284" s="141">
        <f>SUM(R285:R290)</f>
        <v>4.0559999999999999E-2</v>
      </c>
      <c r="T284" s="142">
        <f>SUM(T285:T290)</f>
        <v>0</v>
      </c>
      <c r="AR284" s="137" t="s">
        <v>88</v>
      </c>
      <c r="AT284" s="143" t="s">
        <v>74</v>
      </c>
      <c r="AU284" s="143" t="s">
        <v>82</v>
      </c>
      <c r="AY284" s="137" t="s">
        <v>371</v>
      </c>
      <c r="BK284" s="144">
        <f>SUM(BK285:BK290)</f>
        <v>0</v>
      </c>
    </row>
    <row r="285" spans="2:65" s="1" customFormat="1" ht="21.75" customHeight="1" x14ac:dyDescent="0.2">
      <c r="B285" s="147"/>
      <c r="C285" s="189" t="s">
        <v>1325</v>
      </c>
      <c r="D285" s="189" t="s">
        <v>891</v>
      </c>
      <c r="E285" s="190" t="s">
        <v>3271</v>
      </c>
      <c r="F285" s="191" t="s">
        <v>3272</v>
      </c>
      <c r="G285" s="192" t="s">
        <v>3091</v>
      </c>
      <c r="H285" s="193">
        <v>1</v>
      </c>
      <c r="I285" s="194"/>
      <c r="J285" s="195">
        <f t="shared" ref="J285:J290" si="50">ROUND(I285*H285,2)</f>
        <v>0</v>
      </c>
      <c r="K285" s="191" t="s">
        <v>1</v>
      </c>
      <c r="L285" s="196"/>
      <c r="M285" s="197" t="s">
        <v>1</v>
      </c>
      <c r="N285" s="198" t="s">
        <v>41</v>
      </c>
      <c r="P285" s="157">
        <f t="shared" ref="P285:P290" si="51">O285*H285</f>
        <v>0</v>
      </c>
      <c r="Q285" s="157">
        <v>3.0599999999999998E-3</v>
      </c>
      <c r="R285" s="157">
        <f t="shared" ref="R285:R290" si="52">Q285*H285</f>
        <v>3.0599999999999998E-3</v>
      </c>
      <c r="S285" s="157">
        <v>0</v>
      </c>
      <c r="T285" s="158">
        <f t="shared" ref="T285:T290" si="53">S285*H285</f>
        <v>0</v>
      </c>
      <c r="AR285" s="159" t="s">
        <v>566</v>
      </c>
      <c r="AT285" s="159" t="s">
        <v>891</v>
      </c>
      <c r="AU285" s="159" t="s">
        <v>88</v>
      </c>
      <c r="AY285" s="17" t="s">
        <v>371</v>
      </c>
      <c r="BE285" s="160">
        <f t="shared" ref="BE285:BE290" si="54">IF(N285="základná",J285,0)</f>
        <v>0</v>
      </c>
      <c r="BF285" s="160">
        <f t="shared" ref="BF285:BF290" si="55">IF(N285="znížená",J285,0)</f>
        <v>0</v>
      </c>
      <c r="BG285" s="160">
        <f t="shared" ref="BG285:BG290" si="56">IF(N285="zákl. prenesená",J285,0)</f>
        <v>0</v>
      </c>
      <c r="BH285" s="160">
        <f t="shared" ref="BH285:BH290" si="57">IF(N285="zníž. prenesená",J285,0)</f>
        <v>0</v>
      </c>
      <c r="BI285" s="160">
        <f t="shared" ref="BI285:BI290" si="58">IF(N285="nulová",J285,0)</f>
        <v>0</v>
      </c>
      <c r="BJ285" s="17" t="s">
        <v>88</v>
      </c>
      <c r="BK285" s="160">
        <f t="shared" ref="BK285:BK290" si="59">ROUND(I285*H285,2)</f>
        <v>0</v>
      </c>
      <c r="BL285" s="17" t="s">
        <v>461</v>
      </c>
      <c r="BM285" s="159" t="s">
        <v>2056</v>
      </c>
    </row>
    <row r="286" spans="2:65" s="1" customFormat="1" ht="37.9" customHeight="1" x14ac:dyDescent="0.2">
      <c r="B286" s="147"/>
      <c r="C286" s="189" t="s">
        <v>1330</v>
      </c>
      <c r="D286" s="189" t="s">
        <v>891</v>
      </c>
      <c r="E286" s="190" t="s">
        <v>3273</v>
      </c>
      <c r="F286" s="191" t="s">
        <v>3274</v>
      </c>
      <c r="G286" s="192" t="s">
        <v>3091</v>
      </c>
      <c r="H286" s="193">
        <v>1</v>
      </c>
      <c r="I286" s="194"/>
      <c r="J286" s="195">
        <f t="shared" si="50"/>
        <v>0</v>
      </c>
      <c r="K286" s="191" t="s">
        <v>1</v>
      </c>
      <c r="L286" s="196"/>
      <c r="M286" s="197" t="s">
        <v>1</v>
      </c>
      <c r="N286" s="198" t="s">
        <v>41</v>
      </c>
      <c r="P286" s="157">
        <f t="shared" si="51"/>
        <v>0</v>
      </c>
      <c r="Q286" s="157">
        <v>0</v>
      </c>
      <c r="R286" s="157">
        <f t="shared" si="52"/>
        <v>0</v>
      </c>
      <c r="S286" s="157">
        <v>0</v>
      </c>
      <c r="T286" s="158">
        <f t="shared" si="53"/>
        <v>0</v>
      </c>
      <c r="AR286" s="159" t="s">
        <v>566</v>
      </c>
      <c r="AT286" s="159" t="s">
        <v>891</v>
      </c>
      <c r="AU286" s="159" t="s">
        <v>88</v>
      </c>
      <c r="AY286" s="17" t="s">
        <v>371</v>
      </c>
      <c r="BE286" s="160">
        <f t="shared" si="54"/>
        <v>0</v>
      </c>
      <c r="BF286" s="160">
        <f t="shared" si="55"/>
        <v>0</v>
      </c>
      <c r="BG286" s="160">
        <f t="shared" si="56"/>
        <v>0</v>
      </c>
      <c r="BH286" s="160">
        <f t="shared" si="57"/>
        <v>0</v>
      </c>
      <c r="BI286" s="160">
        <f t="shared" si="58"/>
        <v>0</v>
      </c>
      <c r="BJ286" s="17" t="s">
        <v>88</v>
      </c>
      <c r="BK286" s="160">
        <f t="shared" si="59"/>
        <v>0</v>
      </c>
      <c r="BL286" s="17" t="s">
        <v>461</v>
      </c>
      <c r="BM286" s="159" t="s">
        <v>2063</v>
      </c>
    </row>
    <row r="287" spans="2:65" s="1" customFormat="1" ht="24.2" customHeight="1" x14ac:dyDescent="0.2">
      <c r="B287" s="147"/>
      <c r="C287" s="148" t="s">
        <v>1335</v>
      </c>
      <c r="D287" s="148" t="s">
        <v>373</v>
      </c>
      <c r="E287" s="149" t="s">
        <v>3275</v>
      </c>
      <c r="F287" s="150" t="s">
        <v>3276</v>
      </c>
      <c r="G287" s="151" t="s">
        <v>2294</v>
      </c>
      <c r="H287" s="152">
        <v>500</v>
      </c>
      <c r="I287" s="153"/>
      <c r="J287" s="154">
        <f t="shared" si="50"/>
        <v>0</v>
      </c>
      <c r="K287" s="150" t="s">
        <v>1</v>
      </c>
      <c r="L287" s="32"/>
      <c r="M287" s="155" t="s">
        <v>1</v>
      </c>
      <c r="N287" s="156" t="s">
        <v>41</v>
      </c>
      <c r="P287" s="157">
        <f t="shared" si="51"/>
        <v>0</v>
      </c>
      <c r="Q287" s="157">
        <v>5.0000000000000002E-5</v>
      </c>
      <c r="R287" s="157">
        <f t="shared" si="52"/>
        <v>2.5000000000000001E-2</v>
      </c>
      <c r="S287" s="157">
        <v>0</v>
      </c>
      <c r="T287" s="158">
        <f t="shared" si="53"/>
        <v>0</v>
      </c>
      <c r="AR287" s="159" t="s">
        <v>461</v>
      </c>
      <c r="AT287" s="159" t="s">
        <v>373</v>
      </c>
      <c r="AU287" s="159" t="s">
        <v>88</v>
      </c>
      <c r="AY287" s="17" t="s">
        <v>371</v>
      </c>
      <c r="BE287" s="160">
        <f t="shared" si="54"/>
        <v>0</v>
      </c>
      <c r="BF287" s="160">
        <f t="shared" si="55"/>
        <v>0</v>
      </c>
      <c r="BG287" s="160">
        <f t="shared" si="56"/>
        <v>0</v>
      </c>
      <c r="BH287" s="160">
        <f t="shared" si="57"/>
        <v>0</v>
      </c>
      <c r="BI287" s="160">
        <f t="shared" si="58"/>
        <v>0</v>
      </c>
      <c r="BJ287" s="17" t="s">
        <v>88</v>
      </c>
      <c r="BK287" s="160">
        <f t="shared" si="59"/>
        <v>0</v>
      </c>
      <c r="BL287" s="17" t="s">
        <v>461</v>
      </c>
      <c r="BM287" s="159" t="s">
        <v>2074</v>
      </c>
    </row>
    <row r="288" spans="2:65" s="1" customFormat="1" ht="33" customHeight="1" x14ac:dyDescent="0.2">
      <c r="B288" s="147"/>
      <c r="C288" s="148" t="s">
        <v>1340</v>
      </c>
      <c r="D288" s="148" t="s">
        <v>373</v>
      </c>
      <c r="E288" s="149" t="s">
        <v>3277</v>
      </c>
      <c r="F288" s="150" t="s">
        <v>3278</v>
      </c>
      <c r="G288" s="151" t="s">
        <v>2294</v>
      </c>
      <c r="H288" s="152">
        <v>250</v>
      </c>
      <c r="I288" s="153"/>
      <c r="J288" s="154">
        <f t="shared" si="50"/>
        <v>0</v>
      </c>
      <c r="K288" s="150" t="s">
        <v>1</v>
      </c>
      <c r="L288" s="32"/>
      <c r="M288" s="155" t="s">
        <v>1</v>
      </c>
      <c r="N288" s="156" t="s">
        <v>41</v>
      </c>
      <c r="P288" s="157">
        <f t="shared" si="51"/>
        <v>0</v>
      </c>
      <c r="Q288" s="157">
        <v>5.0000000000000002E-5</v>
      </c>
      <c r="R288" s="157">
        <f t="shared" si="52"/>
        <v>1.2500000000000001E-2</v>
      </c>
      <c r="S288" s="157">
        <v>0</v>
      </c>
      <c r="T288" s="158">
        <f t="shared" si="53"/>
        <v>0</v>
      </c>
      <c r="AR288" s="159" t="s">
        <v>461</v>
      </c>
      <c r="AT288" s="159" t="s">
        <v>373</v>
      </c>
      <c r="AU288" s="159" t="s">
        <v>88</v>
      </c>
      <c r="AY288" s="17" t="s">
        <v>371</v>
      </c>
      <c r="BE288" s="160">
        <f t="shared" si="54"/>
        <v>0</v>
      </c>
      <c r="BF288" s="160">
        <f t="shared" si="55"/>
        <v>0</v>
      </c>
      <c r="BG288" s="160">
        <f t="shared" si="56"/>
        <v>0</v>
      </c>
      <c r="BH288" s="160">
        <f t="shared" si="57"/>
        <v>0</v>
      </c>
      <c r="BI288" s="160">
        <f t="shared" si="58"/>
        <v>0</v>
      </c>
      <c r="BJ288" s="17" t="s">
        <v>88</v>
      </c>
      <c r="BK288" s="160">
        <f t="shared" si="59"/>
        <v>0</v>
      </c>
      <c r="BL288" s="17" t="s">
        <v>461</v>
      </c>
      <c r="BM288" s="159" t="s">
        <v>2080</v>
      </c>
    </row>
    <row r="289" spans="2:65" s="1" customFormat="1" ht="24.2" customHeight="1" x14ac:dyDescent="0.2">
      <c r="B289" s="147"/>
      <c r="C289" s="148" t="s">
        <v>1346</v>
      </c>
      <c r="D289" s="148" t="s">
        <v>373</v>
      </c>
      <c r="E289" s="149" t="s">
        <v>3279</v>
      </c>
      <c r="F289" s="150" t="s">
        <v>3280</v>
      </c>
      <c r="G289" s="151" t="s">
        <v>1408</v>
      </c>
      <c r="H289" s="199"/>
      <c r="I289" s="153"/>
      <c r="J289" s="154">
        <f t="shared" si="50"/>
        <v>0</v>
      </c>
      <c r="K289" s="150" t="s">
        <v>1</v>
      </c>
      <c r="L289" s="32"/>
      <c r="M289" s="155" t="s">
        <v>1</v>
      </c>
      <c r="N289" s="156" t="s">
        <v>41</v>
      </c>
      <c r="P289" s="157">
        <f t="shared" si="51"/>
        <v>0</v>
      </c>
      <c r="Q289" s="157">
        <v>0</v>
      </c>
      <c r="R289" s="157">
        <f t="shared" si="52"/>
        <v>0</v>
      </c>
      <c r="S289" s="157">
        <v>0</v>
      </c>
      <c r="T289" s="158">
        <f t="shared" si="53"/>
        <v>0</v>
      </c>
      <c r="AR289" s="159" t="s">
        <v>461</v>
      </c>
      <c r="AT289" s="159" t="s">
        <v>373</v>
      </c>
      <c r="AU289" s="159" t="s">
        <v>88</v>
      </c>
      <c r="AY289" s="17" t="s">
        <v>371</v>
      </c>
      <c r="BE289" s="160">
        <f t="shared" si="54"/>
        <v>0</v>
      </c>
      <c r="BF289" s="160">
        <f t="shared" si="55"/>
        <v>0</v>
      </c>
      <c r="BG289" s="160">
        <f t="shared" si="56"/>
        <v>0</v>
      </c>
      <c r="BH289" s="160">
        <f t="shared" si="57"/>
        <v>0</v>
      </c>
      <c r="BI289" s="160">
        <f t="shared" si="58"/>
        <v>0</v>
      </c>
      <c r="BJ289" s="17" t="s">
        <v>88</v>
      </c>
      <c r="BK289" s="160">
        <f t="shared" si="59"/>
        <v>0</v>
      </c>
      <c r="BL289" s="17" t="s">
        <v>461</v>
      </c>
      <c r="BM289" s="159" t="s">
        <v>2086</v>
      </c>
    </row>
    <row r="290" spans="2:65" s="1" customFormat="1" ht="24.2" customHeight="1" x14ac:dyDescent="0.2">
      <c r="B290" s="147"/>
      <c r="C290" s="148" t="s">
        <v>1350</v>
      </c>
      <c r="D290" s="148" t="s">
        <v>373</v>
      </c>
      <c r="E290" s="149" t="s">
        <v>3281</v>
      </c>
      <c r="F290" s="150" t="s">
        <v>3282</v>
      </c>
      <c r="G290" s="151" t="s">
        <v>1408</v>
      </c>
      <c r="H290" s="199"/>
      <c r="I290" s="153"/>
      <c r="J290" s="154">
        <f t="shared" si="50"/>
        <v>0</v>
      </c>
      <c r="K290" s="150" t="s">
        <v>1</v>
      </c>
      <c r="L290" s="32"/>
      <c r="M290" s="155" t="s">
        <v>1</v>
      </c>
      <c r="N290" s="156" t="s">
        <v>41</v>
      </c>
      <c r="P290" s="157">
        <f t="shared" si="51"/>
        <v>0</v>
      </c>
      <c r="Q290" s="157">
        <v>0</v>
      </c>
      <c r="R290" s="157">
        <f t="shared" si="52"/>
        <v>0</v>
      </c>
      <c r="S290" s="157">
        <v>0</v>
      </c>
      <c r="T290" s="158">
        <f t="shared" si="53"/>
        <v>0</v>
      </c>
      <c r="AR290" s="159" t="s">
        <v>461</v>
      </c>
      <c r="AT290" s="159" t="s">
        <v>373</v>
      </c>
      <c r="AU290" s="159" t="s">
        <v>88</v>
      </c>
      <c r="AY290" s="17" t="s">
        <v>371</v>
      </c>
      <c r="BE290" s="160">
        <f t="shared" si="54"/>
        <v>0</v>
      </c>
      <c r="BF290" s="160">
        <f t="shared" si="55"/>
        <v>0</v>
      </c>
      <c r="BG290" s="160">
        <f t="shared" si="56"/>
        <v>0</v>
      </c>
      <c r="BH290" s="160">
        <f t="shared" si="57"/>
        <v>0</v>
      </c>
      <c r="BI290" s="160">
        <f t="shared" si="58"/>
        <v>0</v>
      </c>
      <c r="BJ290" s="17" t="s">
        <v>88</v>
      </c>
      <c r="BK290" s="160">
        <f t="shared" si="59"/>
        <v>0</v>
      </c>
      <c r="BL290" s="17" t="s">
        <v>461</v>
      </c>
      <c r="BM290" s="159" t="s">
        <v>2092</v>
      </c>
    </row>
    <row r="291" spans="2:65" s="11" customFormat="1" ht="22.9" customHeight="1" x14ac:dyDescent="0.2">
      <c r="B291" s="136"/>
      <c r="D291" s="137" t="s">
        <v>74</v>
      </c>
      <c r="E291" s="145" t="s">
        <v>2861</v>
      </c>
      <c r="F291" s="145" t="s">
        <v>3283</v>
      </c>
      <c r="I291" s="139"/>
      <c r="J291" s="146">
        <f>BK291</f>
        <v>0</v>
      </c>
      <c r="L291" s="136"/>
      <c r="M291" s="140"/>
      <c r="P291" s="141">
        <f>SUM(P292:P293)</f>
        <v>0</v>
      </c>
      <c r="R291" s="141">
        <f>SUM(R292:R293)</f>
        <v>1.7760000000000001E-2</v>
      </c>
      <c r="T291" s="142">
        <f>SUM(T292:T293)</f>
        <v>0</v>
      </c>
      <c r="AR291" s="137" t="s">
        <v>88</v>
      </c>
      <c r="AT291" s="143" t="s">
        <v>74</v>
      </c>
      <c r="AU291" s="143" t="s">
        <v>82</v>
      </c>
      <c r="AY291" s="137" t="s">
        <v>371</v>
      </c>
      <c r="BK291" s="144">
        <f>SUM(BK292:BK293)</f>
        <v>0</v>
      </c>
    </row>
    <row r="292" spans="2:65" s="1" customFormat="1" ht="33" customHeight="1" x14ac:dyDescent="0.2">
      <c r="B292" s="147"/>
      <c r="C292" s="148" t="s">
        <v>1358</v>
      </c>
      <c r="D292" s="148" t="s">
        <v>373</v>
      </c>
      <c r="E292" s="149" t="s">
        <v>3284</v>
      </c>
      <c r="F292" s="150" t="s">
        <v>3285</v>
      </c>
      <c r="G292" s="151" t="s">
        <v>376</v>
      </c>
      <c r="H292" s="152">
        <v>20</v>
      </c>
      <c r="I292" s="153"/>
      <c r="J292" s="154">
        <f>ROUND(I292*H292,2)</f>
        <v>0</v>
      </c>
      <c r="K292" s="150" t="s">
        <v>1</v>
      </c>
      <c r="L292" s="32"/>
      <c r="M292" s="155" t="s">
        <v>1</v>
      </c>
      <c r="N292" s="156" t="s">
        <v>41</v>
      </c>
      <c r="P292" s="157">
        <f>O292*H292</f>
        <v>0</v>
      </c>
      <c r="Q292" s="157">
        <v>2.4000000000000001E-4</v>
      </c>
      <c r="R292" s="157">
        <f>Q292*H292</f>
        <v>4.8000000000000004E-3</v>
      </c>
      <c r="S292" s="157">
        <v>0</v>
      </c>
      <c r="T292" s="158">
        <f>S292*H292</f>
        <v>0</v>
      </c>
      <c r="AR292" s="159" t="s">
        <v>461</v>
      </c>
      <c r="AT292" s="159" t="s">
        <v>373</v>
      </c>
      <c r="AU292" s="159" t="s">
        <v>88</v>
      </c>
      <c r="AY292" s="17" t="s">
        <v>371</v>
      </c>
      <c r="BE292" s="160">
        <f>IF(N292="základná",J292,0)</f>
        <v>0</v>
      </c>
      <c r="BF292" s="160">
        <f>IF(N292="znížená",J292,0)</f>
        <v>0</v>
      </c>
      <c r="BG292" s="160">
        <f>IF(N292="zákl. prenesená",J292,0)</f>
        <v>0</v>
      </c>
      <c r="BH292" s="160">
        <f>IF(N292="zníž. prenesená",J292,0)</f>
        <v>0</v>
      </c>
      <c r="BI292" s="160">
        <f>IF(N292="nulová",J292,0)</f>
        <v>0</v>
      </c>
      <c r="BJ292" s="17" t="s">
        <v>88</v>
      </c>
      <c r="BK292" s="160">
        <f>ROUND(I292*H292,2)</f>
        <v>0</v>
      </c>
      <c r="BL292" s="17" t="s">
        <v>461</v>
      </c>
      <c r="BM292" s="159" t="s">
        <v>2097</v>
      </c>
    </row>
    <row r="293" spans="2:65" s="1" customFormat="1" ht="33" customHeight="1" x14ac:dyDescent="0.2">
      <c r="B293" s="147"/>
      <c r="C293" s="148" t="s">
        <v>1364</v>
      </c>
      <c r="D293" s="148" t="s">
        <v>373</v>
      </c>
      <c r="E293" s="149" t="s">
        <v>3286</v>
      </c>
      <c r="F293" s="150" t="s">
        <v>3287</v>
      </c>
      <c r="G293" s="151" t="s">
        <v>489</v>
      </c>
      <c r="H293" s="152">
        <v>144</v>
      </c>
      <c r="I293" s="153"/>
      <c r="J293" s="154">
        <f>ROUND(I293*H293,2)</f>
        <v>0</v>
      </c>
      <c r="K293" s="150" t="s">
        <v>1</v>
      </c>
      <c r="L293" s="32"/>
      <c r="M293" s="155" t="s">
        <v>1</v>
      </c>
      <c r="N293" s="156" t="s">
        <v>41</v>
      </c>
      <c r="P293" s="157">
        <f>O293*H293</f>
        <v>0</v>
      </c>
      <c r="Q293" s="157">
        <v>9.0000000000000006E-5</v>
      </c>
      <c r="R293" s="157">
        <f>Q293*H293</f>
        <v>1.2960000000000001E-2</v>
      </c>
      <c r="S293" s="157">
        <v>0</v>
      </c>
      <c r="T293" s="158">
        <f>S293*H293</f>
        <v>0</v>
      </c>
      <c r="AR293" s="159" t="s">
        <v>461</v>
      </c>
      <c r="AT293" s="159" t="s">
        <v>373</v>
      </c>
      <c r="AU293" s="159" t="s">
        <v>88</v>
      </c>
      <c r="AY293" s="17" t="s">
        <v>371</v>
      </c>
      <c r="BE293" s="160">
        <f>IF(N293="základná",J293,0)</f>
        <v>0</v>
      </c>
      <c r="BF293" s="160">
        <f>IF(N293="znížená",J293,0)</f>
        <v>0</v>
      </c>
      <c r="BG293" s="160">
        <f>IF(N293="zákl. prenesená",J293,0)</f>
        <v>0</v>
      </c>
      <c r="BH293" s="160">
        <f>IF(N293="zníž. prenesená",J293,0)</f>
        <v>0</v>
      </c>
      <c r="BI293" s="160">
        <f>IF(N293="nulová",J293,0)</f>
        <v>0</v>
      </c>
      <c r="BJ293" s="17" t="s">
        <v>88</v>
      </c>
      <c r="BK293" s="160">
        <f>ROUND(I293*H293,2)</f>
        <v>0</v>
      </c>
      <c r="BL293" s="17" t="s">
        <v>461</v>
      </c>
      <c r="BM293" s="159" t="s">
        <v>2104</v>
      </c>
    </row>
    <row r="294" spans="2:65" s="11" customFormat="1" ht="25.9" customHeight="1" x14ac:dyDescent="0.2">
      <c r="B294" s="136"/>
      <c r="D294" s="137" t="s">
        <v>74</v>
      </c>
      <c r="E294" s="138" t="s">
        <v>3288</v>
      </c>
      <c r="F294" s="138" t="s">
        <v>3289</v>
      </c>
      <c r="I294" s="139"/>
      <c r="J294" s="127">
        <f>BK294</f>
        <v>0</v>
      </c>
      <c r="L294" s="136"/>
      <c r="M294" s="140"/>
      <c r="P294" s="141">
        <f>SUM(P295:P296)</f>
        <v>0</v>
      </c>
      <c r="R294" s="141">
        <f>SUM(R295:R296)</f>
        <v>0</v>
      </c>
      <c r="T294" s="142">
        <f>SUM(T295:T296)</f>
        <v>0</v>
      </c>
      <c r="AR294" s="137" t="s">
        <v>377</v>
      </c>
      <c r="AT294" s="143" t="s">
        <v>74</v>
      </c>
      <c r="AU294" s="143" t="s">
        <v>75</v>
      </c>
      <c r="AY294" s="137" t="s">
        <v>371</v>
      </c>
      <c r="BK294" s="144">
        <f>SUM(BK295:BK296)</f>
        <v>0</v>
      </c>
    </row>
    <row r="295" spans="2:65" s="1" customFormat="1" ht="33" customHeight="1" x14ac:dyDescent="0.2">
      <c r="B295" s="147"/>
      <c r="C295" s="148" t="s">
        <v>1371</v>
      </c>
      <c r="D295" s="148" t="s">
        <v>373</v>
      </c>
      <c r="E295" s="149" t="s">
        <v>3290</v>
      </c>
      <c r="F295" s="150" t="s">
        <v>3291</v>
      </c>
      <c r="G295" s="151" t="s">
        <v>948</v>
      </c>
      <c r="H295" s="152">
        <v>72</v>
      </c>
      <c r="I295" s="153"/>
      <c r="J295" s="154">
        <f>ROUND(I295*H295,2)</f>
        <v>0</v>
      </c>
      <c r="K295" s="150" t="s">
        <v>1</v>
      </c>
      <c r="L295" s="32"/>
      <c r="M295" s="155" t="s">
        <v>1</v>
      </c>
      <c r="N295" s="156" t="s">
        <v>41</v>
      </c>
      <c r="P295" s="157">
        <f>O295*H295</f>
        <v>0</v>
      </c>
      <c r="Q295" s="157">
        <v>0</v>
      </c>
      <c r="R295" s="157">
        <f>Q295*H295</f>
        <v>0</v>
      </c>
      <c r="S295" s="157">
        <v>0</v>
      </c>
      <c r="T295" s="158">
        <f>S295*H295</f>
        <v>0</v>
      </c>
      <c r="AR295" s="159" t="s">
        <v>3292</v>
      </c>
      <c r="AT295" s="159" t="s">
        <v>373</v>
      </c>
      <c r="AU295" s="159" t="s">
        <v>82</v>
      </c>
      <c r="AY295" s="17" t="s">
        <v>371</v>
      </c>
      <c r="BE295" s="160">
        <f>IF(N295="základná",J295,0)</f>
        <v>0</v>
      </c>
      <c r="BF295" s="160">
        <f>IF(N295="znížená",J295,0)</f>
        <v>0</v>
      </c>
      <c r="BG295" s="160">
        <f>IF(N295="zákl. prenesená",J295,0)</f>
        <v>0</v>
      </c>
      <c r="BH295" s="160">
        <f>IF(N295="zníž. prenesená",J295,0)</f>
        <v>0</v>
      </c>
      <c r="BI295" s="160">
        <f>IF(N295="nulová",J295,0)</f>
        <v>0</v>
      </c>
      <c r="BJ295" s="17" t="s">
        <v>88</v>
      </c>
      <c r="BK295" s="160">
        <f>ROUND(I295*H295,2)</f>
        <v>0</v>
      </c>
      <c r="BL295" s="17" t="s">
        <v>3292</v>
      </c>
      <c r="BM295" s="159" t="s">
        <v>2109</v>
      </c>
    </row>
    <row r="296" spans="2:65" s="1" customFormat="1" ht="16.5" customHeight="1" x14ac:dyDescent="0.2">
      <c r="B296" s="147"/>
      <c r="C296" s="148" t="s">
        <v>1378</v>
      </c>
      <c r="D296" s="148" t="s">
        <v>373</v>
      </c>
      <c r="E296" s="149" t="s">
        <v>3293</v>
      </c>
      <c r="F296" s="150" t="s">
        <v>3294</v>
      </c>
      <c r="G296" s="151" t="s">
        <v>3091</v>
      </c>
      <c r="H296" s="152">
        <v>1</v>
      </c>
      <c r="I296" s="153"/>
      <c r="J296" s="154">
        <f>ROUND(I296*H296,2)</f>
        <v>0</v>
      </c>
      <c r="K296" s="150" t="s">
        <v>1</v>
      </c>
      <c r="L296" s="32"/>
      <c r="M296" s="155" t="s">
        <v>1</v>
      </c>
      <c r="N296" s="156" t="s">
        <v>41</v>
      </c>
      <c r="P296" s="157">
        <f>O296*H296</f>
        <v>0</v>
      </c>
      <c r="Q296" s="157">
        <v>0</v>
      </c>
      <c r="R296" s="157">
        <f>Q296*H296</f>
        <v>0</v>
      </c>
      <c r="S296" s="157">
        <v>0</v>
      </c>
      <c r="T296" s="158">
        <f>S296*H296</f>
        <v>0</v>
      </c>
      <c r="AR296" s="159" t="s">
        <v>3292</v>
      </c>
      <c r="AT296" s="159" t="s">
        <v>373</v>
      </c>
      <c r="AU296" s="159" t="s">
        <v>82</v>
      </c>
      <c r="AY296" s="17" t="s">
        <v>371</v>
      </c>
      <c r="BE296" s="160">
        <f>IF(N296="základná",J296,0)</f>
        <v>0</v>
      </c>
      <c r="BF296" s="160">
        <f>IF(N296="znížená",J296,0)</f>
        <v>0</v>
      </c>
      <c r="BG296" s="160">
        <f>IF(N296="zákl. prenesená",J296,0)</f>
        <v>0</v>
      </c>
      <c r="BH296" s="160">
        <f>IF(N296="zníž. prenesená",J296,0)</f>
        <v>0</v>
      </c>
      <c r="BI296" s="160">
        <f>IF(N296="nulová",J296,0)</f>
        <v>0</v>
      </c>
      <c r="BJ296" s="17" t="s">
        <v>88</v>
      </c>
      <c r="BK296" s="160">
        <f>ROUND(I296*H296,2)</f>
        <v>0</v>
      </c>
      <c r="BL296" s="17" t="s">
        <v>3292</v>
      </c>
      <c r="BM296" s="159" t="s">
        <v>2113</v>
      </c>
    </row>
    <row r="297" spans="2:65" s="11" customFormat="1" ht="25.9" customHeight="1" x14ac:dyDescent="0.2">
      <c r="B297" s="136"/>
      <c r="D297" s="137" t="s">
        <v>74</v>
      </c>
      <c r="E297" s="138" t="s">
        <v>3295</v>
      </c>
      <c r="F297" s="138" t="s">
        <v>3296</v>
      </c>
      <c r="I297" s="139"/>
      <c r="J297" s="127">
        <f>BK297</f>
        <v>0</v>
      </c>
      <c r="L297" s="136"/>
      <c r="M297" s="140"/>
      <c r="P297" s="141">
        <f>P298</f>
        <v>0</v>
      </c>
      <c r="R297" s="141">
        <f>R298</f>
        <v>0</v>
      </c>
      <c r="T297" s="142">
        <f>T298</f>
        <v>0</v>
      </c>
      <c r="AR297" s="137" t="s">
        <v>402</v>
      </c>
      <c r="AT297" s="143" t="s">
        <v>74</v>
      </c>
      <c r="AU297" s="143" t="s">
        <v>75</v>
      </c>
      <c r="AY297" s="137" t="s">
        <v>371</v>
      </c>
      <c r="BK297" s="144">
        <f>BK298</f>
        <v>0</v>
      </c>
    </row>
    <row r="298" spans="2:65" s="1" customFormat="1" ht="24.2" customHeight="1" x14ac:dyDescent="0.2">
      <c r="B298" s="147"/>
      <c r="C298" s="148" t="s">
        <v>1382</v>
      </c>
      <c r="D298" s="148" t="s">
        <v>373</v>
      </c>
      <c r="E298" s="149" t="s">
        <v>3297</v>
      </c>
      <c r="F298" s="150" t="s">
        <v>3298</v>
      </c>
      <c r="G298" s="151" t="s">
        <v>3299</v>
      </c>
      <c r="H298" s="152">
        <v>1</v>
      </c>
      <c r="I298" s="153"/>
      <c r="J298" s="154">
        <f>ROUND(I298*H298,2)</f>
        <v>0</v>
      </c>
      <c r="K298" s="150" t="s">
        <v>1</v>
      </c>
      <c r="L298" s="32"/>
      <c r="M298" s="155" t="s">
        <v>1</v>
      </c>
      <c r="N298" s="156" t="s">
        <v>41</v>
      </c>
      <c r="P298" s="157">
        <f>O298*H298</f>
        <v>0</v>
      </c>
      <c r="Q298" s="157">
        <v>0</v>
      </c>
      <c r="R298" s="157">
        <f>Q298*H298</f>
        <v>0</v>
      </c>
      <c r="S298" s="157">
        <v>0</v>
      </c>
      <c r="T298" s="158">
        <f>S298*H298</f>
        <v>0</v>
      </c>
      <c r="AR298" s="159" t="s">
        <v>377</v>
      </c>
      <c r="AT298" s="159" t="s">
        <v>373</v>
      </c>
      <c r="AU298" s="159" t="s">
        <v>82</v>
      </c>
      <c r="AY298" s="17" t="s">
        <v>371</v>
      </c>
      <c r="BE298" s="160">
        <f>IF(N298="základná",J298,0)</f>
        <v>0</v>
      </c>
      <c r="BF298" s="160">
        <f>IF(N298="znížená",J298,0)</f>
        <v>0</v>
      </c>
      <c r="BG298" s="160">
        <f>IF(N298="zákl. prenesená",J298,0)</f>
        <v>0</v>
      </c>
      <c r="BH298" s="160">
        <f>IF(N298="zníž. prenesená",J298,0)</f>
        <v>0</v>
      </c>
      <c r="BI298" s="160">
        <f>IF(N298="nulová",J298,0)</f>
        <v>0</v>
      </c>
      <c r="BJ298" s="17" t="s">
        <v>88</v>
      </c>
      <c r="BK298" s="160">
        <f>ROUND(I298*H298,2)</f>
        <v>0</v>
      </c>
      <c r="BL298" s="17" t="s">
        <v>377</v>
      </c>
      <c r="BM298" s="159" t="s">
        <v>2117</v>
      </c>
    </row>
    <row r="299" spans="2:65" s="1" customFormat="1" ht="49.9" customHeight="1" x14ac:dyDescent="0.2">
      <c r="B299" s="32"/>
      <c r="E299" s="138" t="s">
        <v>2957</v>
      </c>
      <c r="F299" s="138" t="s">
        <v>2958</v>
      </c>
      <c r="J299" s="127">
        <f t="shared" ref="J299:J304" si="60">BK299</f>
        <v>0</v>
      </c>
      <c r="L299" s="32"/>
      <c r="M299" s="200"/>
      <c r="T299" s="59"/>
      <c r="AT299" s="17" t="s">
        <v>74</v>
      </c>
      <c r="AU299" s="17" t="s">
        <v>75</v>
      </c>
      <c r="AY299" s="17" t="s">
        <v>2959</v>
      </c>
      <c r="BK299" s="160">
        <f>SUM(BK300:BK304)</f>
        <v>0</v>
      </c>
    </row>
    <row r="300" spans="2:65" s="1" customFormat="1" ht="16.350000000000001" customHeight="1" x14ac:dyDescent="0.2">
      <c r="B300" s="32"/>
      <c r="C300" s="201" t="s">
        <v>1</v>
      </c>
      <c r="D300" s="201" t="s">
        <v>373</v>
      </c>
      <c r="E300" s="202" t="s">
        <v>1</v>
      </c>
      <c r="F300" s="203" t="s">
        <v>1</v>
      </c>
      <c r="G300" s="204" t="s">
        <v>1</v>
      </c>
      <c r="H300" s="205"/>
      <c r="I300" s="206"/>
      <c r="J300" s="207">
        <f t="shared" si="60"/>
        <v>0</v>
      </c>
      <c r="K300" s="208"/>
      <c r="L300" s="32"/>
      <c r="M300" s="209" t="s">
        <v>1</v>
      </c>
      <c r="N300" s="210" t="s">
        <v>41</v>
      </c>
      <c r="T300" s="59"/>
      <c r="AT300" s="17" t="s">
        <v>2959</v>
      </c>
      <c r="AU300" s="17" t="s">
        <v>82</v>
      </c>
      <c r="AY300" s="17" t="s">
        <v>2959</v>
      </c>
      <c r="BE300" s="160">
        <f>IF(N300="základná",J300,0)</f>
        <v>0</v>
      </c>
      <c r="BF300" s="160">
        <f>IF(N300="znížená",J300,0)</f>
        <v>0</v>
      </c>
      <c r="BG300" s="160">
        <f>IF(N300="zákl. prenesená",J300,0)</f>
        <v>0</v>
      </c>
      <c r="BH300" s="160">
        <f>IF(N300="zníž. prenesená",J300,0)</f>
        <v>0</v>
      </c>
      <c r="BI300" s="160">
        <f>IF(N300="nulová",J300,0)</f>
        <v>0</v>
      </c>
      <c r="BJ300" s="17" t="s">
        <v>88</v>
      </c>
      <c r="BK300" s="160">
        <f>I300*H300</f>
        <v>0</v>
      </c>
    </row>
    <row r="301" spans="2:65" s="1" customFormat="1" ht="16.350000000000001" customHeight="1" x14ac:dyDescent="0.2">
      <c r="B301" s="32"/>
      <c r="C301" s="201" t="s">
        <v>1</v>
      </c>
      <c r="D301" s="201" t="s">
        <v>373</v>
      </c>
      <c r="E301" s="202" t="s">
        <v>1</v>
      </c>
      <c r="F301" s="203" t="s">
        <v>1</v>
      </c>
      <c r="G301" s="204" t="s">
        <v>1</v>
      </c>
      <c r="H301" s="205"/>
      <c r="I301" s="206"/>
      <c r="J301" s="207">
        <f t="shared" si="60"/>
        <v>0</v>
      </c>
      <c r="K301" s="208"/>
      <c r="L301" s="32"/>
      <c r="M301" s="209" t="s">
        <v>1</v>
      </c>
      <c r="N301" s="210" t="s">
        <v>41</v>
      </c>
      <c r="T301" s="59"/>
      <c r="AT301" s="17" t="s">
        <v>2959</v>
      </c>
      <c r="AU301" s="17" t="s">
        <v>82</v>
      </c>
      <c r="AY301" s="17" t="s">
        <v>2959</v>
      </c>
      <c r="BE301" s="160">
        <f>IF(N301="základná",J301,0)</f>
        <v>0</v>
      </c>
      <c r="BF301" s="160">
        <f>IF(N301="znížená",J301,0)</f>
        <v>0</v>
      </c>
      <c r="BG301" s="160">
        <f>IF(N301="zákl. prenesená",J301,0)</f>
        <v>0</v>
      </c>
      <c r="BH301" s="160">
        <f>IF(N301="zníž. prenesená",J301,0)</f>
        <v>0</v>
      </c>
      <c r="BI301" s="160">
        <f>IF(N301="nulová",J301,0)</f>
        <v>0</v>
      </c>
      <c r="BJ301" s="17" t="s">
        <v>88</v>
      </c>
      <c r="BK301" s="160">
        <f>I301*H301</f>
        <v>0</v>
      </c>
    </row>
    <row r="302" spans="2:65" s="1" customFormat="1" ht="16.350000000000001" customHeight="1" x14ac:dyDescent="0.2">
      <c r="B302" s="32"/>
      <c r="C302" s="201" t="s">
        <v>1</v>
      </c>
      <c r="D302" s="201" t="s">
        <v>373</v>
      </c>
      <c r="E302" s="202" t="s">
        <v>1</v>
      </c>
      <c r="F302" s="203" t="s">
        <v>1</v>
      </c>
      <c r="G302" s="204" t="s">
        <v>1</v>
      </c>
      <c r="H302" s="205"/>
      <c r="I302" s="206"/>
      <c r="J302" s="207">
        <f t="shared" si="60"/>
        <v>0</v>
      </c>
      <c r="K302" s="208"/>
      <c r="L302" s="32"/>
      <c r="M302" s="209" t="s">
        <v>1</v>
      </c>
      <c r="N302" s="210" t="s">
        <v>41</v>
      </c>
      <c r="T302" s="59"/>
      <c r="AT302" s="17" t="s">
        <v>2959</v>
      </c>
      <c r="AU302" s="17" t="s">
        <v>82</v>
      </c>
      <c r="AY302" s="17" t="s">
        <v>2959</v>
      </c>
      <c r="BE302" s="160">
        <f>IF(N302="základná",J302,0)</f>
        <v>0</v>
      </c>
      <c r="BF302" s="160">
        <f>IF(N302="znížená",J302,0)</f>
        <v>0</v>
      </c>
      <c r="BG302" s="160">
        <f>IF(N302="zákl. prenesená",J302,0)</f>
        <v>0</v>
      </c>
      <c r="BH302" s="160">
        <f>IF(N302="zníž. prenesená",J302,0)</f>
        <v>0</v>
      </c>
      <c r="BI302" s="160">
        <f>IF(N302="nulová",J302,0)</f>
        <v>0</v>
      </c>
      <c r="BJ302" s="17" t="s">
        <v>88</v>
      </c>
      <c r="BK302" s="160">
        <f>I302*H302</f>
        <v>0</v>
      </c>
    </row>
    <row r="303" spans="2:65" s="1" customFormat="1" ht="16.350000000000001" customHeight="1" x14ac:dyDescent="0.2">
      <c r="B303" s="32"/>
      <c r="C303" s="201" t="s">
        <v>1</v>
      </c>
      <c r="D303" s="201" t="s">
        <v>373</v>
      </c>
      <c r="E303" s="202" t="s">
        <v>1</v>
      </c>
      <c r="F303" s="203" t="s">
        <v>1</v>
      </c>
      <c r="G303" s="204" t="s">
        <v>1</v>
      </c>
      <c r="H303" s="205"/>
      <c r="I303" s="206"/>
      <c r="J303" s="207">
        <f t="shared" si="60"/>
        <v>0</v>
      </c>
      <c r="K303" s="208"/>
      <c r="L303" s="32"/>
      <c r="M303" s="209" t="s">
        <v>1</v>
      </c>
      <c r="N303" s="210" t="s">
        <v>41</v>
      </c>
      <c r="T303" s="59"/>
      <c r="AT303" s="17" t="s">
        <v>2959</v>
      </c>
      <c r="AU303" s="17" t="s">
        <v>82</v>
      </c>
      <c r="AY303" s="17" t="s">
        <v>2959</v>
      </c>
      <c r="BE303" s="160">
        <f>IF(N303="základná",J303,0)</f>
        <v>0</v>
      </c>
      <c r="BF303" s="160">
        <f>IF(N303="znížená",J303,0)</f>
        <v>0</v>
      </c>
      <c r="BG303" s="160">
        <f>IF(N303="zákl. prenesená",J303,0)</f>
        <v>0</v>
      </c>
      <c r="BH303" s="160">
        <f>IF(N303="zníž. prenesená",J303,0)</f>
        <v>0</v>
      </c>
      <c r="BI303" s="160">
        <f>IF(N303="nulová",J303,0)</f>
        <v>0</v>
      </c>
      <c r="BJ303" s="17" t="s">
        <v>88</v>
      </c>
      <c r="BK303" s="160">
        <f>I303*H303</f>
        <v>0</v>
      </c>
    </row>
    <row r="304" spans="2:65" s="1" customFormat="1" ht="16.350000000000001" customHeight="1" x14ac:dyDescent="0.2">
      <c r="B304" s="32"/>
      <c r="C304" s="201" t="s">
        <v>1</v>
      </c>
      <c r="D304" s="201" t="s">
        <v>373</v>
      </c>
      <c r="E304" s="202" t="s">
        <v>1</v>
      </c>
      <c r="F304" s="203" t="s">
        <v>1</v>
      </c>
      <c r="G304" s="204" t="s">
        <v>1</v>
      </c>
      <c r="H304" s="205"/>
      <c r="I304" s="206"/>
      <c r="J304" s="207">
        <f t="shared" si="60"/>
        <v>0</v>
      </c>
      <c r="K304" s="208"/>
      <c r="L304" s="32"/>
      <c r="M304" s="209" t="s">
        <v>1</v>
      </c>
      <c r="N304" s="210" t="s">
        <v>41</v>
      </c>
      <c r="O304" s="211"/>
      <c r="P304" s="211"/>
      <c r="Q304" s="211"/>
      <c r="R304" s="211"/>
      <c r="S304" s="211"/>
      <c r="T304" s="212"/>
      <c r="AT304" s="17" t="s">
        <v>2959</v>
      </c>
      <c r="AU304" s="17" t="s">
        <v>82</v>
      </c>
      <c r="AY304" s="17" t="s">
        <v>2959</v>
      </c>
      <c r="BE304" s="160">
        <f>IF(N304="základná",J304,0)</f>
        <v>0</v>
      </c>
      <c r="BF304" s="160">
        <f>IF(N304="znížená",J304,0)</f>
        <v>0</v>
      </c>
      <c r="BG304" s="160">
        <f>IF(N304="zákl. prenesená",J304,0)</f>
        <v>0</v>
      </c>
      <c r="BH304" s="160">
        <f>IF(N304="zníž. prenesená",J304,0)</f>
        <v>0</v>
      </c>
      <c r="BI304" s="160">
        <f>IF(N304="nulová",J304,0)</f>
        <v>0</v>
      </c>
      <c r="BJ304" s="17" t="s">
        <v>88</v>
      </c>
      <c r="BK304" s="160">
        <f>I304*H304</f>
        <v>0</v>
      </c>
    </row>
    <row r="305" spans="2:12" s="1" customFormat="1" ht="6.95" customHeight="1" x14ac:dyDescent="0.2"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32"/>
    </row>
  </sheetData>
  <autoFilter ref="C130:K304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300:D305" xr:uid="{00000000-0002-0000-0200-000000000000}">
      <formula1>"K, M"</formula1>
    </dataValidation>
    <dataValidation type="list" allowBlank="1" showInputMessage="1" showErrorMessage="1" error="Povolené sú hodnoty základná, znížená, nulová." sqref="N300:N305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71"/>
  <sheetViews>
    <sheetView showGridLines="0" workbookViewId="0">
      <selection activeCell="K134" sqref="K134:K264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95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15</v>
      </c>
      <c r="L6" s="20"/>
    </row>
    <row r="7" spans="2:4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</row>
    <row r="8" spans="2:46" ht="12" customHeight="1" x14ac:dyDescent="0.2">
      <c r="B8" s="20"/>
      <c r="D8" s="27" t="s">
        <v>129</v>
      </c>
      <c r="L8" s="20"/>
    </row>
    <row r="9" spans="2:46" s="1" customFormat="1" ht="16.5" customHeight="1" x14ac:dyDescent="0.2">
      <c r="B9" s="32"/>
      <c r="E9" s="267" t="s">
        <v>132</v>
      </c>
      <c r="F9" s="269"/>
      <c r="G9" s="269"/>
      <c r="H9" s="269"/>
      <c r="L9" s="32"/>
    </row>
    <row r="10" spans="2:46" s="1" customFormat="1" ht="12" customHeight="1" x14ac:dyDescent="0.2">
      <c r="B10" s="32"/>
      <c r="D10" s="27" t="s">
        <v>135</v>
      </c>
      <c r="L10" s="32"/>
    </row>
    <row r="11" spans="2:46" s="1" customFormat="1" ht="30" customHeight="1" x14ac:dyDescent="0.2">
      <c r="B11" s="32"/>
      <c r="E11" s="226" t="s">
        <v>3300</v>
      </c>
      <c r="F11" s="269"/>
      <c r="G11" s="269"/>
      <c r="H11" s="269"/>
      <c r="L11" s="32"/>
    </row>
    <row r="12" spans="2:46" s="1" customFormat="1" ht="11.25" x14ac:dyDescent="0.2">
      <c r="B12" s="32"/>
      <c r="L12" s="32"/>
    </row>
    <row r="13" spans="2:4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</row>
    <row r="15" spans="2:46" s="1" customFormat="1" ht="10.9" customHeight="1" x14ac:dyDescent="0.2">
      <c r="B15" s="32"/>
      <c r="L15" s="32"/>
    </row>
    <row r="16" spans="2:4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 x14ac:dyDescent="0.2">
      <c r="B18" s="32"/>
      <c r="L18" s="32"/>
    </row>
    <row r="19" spans="2:12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 x14ac:dyDescent="0.2">
      <c r="B21" s="32"/>
      <c r="L21" s="32"/>
    </row>
    <row r="22" spans="2:12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 x14ac:dyDescent="0.2">
      <c r="B24" s="32"/>
      <c r="L24" s="32"/>
    </row>
    <row r="25" spans="2:12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5" customHeight="1" x14ac:dyDescent="0.2">
      <c r="B27" s="32"/>
      <c r="L27" s="32"/>
    </row>
    <row r="28" spans="2:12" s="1" customFormat="1" ht="12" customHeight="1" x14ac:dyDescent="0.2">
      <c r="B28" s="32"/>
      <c r="D28" s="27" t="s">
        <v>34</v>
      </c>
      <c r="L28" s="32"/>
    </row>
    <row r="29" spans="2:12" s="7" customFormat="1" ht="16.5" customHeight="1" x14ac:dyDescent="0.2">
      <c r="B29" s="98"/>
      <c r="E29" s="237" t="s">
        <v>1</v>
      </c>
      <c r="F29" s="237"/>
      <c r="G29" s="237"/>
      <c r="H29" s="237"/>
      <c r="L29" s="98"/>
    </row>
    <row r="30" spans="2:12" s="1" customFormat="1" ht="6.95" customHeight="1" x14ac:dyDescent="0.2">
      <c r="B30" s="32"/>
      <c r="L30" s="32"/>
    </row>
    <row r="31" spans="2:12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 x14ac:dyDescent="0.2">
      <c r="B32" s="32"/>
      <c r="D32" s="100" t="s">
        <v>35</v>
      </c>
      <c r="J32" s="69">
        <f>ROUND(J131, 2)</f>
        <v>0</v>
      </c>
      <c r="L32" s="32"/>
    </row>
    <row r="33" spans="2:12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ROUND((ROUND((SUM(BE131:BE264)),  2) + SUM(BE266:BE270)), 2)</f>
        <v>0</v>
      </c>
      <c r="G35" s="102"/>
      <c r="H35" s="102"/>
      <c r="I35" s="103">
        <v>0.2</v>
      </c>
      <c r="J35" s="101">
        <f>ROUND((ROUND(((SUM(BE131:BE264))*I35),  2) + (SUM(BE266:BE270)*I35)), 2)</f>
        <v>0</v>
      </c>
      <c r="L35" s="32"/>
    </row>
    <row r="36" spans="2:12" s="1" customFormat="1" ht="14.45" customHeight="1" x14ac:dyDescent="0.2">
      <c r="B36" s="32"/>
      <c r="E36" s="37" t="s">
        <v>41</v>
      </c>
      <c r="F36" s="101">
        <f>ROUND((ROUND((SUM(BF131:BF264)),  2) + SUM(BF266:BF270)), 2)</f>
        <v>0</v>
      </c>
      <c r="G36" s="102"/>
      <c r="H36" s="102"/>
      <c r="I36" s="103">
        <v>0.2</v>
      </c>
      <c r="J36" s="101">
        <f>ROUND((ROUND(((SUM(BF131:BF264))*I36),  2) + (SUM(BF266:BF270)*I36)), 2)</f>
        <v>0</v>
      </c>
      <c r="L36" s="32"/>
    </row>
    <row r="37" spans="2:12" s="1" customFormat="1" ht="14.45" hidden="1" customHeight="1" x14ac:dyDescent="0.2">
      <c r="B37" s="32"/>
      <c r="E37" s="27" t="s">
        <v>42</v>
      </c>
      <c r="F37" s="89">
        <f>ROUND((ROUND((SUM(BG131:BG264)),  2) + SUM(BG266:BG270)), 2)</f>
        <v>0</v>
      </c>
      <c r="I37" s="104">
        <v>0.2</v>
      </c>
      <c r="J37" s="89">
        <f>0</f>
        <v>0</v>
      </c>
      <c r="L37" s="32"/>
    </row>
    <row r="38" spans="2:12" s="1" customFormat="1" ht="14.45" hidden="1" customHeight="1" x14ac:dyDescent="0.2">
      <c r="B38" s="32"/>
      <c r="E38" s="27" t="s">
        <v>43</v>
      </c>
      <c r="F38" s="89">
        <f>ROUND((ROUND((SUM(BH131:BH264)),  2) + SUM(BH266:BH270)), 2)</f>
        <v>0</v>
      </c>
      <c r="I38" s="104">
        <v>0.2</v>
      </c>
      <c r="J38" s="89">
        <f>0</f>
        <v>0</v>
      </c>
      <c r="L38" s="32"/>
    </row>
    <row r="39" spans="2:12" s="1" customFormat="1" ht="14.45" hidden="1" customHeight="1" x14ac:dyDescent="0.2">
      <c r="B39" s="32"/>
      <c r="E39" s="37" t="s">
        <v>44</v>
      </c>
      <c r="F39" s="101">
        <f>ROUND((ROUND((SUM(BI131:BI264)),  2) + SUM(BI266:BI270)),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6.95" customHeight="1" x14ac:dyDescent="0.2">
      <c r="B40" s="32"/>
      <c r="L40" s="32"/>
    </row>
    <row r="41" spans="2:12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45" customHeight="1" x14ac:dyDescent="0.2">
      <c r="B42" s="32"/>
      <c r="L42" s="32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132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 xml:space="preserve">SO01.3 A - Hlavný objekt dielní - Vnútorné silnoprúdové a slaboprúdové rozvody 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J131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303</v>
      </c>
      <c r="E99" s="118"/>
      <c r="F99" s="118"/>
      <c r="G99" s="118"/>
      <c r="H99" s="118"/>
      <c r="I99" s="118"/>
      <c r="J99" s="119">
        <f>J132</f>
        <v>0</v>
      </c>
      <c r="L99" s="116"/>
    </row>
    <row r="100" spans="2:47" s="9" customFormat="1" ht="19.899999999999999" customHeight="1" x14ac:dyDescent="0.2">
      <c r="B100" s="121"/>
      <c r="D100" s="122" t="s">
        <v>306</v>
      </c>
      <c r="E100" s="123"/>
      <c r="F100" s="123"/>
      <c r="G100" s="123"/>
      <c r="H100" s="123"/>
      <c r="I100" s="123"/>
      <c r="J100" s="124">
        <f>J133</f>
        <v>0</v>
      </c>
      <c r="L100" s="121"/>
    </row>
    <row r="101" spans="2:47" s="9" customFormat="1" ht="19.899999999999999" customHeight="1" x14ac:dyDescent="0.2">
      <c r="B101" s="121"/>
      <c r="D101" s="122" t="s">
        <v>316</v>
      </c>
      <c r="E101" s="123"/>
      <c r="F101" s="123"/>
      <c r="G101" s="123"/>
      <c r="H101" s="123"/>
      <c r="I101" s="123"/>
      <c r="J101" s="124">
        <f>J135</f>
        <v>0</v>
      </c>
      <c r="L101" s="121"/>
    </row>
    <row r="102" spans="2:47" s="9" customFormat="1" ht="19.899999999999999" customHeight="1" x14ac:dyDescent="0.2">
      <c r="B102" s="121"/>
      <c r="D102" s="122" t="s">
        <v>325</v>
      </c>
      <c r="E102" s="123"/>
      <c r="F102" s="123"/>
      <c r="G102" s="123"/>
      <c r="H102" s="123"/>
      <c r="I102" s="123"/>
      <c r="J102" s="124">
        <f>J138</f>
        <v>0</v>
      </c>
      <c r="L102" s="121"/>
    </row>
    <row r="103" spans="2:47" s="9" customFormat="1" ht="19.899999999999999" customHeight="1" x14ac:dyDescent="0.2">
      <c r="B103" s="121"/>
      <c r="D103" s="122" t="s">
        <v>328</v>
      </c>
      <c r="E103" s="123"/>
      <c r="F103" s="123"/>
      <c r="G103" s="123"/>
      <c r="H103" s="123"/>
      <c r="I103" s="123"/>
      <c r="J103" s="124">
        <f>J149</f>
        <v>0</v>
      </c>
      <c r="L103" s="121"/>
    </row>
    <row r="104" spans="2:47" s="8" customFormat="1" ht="24.95" customHeight="1" x14ac:dyDescent="0.2">
      <c r="B104" s="116"/>
      <c r="D104" s="117" t="s">
        <v>355</v>
      </c>
      <c r="E104" s="118"/>
      <c r="F104" s="118"/>
      <c r="G104" s="118"/>
      <c r="H104" s="118"/>
      <c r="I104" s="118"/>
      <c r="J104" s="119">
        <f>J151</f>
        <v>0</v>
      </c>
      <c r="L104" s="116"/>
    </row>
    <row r="105" spans="2:47" s="9" customFormat="1" ht="19.899999999999999" customHeight="1" x14ac:dyDescent="0.2">
      <c r="B105" s="121"/>
      <c r="D105" s="122" t="s">
        <v>3301</v>
      </c>
      <c r="E105" s="123"/>
      <c r="F105" s="123"/>
      <c r="G105" s="123"/>
      <c r="H105" s="123"/>
      <c r="I105" s="123"/>
      <c r="J105" s="124">
        <f>J152</f>
        <v>0</v>
      </c>
      <c r="L105" s="121"/>
    </row>
    <row r="106" spans="2:47" s="9" customFormat="1" ht="19.899999999999999" customHeight="1" x14ac:dyDescent="0.2">
      <c r="B106" s="121"/>
      <c r="D106" s="122" t="s">
        <v>3302</v>
      </c>
      <c r="E106" s="123"/>
      <c r="F106" s="123"/>
      <c r="G106" s="123"/>
      <c r="H106" s="123"/>
      <c r="I106" s="123"/>
      <c r="J106" s="124">
        <f>J244</f>
        <v>0</v>
      </c>
      <c r="L106" s="121"/>
    </row>
    <row r="107" spans="2:47" s="9" customFormat="1" ht="19.899999999999999" customHeight="1" x14ac:dyDescent="0.2">
      <c r="B107" s="121"/>
      <c r="D107" s="122" t="s">
        <v>3303</v>
      </c>
      <c r="E107" s="123"/>
      <c r="F107" s="123"/>
      <c r="G107" s="123"/>
      <c r="H107" s="123"/>
      <c r="I107" s="123"/>
      <c r="J107" s="124">
        <f>J256</f>
        <v>0</v>
      </c>
      <c r="L107" s="121"/>
    </row>
    <row r="108" spans="2:47" s="8" customFormat="1" ht="24.95" customHeight="1" x14ac:dyDescent="0.2">
      <c r="B108" s="116"/>
      <c r="D108" s="117" t="s">
        <v>3304</v>
      </c>
      <c r="E108" s="118"/>
      <c r="F108" s="118"/>
      <c r="G108" s="118"/>
      <c r="H108" s="118"/>
      <c r="I108" s="118"/>
      <c r="J108" s="119">
        <f>J263</f>
        <v>0</v>
      </c>
      <c r="L108" s="116"/>
    </row>
    <row r="109" spans="2:47" s="8" customFormat="1" ht="21.75" customHeight="1" x14ac:dyDescent="0.2">
      <c r="B109" s="116"/>
      <c r="D109" s="126" t="s">
        <v>357</v>
      </c>
      <c r="J109" s="127">
        <f>J265</f>
        <v>0</v>
      </c>
      <c r="L109" s="116"/>
    </row>
    <row r="110" spans="2:47" s="1" customFormat="1" ht="21.75" customHeight="1" x14ac:dyDescent="0.2">
      <c r="B110" s="32"/>
      <c r="L110" s="32"/>
    </row>
    <row r="111" spans="2:47" s="1" customFormat="1" ht="6.95" customHeight="1" x14ac:dyDescent="0.2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32"/>
    </row>
    <row r="115" spans="2:12" s="1" customFormat="1" ht="6.95" customHeight="1" x14ac:dyDescent="0.2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32"/>
    </row>
    <row r="116" spans="2:12" s="1" customFormat="1" ht="24.95" customHeight="1" x14ac:dyDescent="0.2">
      <c r="B116" s="32"/>
      <c r="C116" s="21" t="s">
        <v>358</v>
      </c>
      <c r="L116" s="32"/>
    </row>
    <row r="117" spans="2:12" s="1" customFormat="1" ht="6.95" customHeight="1" x14ac:dyDescent="0.2">
      <c r="B117" s="32"/>
      <c r="L117" s="32"/>
    </row>
    <row r="118" spans="2:12" s="1" customFormat="1" ht="12" customHeight="1" x14ac:dyDescent="0.2">
      <c r="B118" s="32"/>
      <c r="C118" s="27" t="s">
        <v>15</v>
      </c>
      <c r="L118" s="32"/>
    </row>
    <row r="119" spans="2:12" s="1" customFormat="1" ht="16.5" customHeight="1" x14ac:dyDescent="0.2">
      <c r="B119" s="32"/>
      <c r="E119" s="267" t="str">
        <f>E7</f>
        <v>Obnova budovy umelecko - dekoračných dielní SND</v>
      </c>
      <c r="F119" s="268"/>
      <c r="G119" s="268"/>
      <c r="H119" s="268"/>
      <c r="L119" s="32"/>
    </row>
    <row r="120" spans="2:12" ht="12" customHeight="1" x14ac:dyDescent="0.2">
      <c r="B120" s="20"/>
      <c r="C120" s="27" t="s">
        <v>129</v>
      </c>
      <c r="L120" s="20"/>
    </row>
    <row r="121" spans="2:12" s="1" customFormat="1" ht="16.5" customHeight="1" x14ac:dyDescent="0.2">
      <c r="B121" s="32"/>
      <c r="E121" s="267" t="s">
        <v>132</v>
      </c>
      <c r="F121" s="269"/>
      <c r="G121" s="269"/>
      <c r="H121" s="269"/>
      <c r="L121" s="32"/>
    </row>
    <row r="122" spans="2:12" s="1" customFormat="1" ht="12" customHeight="1" x14ac:dyDescent="0.2">
      <c r="B122" s="32"/>
      <c r="C122" s="27" t="s">
        <v>135</v>
      </c>
      <c r="L122" s="32"/>
    </row>
    <row r="123" spans="2:12" s="1" customFormat="1" ht="30" customHeight="1" x14ac:dyDescent="0.2">
      <c r="B123" s="32"/>
      <c r="E123" s="226" t="str">
        <f>E11</f>
        <v xml:space="preserve">SO01.3 A - Hlavný objekt dielní - Vnútorné silnoprúdové a slaboprúdové rozvody </v>
      </c>
      <c r="F123" s="269"/>
      <c r="G123" s="269"/>
      <c r="H123" s="269"/>
      <c r="L123" s="32"/>
    </row>
    <row r="124" spans="2:12" s="1" customFormat="1" ht="6.95" customHeight="1" x14ac:dyDescent="0.2">
      <c r="B124" s="32"/>
      <c r="L124" s="32"/>
    </row>
    <row r="125" spans="2:12" s="1" customFormat="1" ht="12" customHeight="1" x14ac:dyDescent="0.2">
      <c r="B125" s="32"/>
      <c r="C125" s="27" t="s">
        <v>19</v>
      </c>
      <c r="F125" s="25" t="str">
        <f>F14</f>
        <v>Bratislava</v>
      </c>
      <c r="I125" s="27" t="s">
        <v>21</v>
      </c>
      <c r="J125" s="55" t="str">
        <f>IF(J14="","",J14)</f>
        <v>5. 8. 2023</v>
      </c>
      <c r="L125" s="32"/>
    </row>
    <row r="126" spans="2:12" s="1" customFormat="1" ht="6.95" customHeight="1" x14ac:dyDescent="0.2">
      <c r="B126" s="32"/>
      <c r="L126" s="32"/>
    </row>
    <row r="127" spans="2:12" s="1" customFormat="1" ht="15.2" customHeight="1" x14ac:dyDescent="0.2">
      <c r="B127" s="32"/>
      <c r="C127" s="27" t="s">
        <v>23</v>
      </c>
      <c r="F127" s="25" t="str">
        <f>E17</f>
        <v>Slovenské národné divadlo</v>
      </c>
      <c r="I127" s="27" t="s">
        <v>29</v>
      </c>
      <c r="J127" s="30" t="str">
        <f>E23</f>
        <v>VM PROJEKT , s.r.o.</v>
      </c>
      <c r="L127" s="32"/>
    </row>
    <row r="128" spans="2:12" s="1" customFormat="1" ht="15.2" customHeight="1" x14ac:dyDescent="0.2">
      <c r="B128" s="32"/>
      <c r="C128" s="27" t="s">
        <v>27</v>
      </c>
      <c r="F128" s="25" t="str">
        <f>IF(E20="","",E20)</f>
        <v>Vyplň údaj</v>
      </c>
      <c r="I128" s="27" t="s">
        <v>32</v>
      </c>
      <c r="J128" s="30" t="str">
        <f>E26</f>
        <v>Ing Peter Lukačovič</v>
      </c>
      <c r="L128" s="32"/>
    </row>
    <row r="129" spans="2:65" s="1" customFormat="1" ht="10.35" customHeight="1" x14ac:dyDescent="0.2">
      <c r="B129" s="32"/>
      <c r="L129" s="32"/>
    </row>
    <row r="130" spans="2:65" s="10" customFormat="1" ht="29.25" customHeight="1" x14ac:dyDescent="0.2">
      <c r="B130" s="128"/>
      <c r="C130" s="129" t="s">
        <v>359</v>
      </c>
      <c r="D130" s="130" t="s">
        <v>60</v>
      </c>
      <c r="E130" s="130" t="s">
        <v>56</v>
      </c>
      <c r="F130" s="130" t="s">
        <v>57</v>
      </c>
      <c r="G130" s="130" t="s">
        <v>360</v>
      </c>
      <c r="H130" s="130" t="s">
        <v>361</v>
      </c>
      <c r="I130" s="130" t="s">
        <v>362</v>
      </c>
      <c r="J130" s="130" t="s">
        <v>296</v>
      </c>
      <c r="K130" s="131" t="s">
        <v>5391</v>
      </c>
      <c r="L130" s="128"/>
      <c r="M130" s="62" t="s">
        <v>1</v>
      </c>
      <c r="N130" s="63" t="s">
        <v>39</v>
      </c>
      <c r="O130" s="63" t="s">
        <v>363</v>
      </c>
      <c r="P130" s="63" t="s">
        <v>364</v>
      </c>
      <c r="Q130" s="63" t="s">
        <v>365</v>
      </c>
      <c r="R130" s="63" t="s">
        <v>366</v>
      </c>
      <c r="S130" s="63" t="s">
        <v>367</v>
      </c>
      <c r="T130" s="64" t="s">
        <v>368</v>
      </c>
    </row>
    <row r="131" spans="2:65" s="1" customFormat="1" ht="22.9" customHeight="1" x14ac:dyDescent="0.25">
      <c r="B131" s="32"/>
      <c r="C131" s="67" t="s">
        <v>299</v>
      </c>
      <c r="J131" s="132">
        <f>BK131</f>
        <v>0</v>
      </c>
      <c r="L131" s="32"/>
      <c r="M131" s="65"/>
      <c r="N131" s="56"/>
      <c r="O131" s="56"/>
      <c r="P131" s="133">
        <f>P132+P151+P263+P265</f>
        <v>0</v>
      </c>
      <c r="Q131" s="56"/>
      <c r="R131" s="133">
        <f>R132+R151+R263+R265</f>
        <v>19.652707300000003</v>
      </c>
      <c r="S131" s="56"/>
      <c r="T131" s="134">
        <f>T132+T151+T263+T265</f>
        <v>32.947499999999991</v>
      </c>
      <c r="AT131" s="17" t="s">
        <v>74</v>
      </c>
      <c r="AU131" s="17" t="s">
        <v>300</v>
      </c>
      <c r="BK131" s="135">
        <f>BK132+BK151+BK263+BK265</f>
        <v>0</v>
      </c>
    </row>
    <row r="132" spans="2:65" s="11" customFormat="1" ht="25.9" customHeight="1" x14ac:dyDescent="0.2">
      <c r="B132" s="136"/>
      <c r="D132" s="137" t="s">
        <v>74</v>
      </c>
      <c r="E132" s="138" t="s">
        <v>369</v>
      </c>
      <c r="F132" s="138" t="s">
        <v>370</v>
      </c>
      <c r="I132" s="139"/>
      <c r="J132" s="127">
        <f>BK132</f>
        <v>0</v>
      </c>
      <c r="L132" s="136"/>
      <c r="M132" s="140"/>
      <c r="P132" s="141">
        <f>P133+P135+P138+P149</f>
        <v>0</v>
      </c>
      <c r="R132" s="141">
        <f>R133+R135+R138+R149</f>
        <v>9.0563223000000015</v>
      </c>
      <c r="T132" s="142">
        <f>T133+T135+T138+T149</f>
        <v>32.319999999999993</v>
      </c>
      <c r="AR132" s="137" t="s">
        <v>82</v>
      </c>
      <c r="AT132" s="143" t="s">
        <v>74</v>
      </c>
      <c r="AU132" s="143" t="s">
        <v>75</v>
      </c>
      <c r="AY132" s="137" t="s">
        <v>371</v>
      </c>
      <c r="BK132" s="144">
        <f>BK133+BK135+BK138+BK149</f>
        <v>0</v>
      </c>
    </row>
    <row r="133" spans="2:65" s="11" customFormat="1" ht="22.9" customHeight="1" x14ac:dyDescent="0.2">
      <c r="B133" s="136"/>
      <c r="D133" s="137" t="s">
        <v>74</v>
      </c>
      <c r="E133" s="145" t="s">
        <v>82</v>
      </c>
      <c r="F133" s="145" t="s">
        <v>372</v>
      </c>
      <c r="I133" s="139"/>
      <c r="J133" s="146">
        <f>BK133</f>
        <v>0</v>
      </c>
      <c r="L133" s="136"/>
      <c r="M133" s="140"/>
      <c r="P133" s="141">
        <f>P134</f>
        <v>0</v>
      </c>
      <c r="R133" s="141">
        <f>R134</f>
        <v>0</v>
      </c>
      <c r="T133" s="142">
        <f>T134</f>
        <v>3.375</v>
      </c>
      <c r="AR133" s="137" t="s">
        <v>82</v>
      </c>
      <c r="AT133" s="143" t="s">
        <v>74</v>
      </c>
      <c r="AU133" s="143" t="s">
        <v>82</v>
      </c>
      <c r="AY133" s="137" t="s">
        <v>371</v>
      </c>
      <c r="BK133" s="144">
        <f>BK134</f>
        <v>0</v>
      </c>
    </row>
    <row r="134" spans="2:65" s="1" customFormat="1" ht="33" customHeight="1" x14ac:dyDescent="0.2">
      <c r="B134" s="147"/>
      <c r="C134" s="148" t="s">
        <v>1027</v>
      </c>
      <c r="D134" s="148" t="s">
        <v>373</v>
      </c>
      <c r="E134" s="149" t="s">
        <v>374</v>
      </c>
      <c r="F134" s="150" t="s">
        <v>375</v>
      </c>
      <c r="G134" s="151" t="s">
        <v>376</v>
      </c>
      <c r="H134" s="152">
        <v>15</v>
      </c>
      <c r="I134" s="153"/>
      <c r="J134" s="154">
        <f>ROUND(I134*H134,2)</f>
        <v>0</v>
      </c>
      <c r="K134" s="150"/>
      <c r="L134" s="32"/>
      <c r="M134" s="155" t="s">
        <v>1</v>
      </c>
      <c r="N134" s="156" t="s">
        <v>41</v>
      </c>
      <c r="P134" s="157">
        <f>O134*H134</f>
        <v>0</v>
      </c>
      <c r="Q134" s="157">
        <v>0</v>
      </c>
      <c r="R134" s="157">
        <f>Q134*H134</f>
        <v>0</v>
      </c>
      <c r="S134" s="157">
        <v>0.22500000000000001</v>
      </c>
      <c r="T134" s="158">
        <f>S134*H134</f>
        <v>3.375</v>
      </c>
      <c r="AR134" s="159" t="s">
        <v>377</v>
      </c>
      <c r="AT134" s="159" t="s">
        <v>373</v>
      </c>
      <c r="AU134" s="159" t="s">
        <v>88</v>
      </c>
      <c r="AY134" s="17" t="s">
        <v>371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7" t="s">
        <v>88</v>
      </c>
      <c r="BK134" s="160">
        <f>ROUND(I134*H134,2)</f>
        <v>0</v>
      </c>
      <c r="BL134" s="17" t="s">
        <v>377</v>
      </c>
      <c r="BM134" s="159" t="s">
        <v>3305</v>
      </c>
    </row>
    <row r="135" spans="2:65" s="11" customFormat="1" ht="22.9" customHeight="1" x14ac:dyDescent="0.2">
      <c r="B135" s="136"/>
      <c r="D135" s="137" t="s">
        <v>74</v>
      </c>
      <c r="E135" s="145" t="s">
        <v>402</v>
      </c>
      <c r="F135" s="145" t="s">
        <v>644</v>
      </c>
      <c r="I135" s="139"/>
      <c r="J135" s="146">
        <f>BK135</f>
        <v>0</v>
      </c>
      <c r="L135" s="136"/>
      <c r="M135" s="140"/>
      <c r="P135" s="141">
        <f>SUM(P136:P137)</f>
        <v>0</v>
      </c>
      <c r="R135" s="141">
        <f>SUM(R136:R137)</f>
        <v>9.0563043000000008</v>
      </c>
      <c r="T135" s="142">
        <f>SUM(T136:T137)</f>
        <v>0</v>
      </c>
      <c r="AR135" s="137" t="s">
        <v>82</v>
      </c>
      <c r="AT135" s="143" t="s">
        <v>74</v>
      </c>
      <c r="AU135" s="143" t="s">
        <v>82</v>
      </c>
      <c r="AY135" s="137" t="s">
        <v>371</v>
      </c>
      <c r="BK135" s="144">
        <f>SUM(BK136:BK137)</f>
        <v>0</v>
      </c>
    </row>
    <row r="136" spans="2:65" s="1" customFormat="1" ht="37.9" customHeight="1" x14ac:dyDescent="0.2">
      <c r="B136" s="147"/>
      <c r="C136" s="148" t="s">
        <v>1035</v>
      </c>
      <c r="D136" s="148" t="s">
        <v>373</v>
      </c>
      <c r="E136" s="149" t="s">
        <v>3306</v>
      </c>
      <c r="F136" s="150" t="s">
        <v>3307</v>
      </c>
      <c r="G136" s="151" t="s">
        <v>376</v>
      </c>
      <c r="H136" s="152">
        <v>15</v>
      </c>
      <c r="I136" s="153"/>
      <c r="J136" s="154">
        <f>ROUND(I136*H136,2)</f>
        <v>0</v>
      </c>
      <c r="K136" s="150"/>
      <c r="L136" s="32"/>
      <c r="M136" s="155" t="s">
        <v>1</v>
      </c>
      <c r="N136" s="156" t="s">
        <v>41</v>
      </c>
      <c r="P136" s="157">
        <f>O136*H136</f>
        <v>0</v>
      </c>
      <c r="Q136" s="157">
        <v>0.26244000000000001</v>
      </c>
      <c r="R136" s="157">
        <f>Q136*H136</f>
        <v>3.9366000000000003</v>
      </c>
      <c r="S136" s="157">
        <v>0</v>
      </c>
      <c r="T136" s="158">
        <f>S136*H136</f>
        <v>0</v>
      </c>
      <c r="AR136" s="159" t="s">
        <v>377</v>
      </c>
      <c r="AT136" s="159" t="s">
        <v>373</v>
      </c>
      <c r="AU136" s="159" t="s">
        <v>88</v>
      </c>
      <c r="AY136" s="17" t="s">
        <v>371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7" t="s">
        <v>88</v>
      </c>
      <c r="BK136" s="160">
        <f>ROUND(I136*H136,2)</f>
        <v>0</v>
      </c>
      <c r="BL136" s="17" t="s">
        <v>377</v>
      </c>
      <c r="BM136" s="159" t="s">
        <v>3308</v>
      </c>
    </row>
    <row r="137" spans="2:65" s="1" customFormat="1" ht="37.9" customHeight="1" x14ac:dyDescent="0.2">
      <c r="B137" s="147"/>
      <c r="C137" s="148" t="s">
        <v>1039</v>
      </c>
      <c r="D137" s="148" t="s">
        <v>373</v>
      </c>
      <c r="E137" s="149" t="s">
        <v>3309</v>
      </c>
      <c r="F137" s="150" t="s">
        <v>3310</v>
      </c>
      <c r="G137" s="151" t="s">
        <v>376</v>
      </c>
      <c r="H137" s="152">
        <v>15</v>
      </c>
      <c r="I137" s="153"/>
      <c r="J137" s="154">
        <f>ROUND(I137*H137,2)</f>
        <v>0</v>
      </c>
      <c r="K137" s="150"/>
      <c r="L137" s="32"/>
      <c r="M137" s="155" t="s">
        <v>1</v>
      </c>
      <c r="N137" s="156" t="s">
        <v>41</v>
      </c>
      <c r="P137" s="157">
        <f>O137*H137</f>
        <v>0</v>
      </c>
      <c r="Q137" s="157">
        <v>0.34131361999999998</v>
      </c>
      <c r="R137" s="157">
        <f>Q137*H137</f>
        <v>5.1197042999999995</v>
      </c>
      <c r="S137" s="157">
        <v>0</v>
      </c>
      <c r="T137" s="158">
        <f>S137*H137</f>
        <v>0</v>
      </c>
      <c r="AR137" s="159" t="s">
        <v>377</v>
      </c>
      <c r="AT137" s="159" t="s">
        <v>373</v>
      </c>
      <c r="AU137" s="159" t="s">
        <v>88</v>
      </c>
      <c r="AY137" s="17" t="s">
        <v>371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7" t="s">
        <v>88</v>
      </c>
      <c r="BK137" s="160">
        <f>ROUND(I137*H137,2)</f>
        <v>0</v>
      </c>
      <c r="BL137" s="17" t="s">
        <v>377</v>
      </c>
      <c r="BM137" s="159" t="s">
        <v>3311</v>
      </c>
    </row>
    <row r="138" spans="2:65" s="11" customFormat="1" ht="22.9" customHeight="1" x14ac:dyDescent="0.2">
      <c r="B138" s="136"/>
      <c r="D138" s="137" t="s">
        <v>74</v>
      </c>
      <c r="E138" s="145" t="s">
        <v>423</v>
      </c>
      <c r="F138" s="145" t="s">
        <v>895</v>
      </c>
      <c r="I138" s="139"/>
      <c r="J138" s="146">
        <f>BK138</f>
        <v>0</v>
      </c>
      <c r="L138" s="136"/>
      <c r="M138" s="140"/>
      <c r="P138" s="141">
        <f>SUM(P139:P148)</f>
        <v>0</v>
      </c>
      <c r="R138" s="141">
        <f>SUM(R139:R148)</f>
        <v>1.8E-5</v>
      </c>
      <c r="T138" s="142">
        <f>SUM(T139:T148)</f>
        <v>28.944999999999997</v>
      </c>
      <c r="AR138" s="137" t="s">
        <v>82</v>
      </c>
      <c r="AT138" s="143" t="s">
        <v>74</v>
      </c>
      <c r="AU138" s="143" t="s">
        <v>82</v>
      </c>
      <c r="AY138" s="137" t="s">
        <v>371</v>
      </c>
      <c r="BK138" s="144">
        <f>SUM(BK139:BK148)</f>
        <v>0</v>
      </c>
    </row>
    <row r="139" spans="2:65" s="1" customFormat="1" ht="24.2" customHeight="1" x14ac:dyDescent="0.2">
      <c r="B139" s="147"/>
      <c r="C139" s="148" t="s">
        <v>1023</v>
      </c>
      <c r="D139" s="148" t="s">
        <v>373</v>
      </c>
      <c r="E139" s="149" t="s">
        <v>3312</v>
      </c>
      <c r="F139" s="150" t="s">
        <v>3313</v>
      </c>
      <c r="G139" s="151" t="s">
        <v>489</v>
      </c>
      <c r="H139" s="152">
        <v>60</v>
      </c>
      <c r="I139" s="153"/>
      <c r="J139" s="154">
        <f t="shared" ref="J139:J148" si="0">ROUND(I139*H139,2)</f>
        <v>0</v>
      </c>
      <c r="K139" s="150"/>
      <c r="L139" s="32"/>
      <c r="M139" s="155" t="s">
        <v>1</v>
      </c>
      <c r="N139" s="156" t="s">
        <v>41</v>
      </c>
      <c r="P139" s="157">
        <f t="shared" ref="P139:P148" si="1">O139*H139</f>
        <v>0</v>
      </c>
      <c r="Q139" s="157">
        <v>2.9999999999999999E-7</v>
      </c>
      <c r="R139" s="157">
        <f t="shared" ref="R139:R148" si="2">Q139*H139</f>
        <v>1.8E-5</v>
      </c>
      <c r="S139" s="157">
        <v>0</v>
      </c>
      <c r="T139" s="158">
        <f t="shared" ref="T139:T148" si="3">S139*H139</f>
        <v>0</v>
      </c>
      <c r="AR139" s="159" t="s">
        <v>377</v>
      </c>
      <c r="AT139" s="159" t="s">
        <v>373</v>
      </c>
      <c r="AU139" s="159" t="s">
        <v>88</v>
      </c>
      <c r="AY139" s="17" t="s">
        <v>371</v>
      </c>
      <c r="BE139" s="160">
        <f t="shared" ref="BE139:BE148" si="4">IF(N139="základná",J139,0)</f>
        <v>0</v>
      </c>
      <c r="BF139" s="160">
        <f t="shared" ref="BF139:BF148" si="5">IF(N139="znížená",J139,0)</f>
        <v>0</v>
      </c>
      <c r="BG139" s="160">
        <f t="shared" ref="BG139:BG148" si="6">IF(N139="zákl. prenesená",J139,0)</f>
        <v>0</v>
      </c>
      <c r="BH139" s="160">
        <f t="shared" ref="BH139:BH148" si="7">IF(N139="zníž. prenesená",J139,0)</f>
        <v>0</v>
      </c>
      <c r="BI139" s="160">
        <f t="shared" ref="BI139:BI148" si="8">IF(N139="nulová",J139,0)</f>
        <v>0</v>
      </c>
      <c r="BJ139" s="17" t="s">
        <v>88</v>
      </c>
      <c r="BK139" s="160">
        <f t="shared" ref="BK139:BK148" si="9">ROUND(I139*H139,2)</f>
        <v>0</v>
      </c>
      <c r="BL139" s="17" t="s">
        <v>377</v>
      </c>
      <c r="BM139" s="159" t="s">
        <v>3314</v>
      </c>
    </row>
    <row r="140" spans="2:65" s="1" customFormat="1" ht="24.2" customHeight="1" x14ac:dyDescent="0.2">
      <c r="B140" s="147"/>
      <c r="C140" s="148" t="s">
        <v>872</v>
      </c>
      <c r="D140" s="148" t="s">
        <v>373</v>
      </c>
      <c r="E140" s="149" t="s">
        <v>3315</v>
      </c>
      <c r="F140" s="150" t="s">
        <v>3316</v>
      </c>
      <c r="G140" s="151" t="s">
        <v>513</v>
      </c>
      <c r="H140" s="152">
        <v>15</v>
      </c>
      <c r="I140" s="153"/>
      <c r="J140" s="154">
        <f t="shared" si="0"/>
        <v>0</v>
      </c>
      <c r="K140" s="150"/>
      <c r="L140" s="32"/>
      <c r="M140" s="155" t="s">
        <v>1</v>
      </c>
      <c r="N140" s="156" t="s">
        <v>41</v>
      </c>
      <c r="P140" s="157">
        <f t="shared" si="1"/>
        <v>0</v>
      </c>
      <c r="Q140" s="157">
        <v>0</v>
      </c>
      <c r="R140" s="157">
        <f t="shared" si="2"/>
        <v>0</v>
      </c>
      <c r="S140" s="157">
        <v>1E-3</v>
      </c>
      <c r="T140" s="158">
        <f t="shared" si="3"/>
        <v>1.4999999999999999E-2</v>
      </c>
      <c r="AR140" s="159" t="s">
        <v>377</v>
      </c>
      <c r="AT140" s="159" t="s">
        <v>373</v>
      </c>
      <c r="AU140" s="159" t="s">
        <v>88</v>
      </c>
      <c r="AY140" s="17" t="s">
        <v>371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7" t="s">
        <v>88</v>
      </c>
      <c r="BK140" s="160">
        <f t="shared" si="9"/>
        <v>0</v>
      </c>
      <c r="BL140" s="17" t="s">
        <v>377</v>
      </c>
      <c r="BM140" s="159" t="s">
        <v>3317</v>
      </c>
    </row>
    <row r="141" spans="2:65" s="1" customFormat="1" ht="24.2" customHeight="1" x14ac:dyDescent="0.2">
      <c r="B141" s="147"/>
      <c r="C141" s="148" t="s">
        <v>864</v>
      </c>
      <c r="D141" s="148" t="s">
        <v>373</v>
      </c>
      <c r="E141" s="149" t="s">
        <v>3318</v>
      </c>
      <c r="F141" s="150" t="s">
        <v>3319</v>
      </c>
      <c r="G141" s="151" t="s">
        <v>513</v>
      </c>
      <c r="H141" s="152">
        <v>535</v>
      </c>
      <c r="I141" s="153"/>
      <c r="J141" s="154">
        <f t="shared" si="0"/>
        <v>0</v>
      </c>
      <c r="K141" s="150"/>
      <c r="L141" s="32"/>
      <c r="M141" s="155" t="s">
        <v>1</v>
      </c>
      <c r="N141" s="156" t="s">
        <v>41</v>
      </c>
      <c r="P141" s="157">
        <f t="shared" si="1"/>
        <v>0</v>
      </c>
      <c r="Q141" s="157">
        <v>0</v>
      </c>
      <c r="R141" s="157">
        <f t="shared" si="2"/>
        <v>0</v>
      </c>
      <c r="S141" s="157">
        <v>1E-3</v>
      </c>
      <c r="T141" s="158">
        <f t="shared" si="3"/>
        <v>0.53500000000000003</v>
      </c>
      <c r="AR141" s="159" t="s">
        <v>377</v>
      </c>
      <c r="AT141" s="159" t="s">
        <v>373</v>
      </c>
      <c r="AU141" s="159" t="s">
        <v>88</v>
      </c>
      <c r="AY141" s="17" t="s">
        <v>371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7" t="s">
        <v>88</v>
      </c>
      <c r="BK141" s="160">
        <f t="shared" si="9"/>
        <v>0</v>
      </c>
      <c r="BL141" s="17" t="s">
        <v>377</v>
      </c>
      <c r="BM141" s="159" t="s">
        <v>3320</v>
      </c>
    </row>
    <row r="142" spans="2:65" s="1" customFormat="1" ht="33" customHeight="1" x14ac:dyDescent="0.2">
      <c r="B142" s="147"/>
      <c r="C142" s="148" t="s">
        <v>860</v>
      </c>
      <c r="D142" s="148" t="s">
        <v>373</v>
      </c>
      <c r="E142" s="149" t="s">
        <v>3321</v>
      </c>
      <c r="F142" s="150" t="s">
        <v>3322</v>
      </c>
      <c r="G142" s="151" t="s">
        <v>513</v>
      </c>
      <c r="H142" s="152">
        <v>14</v>
      </c>
      <c r="I142" s="153"/>
      <c r="J142" s="154">
        <f t="shared" si="0"/>
        <v>0</v>
      </c>
      <c r="K142" s="150"/>
      <c r="L142" s="32"/>
      <c r="M142" s="155" t="s">
        <v>1</v>
      </c>
      <c r="N142" s="156" t="s">
        <v>41</v>
      </c>
      <c r="P142" s="157">
        <f t="shared" si="1"/>
        <v>0</v>
      </c>
      <c r="Q142" s="157">
        <v>0</v>
      </c>
      <c r="R142" s="157">
        <f t="shared" si="2"/>
        <v>0</v>
      </c>
      <c r="S142" s="157">
        <v>0.16500000000000001</v>
      </c>
      <c r="T142" s="158">
        <f t="shared" si="3"/>
        <v>2.31</v>
      </c>
      <c r="AR142" s="159" t="s">
        <v>377</v>
      </c>
      <c r="AT142" s="159" t="s">
        <v>373</v>
      </c>
      <c r="AU142" s="159" t="s">
        <v>88</v>
      </c>
      <c r="AY142" s="17" t="s">
        <v>371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7" t="s">
        <v>88</v>
      </c>
      <c r="BK142" s="160">
        <f t="shared" si="9"/>
        <v>0</v>
      </c>
      <c r="BL142" s="17" t="s">
        <v>377</v>
      </c>
      <c r="BM142" s="159" t="s">
        <v>3323</v>
      </c>
    </row>
    <row r="143" spans="2:65" s="1" customFormat="1" ht="24.2" customHeight="1" x14ac:dyDescent="0.2">
      <c r="B143" s="147"/>
      <c r="C143" s="148" t="s">
        <v>82</v>
      </c>
      <c r="D143" s="148" t="s">
        <v>373</v>
      </c>
      <c r="E143" s="149" t="s">
        <v>3324</v>
      </c>
      <c r="F143" s="150" t="s">
        <v>3325</v>
      </c>
      <c r="G143" s="151" t="s">
        <v>513</v>
      </c>
      <c r="H143" s="152">
        <v>1210</v>
      </c>
      <c r="I143" s="153"/>
      <c r="J143" s="154">
        <f t="shared" si="0"/>
        <v>0</v>
      </c>
      <c r="K143" s="150"/>
      <c r="L143" s="32"/>
      <c r="M143" s="155" t="s">
        <v>1</v>
      </c>
      <c r="N143" s="156" t="s">
        <v>41</v>
      </c>
      <c r="P143" s="157">
        <f t="shared" si="1"/>
        <v>0</v>
      </c>
      <c r="Q143" s="157">
        <v>0</v>
      </c>
      <c r="R143" s="157">
        <f t="shared" si="2"/>
        <v>0</v>
      </c>
      <c r="S143" s="157">
        <v>1E-3</v>
      </c>
      <c r="T143" s="158">
        <f t="shared" si="3"/>
        <v>1.21</v>
      </c>
      <c r="AR143" s="159" t="s">
        <v>377</v>
      </c>
      <c r="AT143" s="159" t="s">
        <v>373</v>
      </c>
      <c r="AU143" s="159" t="s">
        <v>88</v>
      </c>
      <c r="AY143" s="17" t="s">
        <v>371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7" t="s">
        <v>88</v>
      </c>
      <c r="BK143" s="160">
        <f t="shared" si="9"/>
        <v>0</v>
      </c>
      <c r="BL143" s="17" t="s">
        <v>377</v>
      </c>
      <c r="BM143" s="159" t="s">
        <v>3326</v>
      </c>
    </row>
    <row r="144" spans="2:65" s="1" customFormat="1" ht="37.9" customHeight="1" x14ac:dyDescent="0.2">
      <c r="B144" s="147"/>
      <c r="C144" s="148" t="s">
        <v>88</v>
      </c>
      <c r="D144" s="148" t="s">
        <v>373</v>
      </c>
      <c r="E144" s="149" t="s">
        <v>3327</v>
      </c>
      <c r="F144" s="150" t="s">
        <v>3328</v>
      </c>
      <c r="G144" s="151" t="s">
        <v>489</v>
      </c>
      <c r="H144" s="152">
        <v>1200</v>
      </c>
      <c r="I144" s="153"/>
      <c r="J144" s="154">
        <f t="shared" si="0"/>
        <v>0</v>
      </c>
      <c r="K144" s="150"/>
      <c r="L144" s="32"/>
      <c r="M144" s="155" t="s">
        <v>1</v>
      </c>
      <c r="N144" s="156" t="s">
        <v>41</v>
      </c>
      <c r="P144" s="157">
        <f t="shared" si="1"/>
        <v>0</v>
      </c>
      <c r="Q144" s="157">
        <v>0</v>
      </c>
      <c r="R144" s="157">
        <f t="shared" si="2"/>
        <v>0</v>
      </c>
      <c r="S144" s="157">
        <v>6.0000000000000001E-3</v>
      </c>
      <c r="T144" s="158">
        <f t="shared" si="3"/>
        <v>7.2</v>
      </c>
      <c r="AR144" s="159" t="s">
        <v>377</v>
      </c>
      <c r="AT144" s="159" t="s">
        <v>373</v>
      </c>
      <c r="AU144" s="159" t="s">
        <v>88</v>
      </c>
      <c r="AY144" s="17" t="s">
        <v>371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7" t="s">
        <v>88</v>
      </c>
      <c r="BK144" s="160">
        <f t="shared" si="9"/>
        <v>0</v>
      </c>
      <c r="BL144" s="17" t="s">
        <v>377</v>
      </c>
      <c r="BM144" s="159" t="s">
        <v>3329</v>
      </c>
    </row>
    <row r="145" spans="2:65" s="1" customFormat="1" ht="37.9" customHeight="1" x14ac:dyDescent="0.2">
      <c r="B145" s="147"/>
      <c r="C145" s="148" t="s">
        <v>384</v>
      </c>
      <c r="D145" s="148" t="s">
        <v>373</v>
      </c>
      <c r="E145" s="149" t="s">
        <v>3330</v>
      </c>
      <c r="F145" s="150" t="s">
        <v>3331</v>
      </c>
      <c r="G145" s="151" t="s">
        <v>489</v>
      </c>
      <c r="H145" s="152">
        <v>980</v>
      </c>
      <c r="I145" s="153"/>
      <c r="J145" s="154">
        <f t="shared" si="0"/>
        <v>0</v>
      </c>
      <c r="K145" s="150"/>
      <c r="L145" s="32"/>
      <c r="M145" s="155" t="s">
        <v>1</v>
      </c>
      <c r="N145" s="156" t="s">
        <v>41</v>
      </c>
      <c r="P145" s="157">
        <f t="shared" si="1"/>
        <v>0</v>
      </c>
      <c r="Q145" s="157">
        <v>0</v>
      </c>
      <c r="R145" s="157">
        <f t="shared" si="2"/>
        <v>0</v>
      </c>
      <c r="S145" s="157">
        <v>1.2999999999999999E-2</v>
      </c>
      <c r="T145" s="158">
        <f t="shared" si="3"/>
        <v>12.74</v>
      </c>
      <c r="AR145" s="159" t="s">
        <v>377</v>
      </c>
      <c r="AT145" s="159" t="s">
        <v>373</v>
      </c>
      <c r="AU145" s="159" t="s">
        <v>88</v>
      </c>
      <c r="AY145" s="17" t="s">
        <v>371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7" t="s">
        <v>88</v>
      </c>
      <c r="BK145" s="160">
        <f t="shared" si="9"/>
        <v>0</v>
      </c>
      <c r="BL145" s="17" t="s">
        <v>377</v>
      </c>
      <c r="BM145" s="159" t="s">
        <v>3332</v>
      </c>
    </row>
    <row r="146" spans="2:65" s="1" customFormat="1" ht="37.9" customHeight="1" x14ac:dyDescent="0.2">
      <c r="B146" s="147"/>
      <c r="C146" s="148" t="s">
        <v>377</v>
      </c>
      <c r="D146" s="148" t="s">
        <v>373</v>
      </c>
      <c r="E146" s="149" t="s">
        <v>3333</v>
      </c>
      <c r="F146" s="150" t="s">
        <v>3334</v>
      </c>
      <c r="G146" s="151" t="s">
        <v>489</v>
      </c>
      <c r="H146" s="152">
        <v>35</v>
      </c>
      <c r="I146" s="153"/>
      <c r="J146" s="154">
        <f t="shared" si="0"/>
        <v>0</v>
      </c>
      <c r="K146" s="150"/>
      <c r="L146" s="32"/>
      <c r="M146" s="155" t="s">
        <v>1</v>
      </c>
      <c r="N146" s="156" t="s">
        <v>41</v>
      </c>
      <c r="P146" s="157">
        <f t="shared" si="1"/>
        <v>0</v>
      </c>
      <c r="Q146" s="157">
        <v>0</v>
      </c>
      <c r="R146" s="157">
        <f t="shared" si="2"/>
        <v>0</v>
      </c>
      <c r="S146" s="157">
        <v>0.14099999999999999</v>
      </c>
      <c r="T146" s="158">
        <f t="shared" si="3"/>
        <v>4.9349999999999996</v>
      </c>
      <c r="AR146" s="159" t="s">
        <v>377</v>
      </c>
      <c r="AT146" s="159" t="s">
        <v>373</v>
      </c>
      <c r="AU146" s="159" t="s">
        <v>88</v>
      </c>
      <c r="AY146" s="17" t="s">
        <v>371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7" t="s">
        <v>88</v>
      </c>
      <c r="BK146" s="160">
        <f t="shared" si="9"/>
        <v>0</v>
      </c>
      <c r="BL146" s="17" t="s">
        <v>377</v>
      </c>
      <c r="BM146" s="159" t="s">
        <v>3335</v>
      </c>
    </row>
    <row r="147" spans="2:65" s="1" customFormat="1" ht="12" x14ac:dyDescent="0.2">
      <c r="B147" s="147"/>
      <c r="C147" s="148" t="s">
        <v>402</v>
      </c>
      <c r="D147" s="148" t="s">
        <v>373</v>
      </c>
      <c r="E147" s="149" t="s">
        <v>1298</v>
      </c>
      <c r="F147" s="150" t="s">
        <v>1299</v>
      </c>
      <c r="G147" s="151" t="s">
        <v>444</v>
      </c>
      <c r="H147" s="152">
        <v>32.32</v>
      </c>
      <c r="I147" s="153"/>
      <c r="J147" s="154">
        <f t="shared" si="0"/>
        <v>0</v>
      </c>
      <c r="K147" s="150"/>
      <c r="L147" s="32"/>
      <c r="M147" s="155" t="s">
        <v>1</v>
      </c>
      <c r="N147" s="156" t="s">
        <v>41</v>
      </c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AR147" s="159" t="s">
        <v>377</v>
      </c>
      <c r="AT147" s="159" t="s">
        <v>373</v>
      </c>
      <c r="AU147" s="159" t="s">
        <v>88</v>
      </c>
      <c r="AY147" s="17" t="s">
        <v>371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7" t="s">
        <v>88</v>
      </c>
      <c r="BK147" s="160">
        <f t="shared" si="9"/>
        <v>0</v>
      </c>
      <c r="BL147" s="17" t="s">
        <v>377</v>
      </c>
      <c r="BM147" s="159" t="s">
        <v>3336</v>
      </c>
    </row>
    <row r="148" spans="2:65" s="1" customFormat="1" ht="24.2" customHeight="1" x14ac:dyDescent="0.2">
      <c r="B148" s="147"/>
      <c r="C148" s="148" t="s">
        <v>408</v>
      </c>
      <c r="D148" s="148" t="s">
        <v>373</v>
      </c>
      <c r="E148" s="149" t="s">
        <v>1307</v>
      </c>
      <c r="F148" s="150" t="s">
        <v>1308</v>
      </c>
      <c r="G148" s="151" t="s">
        <v>444</v>
      </c>
      <c r="H148" s="152">
        <v>32.32</v>
      </c>
      <c r="I148" s="153"/>
      <c r="J148" s="154">
        <f t="shared" si="0"/>
        <v>0</v>
      </c>
      <c r="K148" s="150"/>
      <c r="L148" s="32"/>
      <c r="M148" s="155" t="s">
        <v>1</v>
      </c>
      <c r="N148" s="156" t="s">
        <v>41</v>
      </c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AR148" s="159" t="s">
        <v>377</v>
      </c>
      <c r="AT148" s="159" t="s">
        <v>373</v>
      </c>
      <c r="AU148" s="159" t="s">
        <v>88</v>
      </c>
      <c r="AY148" s="17" t="s">
        <v>371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7" t="s">
        <v>88</v>
      </c>
      <c r="BK148" s="160">
        <f t="shared" si="9"/>
        <v>0</v>
      </c>
      <c r="BL148" s="17" t="s">
        <v>377</v>
      </c>
      <c r="BM148" s="159" t="s">
        <v>3337</v>
      </c>
    </row>
    <row r="149" spans="2:65" s="11" customFormat="1" ht="22.9" customHeight="1" x14ac:dyDescent="0.2">
      <c r="B149" s="136"/>
      <c r="D149" s="137" t="s">
        <v>74</v>
      </c>
      <c r="E149" s="145" t="s">
        <v>978</v>
      </c>
      <c r="F149" s="145" t="s">
        <v>1345</v>
      </c>
      <c r="I149" s="139"/>
      <c r="J149" s="146">
        <f>BK149</f>
        <v>0</v>
      </c>
      <c r="L149" s="136"/>
      <c r="M149" s="140"/>
      <c r="P149" s="141">
        <f>P150</f>
        <v>0</v>
      </c>
      <c r="R149" s="141">
        <f>R150</f>
        <v>0</v>
      </c>
      <c r="T149" s="142">
        <f>T150</f>
        <v>0</v>
      </c>
      <c r="AR149" s="137" t="s">
        <v>82</v>
      </c>
      <c r="AT149" s="143" t="s">
        <v>74</v>
      </c>
      <c r="AU149" s="143" t="s">
        <v>82</v>
      </c>
      <c r="AY149" s="137" t="s">
        <v>371</v>
      </c>
      <c r="BK149" s="144">
        <f>BK150</f>
        <v>0</v>
      </c>
    </row>
    <row r="150" spans="2:65" s="1" customFormat="1" ht="24.2" customHeight="1" x14ac:dyDescent="0.2">
      <c r="B150" s="147"/>
      <c r="C150" s="148" t="s">
        <v>1257</v>
      </c>
      <c r="D150" s="148" t="s">
        <v>373</v>
      </c>
      <c r="E150" s="149" t="s">
        <v>3338</v>
      </c>
      <c r="F150" s="150" t="s">
        <v>3339</v>
      </c>
      <c r="G150" s="151" t="s">
        <v>444</v>
      </c>
      <c r="H150" s="152">
        <v>9.0559999999999992</v>
      </c>
      <c r="I150" s="153"/>
      <c r="J150" s="154">
        <f>ROUND(I150*H150,2)</f>
        <v>0</v>
      </c>
      <c r="K150" s="150"/>
      <c r="L150" s="32"/>
      <c r="M150" s="155" t="s">
        <v>1</v>
      </c>
      <c r="N150" s="156" t="s">
        <v>41</v>
      </c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AR150" s="159" t="s">
        <v>377</v>
      </c>
      <c r="AT150" s="159" t="s">
        <v>373</v>
      </c>
      <c r="AU150" s="159" t="s">
        <v>88</v>
      </c>
      <c r="AY150" s="17" t="s">
        <v>371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7" t="s">
        <v>88</v>
      </c>
      <c r="BK150" s="160">
        <f>ROUND(I150*H150,2)</f>
        <v>0</v>
      </c>
      <c r="BL150" s="17" t="s">
        <v>377</v>
      </c>
      <c r="BM150" s="159" t="s">
        <v>3340</v>
      </c>
    </row>
    <row r="151" spans="2:65" s="11" customFormat="1" ht="25.9" customHeight="1" x14ac:dyDescent="0.2">
      <c r="B151" s="136"/>
      <c r="D151" s="137" t="s">
        <v>74</v>
      </c>
      <c r="E151" s="138" t="s">
        <v>891</v>
      </c>
      <c r="F151" s="138" t="s">
        <v>2926</v>
      </c>
      <c r="I151" s="139"/>
      <c r="J151" s="127">
        <f>BK151</f>
        <v>0</v>
      </c>
      <c r="L151" s="136"/>
      <c r="M151" s="140"/>
      <c r="P151" s="141">
        <f>P152+P244+P256</f>
        <v>0</v>
      </c>
      <c r="R151" s="141">
        <f>R152+R244+R256</f>
        <v>10.596385000000001</v>
      </c>
      <c r="T151" s="142">
        <f>T152+T244+T256</f>
        <v>0.62750000000000006</v>
      </c>
      <c r="AR151" s="137" t="s">
        <v>384</v>
      </c>
      <c r="AT151" s="143" t="s">
        <v>74</v>
      </c>
      <c r="AU151" s="143" t="s">
        <v>75</v>
      </c>
      <c r="AY151" s="137" t="s">
        <v>371</v>
      </c>
      <c r="BK151" s="144">
        <f>BK152+BK244+BK256</f>
        <v>0</v>
      </c>
    </row>
    <row r="152" spans="2:65" s="11" customFormat="1" ht="22.9" customHeight="1" x14ac:dyDescent="0.2">
      <c r="B152" s="136"/>
      <c r="D152" s="137" t="s">
        <v>74</v>
      </c>
      <c r="E152" s="145" t="s">
        <v>3341</v>
      </c>
      <c r="F152" s="145" t="s">
        <v>3342</v>
      </c>
      <c r="I152" s="139"/>
      <c r="J152" s="146">
        <f>BK152</f>
        <v>0</v>
      </c>
      <c r="L152" s="136"/>
      <c r="M152" s="140"/>
      <c r="P152" s="141">
        <f>SUM(P153:P243)</f>
        <v>0</v>
      </c>
      <c r="R152" s="141">
        <f>SUM(R153:R243)</f>
        <v>10.563835000000001</v>
      </c>
      <c r="T152" s="142">
        <f>SUM(T153:T243)</f>
        <v>0.62750000000000006</v>
      </c>
      <c r="AR152" s="137" t="s">
        <v>384</v>
      </c>
      <c r="AT152" s="143" t="s">
        <v>74</v>
      </c>
      <c r="AU152" s="143" t="s">
        <v>82</v>
      </c>
      <c r="AY152" s="137" t="s">
        <v>371</v>
      </c>
      <c r="BK152" s="144">
        <f>SUM(BK153:BK243)</f>
        <v>0</v>
      </c>
    </row>
    <row r="153" spans="2:65" s="1" customFormat="1" ht="24.2" customHeight="1" x14ac:dyDescent="0.2">
      <c r="B153" s="147"/>
      <c r="C153" s="148" t="s">
        <v>412</v>
      </c>
      <c r="D153" s="148" t="s">
        <v>373</v>
      </c>
      <c r="E153" s="149" t="s">
        <v>3343</v>
      </c>
      <c r="F153" s="150" t="s">
        <v>3344</v>
      </c>
      <c r="G153" s="151" t="s">
        <v>489</v>
      </c>
      <c r="H153" s="152">
        <v>2500</v>
      </c>
      <c r="I153" s="153"/>
      <c r="J153" s="154">
        <f t="shared" ref="J153:J184" si="10">ROUND(I153*H153,2)</f>
        <v>0</v>
      </c>
      <c r="K153" s="150"/>
      <c r="L153" s="32"/>
      <c r="M153" s="155" t="s">
        <v>1</v>
      </c>
      <c r="N153" s="156" t="s">
        <v>41</v>
      </c>
      <c r="P153" s="157">
        <f t="shared" ref="P153:P184" si="11">O153*H153</f>
        <v>0</v>
      </c>
      <c r="Q153" s="157">
        <v>0</v>
      </c>
      <c r="R153" s="157">
        <f t="shared" ref="R153:R184" si="12">Q153*H153</f>
        <v>0</v>
      </c>
      <c r="S153" s="157">
        <v>0</v>
      </c>
      <c r="T153" s="158">
        <f t="shared" ref="T153:T184" si="13">S153*H153</f>
        <v>0</v>
      </c>
      <c r="AR153" s="159" t="s">
        <v>759</v>
      </c>
      <c r="AT153" s="159" t="s">
        <v>373</v>
      </c>
      <c r="AU153" s="159" t="s">
        <v>88</v>
      </c>
      <c r="AY153" s="17" t="s">
        <v>371</v>
      </c>
      <c r="BE153" s="160">
        <f t="shared" ref="BE153:BE184" si="14">IF(N153="základná",J153,0)</f>
        <v>0</v>
      </c>
      <c r="BF153" s="160">
        <f t="shared" ref="BF153:BF184" si="15">IF(N153="znížená",J153,0)</f>
        <v>0</v>
      </c>
      <c r="BG153" s="160">
        <f t="shared" ref="BG153:BG184" si="16">IF(N153="zákl. prenesená",J153,0)</f>
        <v>0</v>
      </c>
      <c r="BH153" s="160">
        <f t="shared" ref="BH153:BH184" si="17">IF(N153="zníž. prenesená",J153,0)</f>
        <v>0</v>
      </c>
      <c r="BI153" s="160">
        <f t="shared" ref="BI153:BI184" si="18">IF(N153="nulová",J153,0)</f>
        <v>0</v>
      </c>
      <c r="BJ153" s="17" t="s">
        <v>88</v>
      </c>
      <c r="BK153" s="160">
        <f t="shared" ref="BK153:BK184" si="19">ROUND(I153*H153,2)</f>
        <v>0</v>
      </c>
      <c r="BL153" s="17" t="s">
        <v>759</v>
      </c>
      <c r="BM153" s="159" t="s">
        <v>3345</v>
      </c>
    </row>
    <row r="154" spans="2:65" s="1" customFormat="1" ht="24.2" customHeight="1" x14ac:dyDescent="0.2">
      <c r="B154" s="147"/>
      <c r="C154" s="189" t="s">
        <v>417</v>
      </c>
      <c r="D154" s="189" t="s">
        <v>891</v>
      </c>
      <c r="E154" s="190" t="s">
        <v>3346</v>
      </c>
      <c r="F154" s="191" t="s">
        <v>3347</v>
      </c>
      <c r="G154" s="192" t="s">
        <v>489</v>
      </c>
      <c r="H154" s="193">
        <v>2500</v>
      </c>
      <c r="I154" s="194"/>
      <c r="J154" s="195">
        <f t="shared" si="10"/>
        <v>0</v>
      </c>
      <c r="K154" s="191"/>
      <c r="L154" s="196"/>
      <c r="M154" s="197" t="s">
        <v>1</v>
      </c>
      <c r="N154" s="198" t="s">
        <v>41</v>
      </c>
      <c r="P154" s="157">
        <f t="shared" si="11"/>
        <v>0</v>
      </c>
      <c r="Q154" s="157">
        <v>6.9999999999999999E-4</v>
      </c>
      <c r="R154" s="157">
        <f t="shared" si="12"/>
        <v>1.75</v>
      </c>
      <c r="S154" s="157">
        <v>0</v>
      </c>
      <c r="T154" s="158">
        <f t="shared" si="13"/>
        <v>0</v>
      </c>
      <c r="AR154" s="159" t="s">
        <v>1185</v>
      </c>
      <c r="AT154" s="159" t="s">
        <v>891</v>
      </c>
      <c r="AU154" s="159" t="s">
        <v>88</v>
      </c>
      <c r="AY154" s="17" t="s">
        <v>371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7" t="s">
        <v>88</v>
      </c>
      <c r="BK154" s="160">
        <f t="shared" si="19"/>
        <v>0</v>
      </c>
      <c r="BL154" s="17" t="s">
        <v>1185</v>
      </c>
      <c r="BM154" s="159" t="s">
        <v>3348</v>
      </c>
    </row>
    <row r="155" spans="2:65" s="1" customFormat="1" ht="24.2" customHeight="1" x14ac:dyDescent="0.2">
      <c r="B155" s="147"/>
      <c r="C155" s="148" t="s">
        <v>423</v>
      </c>
      <c r="D155" s="148" t="s">
        <v>373</v>
      </c>
      <c r="E155" s="149" t="s">
        <v>3349</v>
      </c>
      <c r="F155" s="150" t="s">
        <v>3350</v>
      </c>
      <c r="G155" s="151" t="s">
        <v>489</v>
      </c>
      <c r="H155" s="152">
        <v>50</v>
      </c>
      <c r="I155" s="153"/>
      <c r="J155" s="154">
        <f t="shared" si="10"/>
        <v>0</v>
      </c>
      <c r="K155" s="150"/>
      <c r="L155" s="32"/>
      <c r="M155" s="155" t="s">
        <v>1</v>
      </c>
      <c r="N155" s="156" t="s">
        <v>41</v>
      </c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AR155" s="159" t="s">
        <v>759</v>
      </c>
      <c r="AT155" s="159" t="s">
        <v>373</v>
      </c>
      <c r="AU155" s="159" t="s">
        <v>88</v>
      </c>
      <c r="AY155" s="17" t="s">
        <v>371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7" t="s">
        <v>88</v>
      </c>
      <c r="BK155" s="160">
        <f t="shared" si="19"/>
        <v>0</v>
      </c>
      <c r="BL155" s="17" t="s">
        <v>759</v>
      </c>
      <c r="BM155" s="159" t="s">
        <v>3351</v>
      </c>
    </row>
    <row r="156" spans="2:65" s="1" customFormat="1" ht="24.2" customHeight="1" x14ac:dyDescent="0.2">
      <c r="B156" s="147"/>
      <c r="C156" s="189" t="s">
        <v>428</v>
      </c>
      <c r="D156" s="189" t="s">
        <v>891</v>
      </c>
      <c r="E156" s="190" t="s">
        <v>3352</v>
      </c>
      <c r="F156" s="191" t="s">
        <v>3353</v>
      </c>
      <c r="G156" s="192" t="s">
        <v>489</v>
      </c>
      <c r="H156" s="193">
        <v>50</v>
      </c>
      <c r="I156" s="194"/>
      <c r="J156" s="195">
        <f t="shared" si="10"/>
        <v>0</v>
      </c>
      <c r="K156" s="191"/>
      <c r="L156" s="196"/>
      <c r="M156" s="197" t="s">
        <v>1</v>
      </c>
      <c r="N156" s="198" t="s">
        <v>41</v>
      </c>
      <c r="P156" s="157">
        <f t="shared" si="11"/>
        <v>0</v>
      </c>
      <c r="Q156" s="157">
        <v>5.0000000000000001E-4</v>
      </c>
      <c r="R156" s="157">
        <f t="shared" si="12"/>
        <v>2.5000000000000001E-2</v>
      </c>
      <c r="S156" s="157">
        <v>0</v>
      </c>
      <c r="T156" s="158">
        <f t="shared" si="13"/>
        <v>0</v>
      </c>
      <c r="AR156" s="159" t="s">
        <v>1185</v>
      </c>
      <c r="AT156" s="159" t="s">
        <v>891</v>
      </c>
      <c r="AU156" s="159" t="s">
        <v>88</v>
      </c>
      <c r="AY156" s="17" t="s">
        <v>371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7" t="s">
        <v>88</v>
      </c>
      <c r="BK156" s="160">
        <f t="shared" si="19"/>
        <v>0</v>
      </c>
      <c r="BL156" s="17" t="s">
        <v>1185</v>
      </c>
      <c r="BM156" s="159" t="s">
        <v>3354</v>
      </c>
    </row>
    <row r="157" spans="2:65" s="1" customFormat="1" ht="24.2" customHeight="1" x14ac:dyDescent="0.2">
      <c r="B157" s="147"/>
      <c r="C157" s="148" t="s">
        <v>1064</v>
      </c>
      <c r="D157" s="148" t="s">
        <v>373</v>
      </c>
      <c r="E157" s="149" t="s">
        <v>3355</v>
      </c>
      <c r="F157" s="150" t="s">
        <v>3356</v>
      </c>
      <c r="G157" s="151" t="s">
        <v>489</v>
      </c>
      <c r="H157" s="152">
        <v>480</v>
      </c>
      <c r="I157" s="153"/>
      <c r="J157" s="154">
        <f t="shared" si="10"/>
        <v>0</v>
      </c>
      <c r="K157" s="150"/>
      <c r="L157" s="32"/>
      <c r="M157" s="155" t="s">
        <v>1</v>
      </c>
      <c r="N157" s="156" t="s">
        <v>41</v>
      </c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AR157" s="159" t="s">
        <v>759</v>
      </c>
      <c r="AT157" s="159" t="s">
        <v>373</v>
      </c>
      <c r="AU157" s="159" t="s">
        <v>88</v>
      </c>
      <c r="AY157" s="17" t="s">
        <v>371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7" t="s">
        <v>88</v>
      </c>
      <c r="BK157" s="160">
        <f t="shared" si="19"/>
        <v>0</v>
      </c>
      <c r="BL157" s="17" t="s">
        <v>759</v>
      </c>
      <c r="BM157" s="159" t="s">
        <v>3357</v>
      </c>
    </row>
    <row r="158" spans="2:65" s="1" customFormat="1" ht="24.2" customHeight="1" x14ac:dyDescent="0.2">
      <c r="B158" s="147"/>
      <c r="C158" s="189" t="s">
        <v>1069</v>
      </c>
      <c r="D158" s="189" t="s">
        <v>891</v>
      </c>
      <c r="E158" s="190" t="s">
        <v>3358</v>
      </c>
      <c r="F158" s="191" t="s">
        <v>3359</v>
      </c>
      <c r="G158" s="192" t="s">
        <v>489</v>
      </c>
      <c r="H158" s="193">
        <v>480</v>
      </c>
      <c r="I158" s="194"/>
      <c r="J158" s="195">
        <f t="shared" si="10"/>
        <v>0</v>
      </c>
      <c r="K158" s="191"/>
      <c r="L158" s="196"/>
      <c r="M158" s="197" t="s">
        <v>1</v>
      </c>
      <c r="N158" s="198" t="s">
        <v>41</v>
      </c>
      <c r="P158" s="157">
        <f t="shared" si="11"/>
        <v>0</v>
      </c>
      <c r="Q158" s="157">
        <v>8.8999999999999995E-4</v>
      </c>
      <c r="R158" s="157">
        <f t="shared" si="12"/>
        <v>0.42719999999999997</v>
      </c>
      <c r="S158" s="157">
        <v>0</v>
      </c>
      <c r="T158" s="158">
        <f t="shared" si="13"/>
        <v>0</v>
      </c>
      <c r="AR158" s="159" t="s">
        <v>1185</v>
      </c>
      <c r="AT158" s="159" t="s">
        <v>891</v>
      </c>
      <c r="AU158" s="159" t="s">
        <v>88</v>
      </c>
      <c r="AY158" s="17" t="s">
        <v>371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7" t="s">
        <v>88</v>
      </c>
      <c r="BK158" s="160">
        <f t="shared" si="19"/>
        <v>0</v>
      </c>
      <c r="BL158" s="17" t="s">
        <v>1185</v>
      </c>
      <c r="BM158" s="159" t="s">
        <v>3360</v>
      </c>
    </row>
    <row r="159" spans="2:65" s="1" customFormat="1" ht="24" x14ac:dyDescent="0.2">
      <c r="B159" s="147"/>
      <c r="C159" s="148" t="s">
        <v>432</v>
      </c>
      <c r="D159" s="148" t="s">
        <v>373</v>
      </c>
      <c r="E159" s="149" t="s">
        <v>3361</v>
      </c>
      <c r="F159" s="150" t="s">
        <v>3362</v>
      </c>
      <c r="G159" s="151" t="s">
        <v>513</v>
      </c>
      <c r="H159" s="152">
        <v>1220</v>
      </c>
      <c r="I159" s="153"/>
      <c r="J159" s="154">
        <f t="shared" si="10"/>
        <v>0</v>
      </c>
      <c r="K159" s="150"/>
      <c r="L159" s="32"/>
      <c r="M159" s="155" t="s">
        <v>1</v>
      </c>
      <c r="N159" s="156" t="s">
        <v>41</v>
      </c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AR159" s="159" t="s">
        <v>759</v>
      </c>
      <c r="AT159" s="159" t="s">
        <v>373</v>
      </c>
      <c r="AU159" s="159" t="s">
        <v>88</v>
      </c>
      <c r="AY159" s="17" t="s">
        <v>371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7" t="s">
        <v>88</v>
      </c>
      <c r="BK159" s="160">
        <f t="shared" si="19"/>
        <v>0</v>
      </c>
      <c r="BL159" s="17" t="s">
        <v>759</v>
      </c>
      <c r="BM159" s="159" t="s">
        <v>3363</v>
      </c>
    </row>
    <row r="160" spans="2:65" s="1" customFormat="1" ht="24" x14ac:dyDescent="0.2">
      <c r="B160" s="147"/>
      <c r="C160" s="189" t="s">
        <v>437</v>
      </c>
      <c r="D160" s="189" t="s">
        <v>891</v>
      </c>
      <c r="E160" s="190" t="s">
        <v>3364</v>
      </c>
      <c r="F160" s="191" t="s">
        <v>3365</v>
      </c>
      <c r="G160" s="192" t="s">
        <v>513</v>
      </c>
      <c r="H160" s="193">
        <v>1220</v>
      </c>
      <c r="I160" s="194"/>
      <c r="J160" s="195">
        <f t="shared" si="10"/>
        <v>0</v>
      </c>
      <c r="K160" s="191"/>
      <c r="L160" s="196"/>
      <c r="M160" s="197" t="s">
        <v>1</v>
      </c>
      <c r="N160" s="198" t="s">
        <v>41</v>
      </c>
      <c r="P160" s="157">
        <f t="shared" si="11"/>
        <v>0</v>
      </c>
      <c r="Q160" s="157">
        <v>2.0000000000000002E-5</v>
      </c>
      <c r="R160" s="157">
        <f t="shared" si="12"/>
        <v>2.4400000000000002E-2</v>
      </c>
      <c r="S160" s="157">
        <v>0</v>
      </c>
      <c r="T160" s="158">
        <f t="shared" si="13"/>
        <v>0</v>
      </c>
      <c r="AR160" s="159" t="s">
        <v>1185</v>
      </c>
      <c r="AT160" s="159" t="s">
        <v>891</v>
      </c>
      <c r="AU160" s="159" t="s">
        <v>88</v>
      </c>
      <c r="AY160" s="17" t="s">
        <v>371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7" t="s">
        <v>88</v>
      </c>
      <c r="BK160" s="160">
        <f t="shared" si="19"/>
        <v>0</v>
      </c>
      <c r="BL160" s="17" t="s">
        <v>1185</v>
      </c>
      <c r="BM160" s="159" t="s">
        <v>3366</v>
      </c>
    </row>
    <row r="161" spans="2:65" s="1" customFormat="1" ht="24.2" customHeight="1" x14ac:dyDescent="0.2">
      <c r="B161" s="147"/>
      <c r="C161" s="148" t="s">
        <v>441</v>
      </c>
      <c r="D161" s="148" t="s">
        <v>373</v>
      </c>
      <c r="E161" s="149" t="s">
        <v>3367</v>
      </c>
      <c r="F161" s="150" t="s">
        <v>3368</v>
      </c>
      <c r="G161" s="151" t="s">
        <v>513</v>
      </c>
      <c r="H161" s="152">
        <v>125</v>
      </c>
      <c r="I161" s="153"/>
      <c r="J161" s="154">
        <f t="shared" si="10"/>
        <v>0</v>
      </c>
      <c r="K161" s="150"/>
      <c r="L161" s="32"/>
      <c r="M161" s="155" t="s">
        <v>1</v>
      </c>
      <c r="N161" s="156" t="s">
        <v>41</v>
      </c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AR161" s="159" t="s">
        <v>759</v>
      </c>
      <c r="AT161" s="159" t="s">
        <v>373</v>
      </c>
      <c r="AU161" s="159" t="s">
        <v>88</v>
      </c>
      <c r="AY161" s="17" t="s">
        <v>371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7" t="s">
        <v>88</v>
      </c>
      <c r="BK161" s="160">
        <f t="shared" si="19"/>
        <v>0</v>
      </c>
      <c r="BL161" s="17" t="s">
        <v>759</v>
      </c>
      <c r="BM161" s="159" t="s">
        <v>3369</v>
      </c>
    </row>
    <row r="162" spans="2:65" s="1" customFormat="1" ht="24.2" customHeight="1" x14ac:dyDescent="0.2">
      <c r="B162" s="147"/>
      <c r="C162" s="189" t="s">
        <v>447</v>
      </c>
      <c r="D162" s="189" t="s">
        <v>891</v>
      </c>
      <c r="E162" s="190" t="s">
        <v>3370</v>
      </c>
      <c r="F162" s="191" t="s">
        <v>3371</v>
      </c>
      <c r="G162" s="192" t="s">
        <v>513</v>
      </c>
      <c r="H162" s="193">
        <v>125</v>
      </c>
      <c r="I162" s="194"/>
      <c r="J162" s="195">
        <f t="shared" si="10"/>
        <v>0</v>
      </c>
      <c r="K162" s="191"/>
      <c r="L162" s="196"/>
      <c r="M162" s="197" t="s">
        <v>1</v>
      </c>
      <c r="N162" s="198" t="s">
        <v>41</v>
      </c>
      <c r="P162" s="157">
        <f t="shared" si="11"/>
        <v>0</v>
      </c>
      <c r="Q162" s="157">
        <v>5.0000000000000002E-5</v>
      </c>
      <c r="R162" s="157">
        <f t="shared" si="12"/>
        <v>6.2500000000000003E-3</v>
      </c>
      <c r="S162" s="157">
        <v>0</v>
      </c>
      <c r="T162" s="158">
        <f t="shared" si="13"/>
        <v>0</v>
      </c>
      <c r="AR162" s="159" t="s">
        <v>1185</v>
      </c>
      <c r="AT162" s="159" t="s">
        <v>891</v>
      </c>
      <c r="AU162" s="159" t="s">
        <v>88</v>
      </c>
      <c r="AY162" s="17" t="s">
        <v>371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7" t="s">
        <v>88</v>
      </c>
      <c r="BK162" s="160">
        <f t="shared" si="19"/>
        <v>0</v>
      </c>
      <c r="BL162" s="17" t="s">
        <v>1185</v>
      </c>
      <c r="BM162" s="159" t="s">
        <v>3372</v>
      </c>
    </row>
    <row r="163" spans="2:65" s="1" customFormat="1" ht="24.2" customHeight="1" x14ac:dyDescent="0.2">
      <c r="B163" s="147"/>
      <c r="C163" s="148" t="s">
        <v>714</v>
      </c>
      <c r="D163" s="148" t="s">
        <v>373</v>
      </c>
      <c r="E163" s="149" t="s">
        <v>3373</v>
      </c>
      <c r="F163" s="150" t="s">
        <v>3374</v>
      </c>
      <c r="G163" s="151" t="s">
        <v>489</v>
      </c>
      <c r="H163" s="152">
        <v>625</v>
      </c>
      <c r="I163" s="153"/>
      <c r="J163" s="154">
        <f t="shared" si="10"/>
        <v>0</v>
      </c>
      <c r="K163" s="150"/>
      <c r="L163" s="32"/>
      <c r="M163" s="155" t="s">
        <v>1</v>
      </c>
      <c r="N163" s="156" t="s">
        <v>41</v>
      </c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AR163" s="159" t="s">
        <v>759</v>
      </c>
      <c r="AT163" s="159" t="s">
        <v>373</v>
      </c>
      <c r="AU163" s="159" t="s">
        <v>88</v>
      </c>
      <c r="AY163" s="17" t="s">
        <v>371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7" t="s">
        <v>88</v>
      </c>
      <c r="BK163" s="160">
        <f t="shared" si="19"/>
        <v>0</v>
      </c>
      <c r="BL163" s="17" t="s">
        <v>759</v>
      </c>
      <c r="BM163" s="159" t="s">
        <v>3375</v>
      </c>
    </row>
    <row r="164" spans="2:65" s="1" customFormat="1" ht="24.2" customHeight="1" x14ac:dyDescent="0.2">
      <c r="B164" s="147"/>
      <c r="C164" s="189" t="s">
        <v>718</v>
      </c>
      <c r="D164" s="189" t="s">
        <v>891</v>
      </c>
      <c r="E164" s="190" t="s">
        <v>3376</v>
      </c>
      <c r="F164" s="191" t="s">
        <v>3377</v>
      </c>
      <c r="G164" s="192" t="s">
        <v>513</v>
      </c>
      <c r="H164" s="193">
        <v>312.5</v>
      </c>
      <c r="I164" s="194"/>
      <c r="J164" s="195">
        <f t="shared" si="10"/>
        <v>0</v>
      </c>
      <c r="K164" s="191"/>
      <c r="L164" s="196"/>
      <c r="M164" s="197" t="s">
        <v>1</v>
      </c>
      <c r="N164" s="198" t="s">
        <v>41</v>
      </c>
      <c r="P164" s="157">
        <f t="shared" si="11"/>
        <v>0</v>
      </c>
      <c r="Q164" s="157">
        <v>4.4999999999999999E-4</v>
      </c>
      <c r="R164" s="157">
        <f t="shared" si="12"/>
        <v>0.140625</v>
      </c>
      <c r="S164" s="157">
        <v>0</v>
      </c>
      <c r="T164" s="158">
        <f t="shared" si="13"/>
        <v>0</v>
      </c>
      <c r="AR164" s="159" t="s">
        <v>1185</v>
      </c>
      <c r="AT164" s="159" t="s">
        <v>891</v>
      </c>
      <c r="AU164" s="159" t="s">
        <v>88</v>
      </c>
      <c r="AY164" s="17" t="s">
        <v>371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7" t="s">
        <v>88</v>
      </c>
      <c r="BK164" s="160">
        <f t="shared" si="19"/>
        <v>0</v>
      </c>
      <c r="BL164" s="17" t="s">
        <v>1185</v>
      </c>
      <c r="BM164" s="159" t="s">
        <v>3378</v>
      </c>
    </row>
    <row r="165" spans="2:65" s="1" customFormat="1" ht="24.2" customHeight="1" x14ac:dyDescent="0.2">
      <c r="B165" s="147"/>
      <c r="C165" s="148" t="s">
        <v>723</v>
      </c>
      <c r="D165" s="148" t="s">
        <v>373</v>
      </c>
      <c r="E165" s="149" t="s">
        <v>3379</v>
      </c>
      <c r="F165" s="150" t="s">
        <v>3380</v>
      </c>
      <c r="G165" s="151" t="s">
        <v>513</v>
      </c>
      <c r="H165" s="152">
        <v>20</v>
      </c>
      <c r="I165" s="153"/>
      <c r="J165" s="154">
        <f t="shared" si="10"/>
        <v>0</v>
      </c>
      <c r="K165" s="150"/>
      <c r="L165" s="32"/>
      <c r="M165" s="155" t="s">
        <v>1</v>
      </c>
      <c r="N165" s="156" t="s">
        <v>41</v>
      </c>
      <c r="P165" s="157">
        <f t="shared" si="11"/>
        <v>0</v>
      </c>
      <c r="Q165" s="157">
        <v>0</v>
      </c>
      <c r="R165" s="157">
        <f t="shared" si="12"/>
        <v>0</v>
      </c>
      <c r="S165" s="157">
        <v>0</v>
      </c>
      <c r="T165" s="158">
        <f t="shared" si="13"/>
        <v>0</v>
      </c>
      <c r="AR165" s="159" t="s">
        <v>759</v>
      </c>
      <c r="AT165" s="159" t="s">
        <v>373</v>
      </c>
      <c r="AU165" s="159" t="s">
        <v>88</v>
      </c>
      <c r="AY165" s="17" t="s">
        <v>371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7" t="s">
        <v>88</v>
      </c>
      <c r="BK165" s="160">
        <f t="shared" si="19"/>
        <v>0</v>
      </c>
      <c r="BL165" s="17" t="s">
        <v>759</v>
      </c>
      <c r="BM165" s="159" t="s">
        <v>3381</v>
      </c>
    </row>
    <row r="166" spans="2:65" s="1" customFormat="1" ht="24.2" customHeight="1" x14ac:dyDescent="0.2">
      <c r="B166" s="147"/>
      <c r="C166" s="189" t="s">
        <v>727</v>
      </c>
      <c r="D166" s="189" t="s">
        <v>891</v>
      </c>
      <c r="E166" s="190" t="s">
        <v>3382</v>
      </c>
      <c r="F166" s="191" t="s">
        <v>3383</v>
      </c>
      <c r="G166" s="192" t="s">
        <v>513</v>
      </c>
      <c r="H166" s="193">
        <v>5</v>
      </c>
      <c r="I166" s="194"/>
      <c r="J166" s="195">
        <f t="shared" si="10"/>
        <v>0</v>
      </c>
      <c r="K166" s="191"/>
      <c r="L166" s="196"/>
      <c r="M166" s="197" t="s">
        <v>1</v>
      </c>
      <c r="N166" s="198" t="s">
        <v>41</v>
      </c>
      <c r="P166" s="157">
        <f t="shared" si="11"/>
        <v>0</v>
      </c>
      <c r="Q166" s="157">
        <v>5.4000000000000001E-4</v>
      </c>
      <c r="R166" s="157">
        <f t="shared" si="12"/>
        <v>2.7000000000000001E-3</v>
      </c>
      <c r="S166" s="157">
        <v>0</v>
      </c>
      <c r="T166" s="158">
        <f t="shared" si="13"/>
        <v>0</v>
      </c>
      <c r="AR166" s="159" t="s">
        <v>1185</v>
      </c>
      <c r="AT166" s="159" t="s">
        <v>891</v>
      </c>
      <c r="AU166" s="159" t="s">
        <v>88</v>
      </c>
      <c r="AY166" s="17" t="s">
        <v>371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7" t="s">
        <v>88</v>
      </c>
      <c r="BK166" s="160">
        <f t="shared" si="19"/>
        <v>0</v>
      </c>
      <c r="BL166" s="17" t="s">
        <v>1185</v>
      </c>
      <c r="BM166" s="159" t="s">
        <v>3384</v>
      </c>
    </row>
    <row r="167" spans="2:65" s="1" customFormat="1" ht="24.2" customHeight="1" x14ac:dyDescent="0.2">
      <c r="B167" s="147"/>
      <c r="C167" s="189" t="s">
        <v>733</v>
      </c>
      <c r="D167" s="189" t="s">
        <v>891</v>
      </c>
      <c r="E167" s="190" t="s">
        <v>3385</v>
      </c>
      <c r="F167" s="191" t="s">
        <v>3386</v>
      </c>
      <c r="G167" s="192" t="s">
        <v>513</v>
      </c>
      <c r="H167" s="193">
        <v>12.5</v>
      </c>
      <c r="I167" s="194"/>
      <c r="J167" s="195">
        <f t="shared" si="10"/>
        <v>0</v>
      </c>
      <c r="K167" s="191"/>
      <c r="L167" s="196"/>
      <c r="M167" s="197" t="s">
        <v>1</v>
      </c>
      <c r="N167" s="198" t="s">
        <v>41</v>
      </c>
      <c r="P167" s="157">
        <f t="shared" si="11"/>
        <v>0</v>
      </c>
      <c r="Q167" s="157">
        <v>5.0000000000000001E-4</v>
      </c>
      <c r="R167" s="157">
        <f t="shared" si="12"/>
        <v>6.2500000000000003E-3</v>
      </c>
      <c r="S167" s="157">
        <v>0</v>
      </c>
      <c r="T167" s="158">
        <f t="shared" si="13"/>
        <v>0</v>
      </c>
      <c r="AR167" s="159" t="s">
        <v>1185</v>
      </c>
      <c r="AT167" s="159" t="s">
        <v>891</v>
      </c>
      <c r="AU167" s="159" t="s">
        <v>88</v>
      </c>
      <c r="AY167" s="17" t="s">
        <v>371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7" t="s">
        <v>88</v>
      </c>
      <c r="BK167" s="160">
        <f t="shared" si="19"/>
        <v>0</v>
      </c>
      <c r="BL167" s="17" t="s">
        <v>1185</v>
      </c>
      <c r="BM167" s="159" t="s">
        <v>3387</v>
      </c>
    </row>
    <row r="168" spans="2:65" s="1" customFormat="1" ht="24.2" customHeight="1" x14ac:dyDescent="0.2">
      <c r="B168" s="147"/>
      <c r="C168" s="189" t="s">
        <v>737</v>
      </c>
      <c r="D168" s="189" t="s">
        <v>891</v>
      </c>
      <c r="E168" s="190" t="s">
        <v>3388</v>
      </c>
      <c r="F168" s="191" t="s">
        <v>3389</v>
      </c>
      <c r="G168" s="192" t="s">
        <v>2294</v>
      </c>
      <c r="H168" s="193">
        <v>2.5</v>
      </c>
      <c r="I168" s="194"/>
      <c r="J168" s="195">
        <f t="shared" si="10"/>
        <v>0</v>
      </c>
      <c r="K168" s="191"/>
      <c r="L168" s="196"/>
      <c r="M168" s="197" t="s">
        <v>1</v>
      </c>
      <c r="N168" s="198" t="s">
        <v>41</v>
      </c>
      <c r="P168" s="157">
        <f t="shared" si="11"/>
        <v>0</v>
      </c>
      <c r="Q168" s="157">
        <v>1E-3</v>
      </c>
      <c r="R168" s="157">
        <f t="shared" si="12"/>
        <v>2.5000000000000001E-3</v>
      </c>
      <c r="S168" s="157">
        <v>0</v>
      </c>
      <c r="T168" s="158">
        <f t="shared" si="13"/>
        <v>0</v>
      </c>
      <c r="AR168" s="159" t="s">
        <v>1185</v>
      </c>
      <c r="AT168" s="159" t="s">
        <v>891</v>
      </c>
      <c r="AU168" s="159" t="s">
        <v>88</v>
      </c>
      <c r="AY168" s="17" t="s">
        <v>371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7" t="s">
        <v>88</v>
      </c>
      <c r="BK168" s="160">
        <f t="shared" si="19"/>
        <v>0</v>
      </c>
      <c r="BL168" s="17" t="s">
        <v>1185</v>
      </c>
      <c r="BM168" s="159" t="s">
        <v>3390</v>
      </c>
    </row>
    <row r="169" spans="2:65" s="1" customFormat="1" ht="24.2" customHeight="1" x14ac:dyDescent="0.2">
      <c r="B169" s="147"/>
      <c r="C169" s="189" t="s">
        <v>742</v>
      </c>
      <c r="D169" s="189" t="s">
        <v>891</v>
      </c>
      <c r="E169" s="190" t="s">
        <v>3391</v>
      </c>
      <c r="F169" s="191" t="s">
        <v>3392</v>
      </c>
      <c r="G169" s="192" t="s">
        <v>376</v>
      </c>
      <c r="H169" s="193">
        <v>4</v>
      </c>
      <c r="I169" s="194"/>
      <c r="J169" s="195">
        <f t="shared" si="10"/>
        <v>0</v>
      </c>
      <c r="K169" s="191"/>
      <c r="L169" s="196"/>
      <c r="M169" s="197" t="s">
        <v>1</v>
      </c>
      <c r="N169" s="198" t="s">
        <v>41</v>
      </c>
      <c r="P169" s="157">
        <f t="shared" si="11"/>
        <v>0</v>
      </c>
      <c r="Q169" s="157">
        <v>3.5999999999999999E-3</v>
      </c>
      <c r="R169" s="157">
        <f t="shared" si="12"/>
        <v>1.44E-2</v>
      </c>
      <c r="S169" s="157">
        <v>0</v>
      </c>
      <c r="T169" s="158">
        <f t="shared" si="13"/>
        <v>0</v>
      </c>
      <c r="AR169" s="159" t="s">
        <v>1185</v>
      </c>
      <c r="AT169" s="159" t="s">
        <v>891</v>
      </c>
      <c r="AU169" s="159" t="s">
        <v>88</v>
      </c>
      <c r="AY169" s="17" t="s">
        <v>371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7" t="s">
        <v>88</v>
      </c>
      <c r="BK169" s="160">
        <f t="shared" si="19"/>
        <v>0</v>
      </c>
      <c r="BL169" s="17" t="s">
        <v>1185</v>
      </c>
      <c r="BM169" s="159" t="s">
        <v>3393</v>
      </c>
    </row>
    <row r="170" spans="2:65" s="1" customFormat="1" ht="24.2" customHeight="1" x14ac:dyDescent="0.2">
      <c r="B170" s="147"/>
      <c r="C170" s="148" t="s">
        <v>455</v>
      </c>
      <c r="D170" s="148" t="s">
        <v>373</v>
      </c>
      <c r="E170" s="149" t="s">
        <v>3394</v>
      </c>
      <c r="F170" s="150" t="s">
        <v>3395</v>
      </c>
      <c r="G170" s="151" t="s">
        <v>513</v>
      </c>
      <c r="H170" s="152">
        <v>51</v>
      </c>
      <c r="I170" s="153"/>
      <c r="J170" s="154">
        <f t="shared" si="10"/>
        <v>0</v>
      </c>
      <c r="K170" s="150"/>
      <c r="L170" s="32"/>
      <c r="M170" s="155" t="s">
        <v>1</v>
      </c>
      <c r="N170" s="156" t="s">
        <v>41</v>
      </c>
      <c r="P170" s="157">
        <f t="shared" si="11"/>
        <v>0</v>
      </c>
      <c r="Q170" s="157">
        <v>0</v>
      </c>
      <c r="R170" s="157">
        <f t="shared" si="12"/>
        <v>0</v>
      </c>
      <c r="S170" s="157">
        <v>0</v>
      </c>
      <c r="T170" s="158">
        <f t="shared" si="13"/>
        <v>0</v>
      </c>
      <c r="AR170" s="159" t="s">
        <v>759</v>
      </c>
      <c r="AT170" s="159" t="s">
        <v>373</v>
      </c>
      <c r="AU170" s="159" t="s">
        <v>88</v>
      </c>
      <c r="AY170" s="17" t="s">
        <v>371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7" t="s">
        <v>88</v>
      </c>
      <c r="BK170" s="160">
        <f t="shared" si="19"/>
        <v>0</v>
      </c>
      <c r="BL170" s="17" t="s">
        <v>759</v>
      </c>
      <c r="BM170" s="159" t="s">
        <v>3396</v>
      </c>
    </row>
    <row r="171" spans="2:65" s="1" customFormat="1" ht="24.2" customHeight="1" x14ac:dyDescent="0.2">
      <c r="B171" s="147"/>
      <c r="C171" s="189" t="s">
        <v>461</v>
      </c>
      <c r="D171" s="189" t="s">
        <v>891</v>
      </c>
      <c r="E171" s="190" t="s">
        <v>3397</v>
      </c>
      <c r="F171" s="191" t="s">
        <v>3398</v>
      </c>
      <c r="G171" s="192" t="s">
        <v>513</v>
      </c>
      <c r="H171" s="193">
        <v>51</v>
      </c>
      <c r="I171" s="194"/>
      <c r="J171" s="195">
        <f t="shared" si="10"/>
        <v>0</v>
      </c>
      <c r="K171" s="191"/>
      <c r="L171" s="196"/>
      <c r="M171" s="197" t="s">
        <v>1</v>
      </c>
      <c r="N171" s="198" t="s">
        <v>41</v>
      </c>
      <c r="P171" s="157">
        <f t="shared" si="11"/>
        <v>0</v>
      </c>
      <c r="Q171" s="157">
        <v>6.9999999999999994E-5</v>
      </c>
      <c r="R171" s="157">
        <f t="shared" si="12"/>
        <v>3.5699999999999998E-3</v>
      </c>
      <c r="S171" s="157">
        <v>0</v>
      </c>
      <c r="T171" s="158">
        <f t="shared" si="13"/>
        <v>0</v>
      </c>
      <c r="AR171" s="159" t="s">
        <v>1185</v>
      </c>
      <c r="AT171" s="159" t="s">
        <v>891</v>
      </c>
      <c r="AU171" s="159" t="s">
        <v>88</v>
      </c>
      <c r="AY171" s="17" t="s">
        <v>371</v>
      </c>
      <c r="BE171" s="160">
        <f t="shared" si="14"/>
        <v>0</v>
      </c>
      <c r="BF171" s="160">
        <f t="shared" si="15"/>
        <v>0</v>
      </c>
      <c r="BG171" s="160">
        <f t="shared" si="16"/>
        <v>0</v>
      </c>
      <c r="BH171" s="160">
        <f t="shared" si="17"/>
        <v>0</v>
      </c>
      <c r="BI171" s="160">
        <f t="shared" si="18"/>
        <v>0</v>
      </c>
      <c r="BJ171" s="17" t="s">
        <v>88</v>
      </c>
      <c r="BK171" s="160">
        <f t="shared" si="19"/>
        <v>0</v>
      </c>
      <c r="BL171" s="17" t="s">
        <v>1185</v>
      </c>
      <c r="BM171" s="159" t="s">
        <v>3399</v>
      </c>
    </row>
    <row r="172" spans="2:65" s="1" customFormat="1" ht="24.2" customHeight="1" x14ac:dyDescent="0.2">
      <c r="B172" s="147"/>
      <c r="C172" s="148" t="s">
        <v>467</v>
      </c>
      <c r="D172" s="148" t="s">
        <v>373</v>
      </c>
      <c r="E172" s="149" t="s">
        <v>3400</v>
      </c>
      <c r="F172" s="150" t="s">
        <v>3401</v>
      </c>
      <c r="G172" s="151" t="s">
        <v>513</v>
      </c>
      <c r="H172" s="152">
        <v>44</v>
      </c>
      <c r="I172" s="153"/>
      <c r="J172" s="154">
        <f t="shared" si="10"/>
        <v>0</v>
      </c>
      <c r="K172" s="150"/>
      <c r="L172" s="32"/>
      <c r="M172" s="155" t="s">
        <v>1</v>
      </c>
      <c r="N172" s="156" t="s">
        <v>41</v>
      </c>
      <c r="P172" s="157">
        <f t="shared" si="11"/>
        <v>0</v>
      </c>
      <c r="Q172" s="157">
        <v>0</v>
      </c>
      <c r="R172" s="157">
        <f t="shared" si="12"/>
        <v>0</v>
      </c>
      <c r="S172" s="157">
        <v>0</v>
      </c>
      <c r="T172" s="158">
        <f t="shared" si="13"/>
        <v>0</v>
      </c>
      <c r="AR172" s="159" t="s">
        <v>759</v>
      </c>
      <c r="AT172" s="159" t="s">
        <v>373</v>
      </c>
      <c r="AU172" s="159" t="s">
        <v>88</v>
      </c>
      <c r="AY172" s="17" t="s">
        <v>371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17" t="s">
        <v>88</v>
      </c>
      <c r="BK172" s="160">
        <f t="shared" si="19"/>
        <v>0</v>
      </c>
      <c r="BL172" s="17" t="s">
        <v>759</v>
      </c>
      <c r="BM172" s="159" t="s">
        <v>3402</v>
      </c>
    </row>
    <row r="173" spans="2:65" s="1" customFormat="1" ht="24.2" customHeight="1" x14ac:dyDescent="0.2">
      <c r="B173" s="147"/>
      <c r="C173" s="189" t="s">
        <v>473</v>
      </c>
      <c r="D173" s="189" t="s">
        <v>891</v>
      </c>
      <c r="E173" s="190" t="s">
        <v>3403</v>
      </c>
      <c r="F173" s="191" t="s">
        <v>3404</v>
      </c>
      <c r="G173" s="192" t="s">
        <v>513</v>
      </c>
      <c r="H173" s="193">
        <v>44</v>
      </c>
      <c r="I173" s="194"/>
      <c r="J173" s="195">
        <f t="shared" si="10"/>
        <v>0</v>
      </c>
      <c r="K173" s="191"/>
      <c r="L173" s="196"/>
      <c r="M173" s="197" t="s">
        <v>1</v>
      </c>
      <c r="N173" s="198" t="s">
        <v>41</v>
      </c>
      <c r="P173" s="157">
        <f t="shared" si="11"/>
        <v>0</v>
      </c>
      <c r="Q173" s="157">
        <v>6.9999999999999994E-5</v>
      </c>
      <c r="R173" s="157">
        <f t="shared" si="12"/>
        <v>3.0799999999999998E-3</v>
      </c>
      <c r="S173" s="157">
        <v>0</v>
      </c>
      <c r="T173" s="158">
        <f t="shared" si="13"/>
        <v>0</v>
      </c>
      <c r="AR173" s="159" t="s">
        <v>1185</v>
      </c>
      <c r="AT173" s="159" t="s">
        <v>891</v>
      </c>
      <c r="AU173" s="159" t="s">
        <v>88</v>
      </c>
      <c r="AY173" s="17" t="s">
        <v>371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17" t="s">
        <v>88</v>
      </c>
      <c r="BK173" s="160">
        <f t="shared" si="19"/>
        <v>0</v>
      </c>
      <c r="BL173" s="17" t="s">
        <v>1185</v>
      </c>
      <c r="BM173" s="159" t="s">
        <v>3405</v>
      </c>
    </row>
    <row r="174" spans="2:65" s="1" customFormat="1" ht="24.2" customHeight="1" x14ac:dyDescent="0.2">
      <c r="B174" s="147"/>
      <c r="C174" s="148" t="s">
        <v>478</v>
      </c>
      <c r="D174" s="148" t="s">
        <v>373</v>
      </c>
      <c r="E174" s="149" t="s">
        <v>3406</v>
      </c>
      <c r="F174" s="150" t="s">
        <v>3407</v>
      </c>
      <c r="G174" s="151" t="s">
        <v>513</v>
      </c>
      <c r="H174" s="152">
        <v>21</v>
      </c>
      <c r="I174" s="153"/>
      <c r="J174" s="154">
        <f t="shared" si="10"/>
        <v>0</v>
      </c>
      <c r="K174" s="150"/>
      <c r="L174" s="32"/>
      <c r="M174" s="155" t="s">
        <v>1</v>
      </c>
      <c r="N174" s="156" t="s">
        <v>41</v>
      </c>
      <c r="P174" s="157">
        <f t="shared" si="11"/>
        <v>0</v>
      </c>
      <c r="Q174" s="157">
        <v>0</v>
      </c>
      <c r="R174" s="157">
        <f t="shared" si="12"/>
        <v>0</v>
      </c>
      <c r="S174" s="157">
        <v>0</v>
      </c>
      <c r="T174" s="158">
        <f t="shared" si="13"/>
        <v>0</v>
      </c>
      <c r="AR174" s="159" t="s">
        <v>759</v>
      </c>
      <c r="AT174" s="159" t="s">
        <v>373</v>
      </c>
      <c r="AU174" s="159" t="s">
        <v>88</v>
      </c>
      <c r="AY174" s="17" t="s">
        <v>371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17" t="s">
        <v>88</v>
      </c>
      <c r="BK174" s="160">
        <f t="shared" si="19"/>
        <v>0</v>
      </c>
      <c r="BL174" s="17" t="s">
        <v>759</v>
      </c>
      <c r="BM174" s="159" t="s">
        <v>3408</v>
      </c>
    </row>
    <row r="175" spans="2:65" s="1" customFormat="1" ht="24.2" customHeight="1" x14ac:dyDescent="0.2">
      <c r="B175" s="147"/>
      <c r="C175" s="189" t="s">
        <v>7</v>
      </c>
      <c r="D175" s="189" t="s">
        <v>891</v>
      </c>
      <c r="E175" s="190" t="s">
        <v>3409</v>
      </c>
      <c r="F175" s="191" t="s">
        <v>3410</v>
      </c>
      <c r="G175" s="192" t="s">
        <v>513</v>
      </c>
      <c r="H175" s="193">
        <v>21</v>
      </c>
      <c r="I175" s="194"/>
      <c r="J175" s="195">
        <f t="shared" si="10"/>
        <v>0</v>
      </c>
      <c r="K175" s="191"/>
      <c r="L175" s="196"/>
      <c r="M175" s="197" t="s">
        <v>1</v>
      </c>
      <c r="N175" s="198" t="s">
        <v>41</v>
      </c>
      <c r="P175" s="157">
        <f t="shared" si="11"/>
        <v>0</v>
      </c>
      <c r="Q175" s="157">
        <v>6.9999999999999994E-5</v>
      </c>
      <c r="R175" s="157">
        <f t="shared" si="12"/>
        <v>1.47E-3</v>
      </c>
      <c r="S175" s="157">
        <v>0</v>
      </c>
      <c r="T175" s="158">
        <f t="shared" si="13"/>
        <v>0</v>
      </c>
      <c r="AR175" s="159" t="s">
        <v>1185</v>
      </c>
      <c r="AT175" s="159" t="s">
        <v>891</v>
      </c>
      <c r="AU175" s="159" t="s">
        <v>88</v>
      </c>
      <c r="AY175" s="17" t="s">
        <v>371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17" t="s">
        <v>88</v>
      </c>
      <c r="BK175" s="160">
        <f t="shared" si="19"/>
        <v>0</v>
      </c>
      <c r="BL175" s="17" t="s">
        <v>1185</v>
      </c>
      <c r="BM175" s="159" t="s">
        <v>3411</v>
      </c>
    </row>
    <row r="176" spans="2:65" s="1" customFormat="1" ht="24.2" customHeight="1" x14ac:dyDescent="0.2">
      <c r="B176" s="147"/>
      <c r="C176" s="148" t="s">
        <v>486</v>
      </c>
      <c r="D176" s="148" t="s">
        <v>373</v>
      </c>
      <c r="E176" s="149" t="s">
        <v>3412</v>
      </c>
      <c r="F176" s="150" t="s">
        <v>3413</v>
      </c>
      <c r="G176" s="151" t="s">
        <v>513</v>
      </c>
      <c r="H176" s="152">
        <v>14</v>
      </c>
      <c r="I176" s="153"/>
      <c r="J176" s="154">
        <f t="shared" si="10"/>
        <v>0</v>
      </c>
      <c r="K176" s="150"/>
      <c r="L176" s="32"/>
      <c r="M176" s="155" t="s">
        <v>1</v>
      </c>
      <c r="N176" s="156" t="s">
        <v>41</v>
      </c>
      <c r="P176" s="157">
        <f t="shared" si="11"/>
        <v>0</v>
      </c>
      <c r="Q176" s="157">
        <v>0</v>
      </c>
      <c r="R176" s="157">
        <f t="shared" si="12"/>
        <v>0</v>
      </c>
      <c r="S176" s="157">
        <v>0</v>
      </c>
      <c r="T176" s="158">
        <f t="shared" si="13"/>
        <v>0</v>
      </c>
      <c r="AR176" s="159" t="s">
        <v>759</v>
      </c>
      <c r="AT176" s="159" t="s">
        <v>373</v>
      </c>
      <c r="AU176" s="159" t="s">
        <v>88</v>
      </c>
      <c r="AY176" s="17" t="s">
        <v>371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17" t="s">
        <v>88</v>
      </c>
      <c r="BK176" s="160">
        <f t="shared" si="19"/>
        <v>0</v>
      </c>
      <c r="BL176" s="17" t="s">
        <v>759</v>
      </c>
      <c r="BM176" s="159" t="s">
        <v>3414</v>
      </c>
    </row>
    <row r="177" spans="2:65" s="1" customFormat="1" ht="24.2" customHeight="1" x14ac:dyDescent="0.2">
      <c r="B177" s="147"/>
      <c r="C177" s="189" t="s">
        <v>494</v>
      </c>
      <c r="D177" s="189" t="s">
        <v>891</v>
      </c>
      <c r="E177" s="190" t="s">
        <v>3415</v>
      </c>
      <c r="F177" s="191" t="s">
        <v>3416</v>
      </c>
      <c r="G177" s="192" t="s">
        <v>513</v>
      </c>
      <c r="H177" s="193">
        <v>14</v>
      </c>
      <c r="I177" s="194"/>
      <c r="J177" s="195">
        <f t="shared" si="10"/>
        <v>0</v>
      </c>
      <c r="K177" s="191"/>
      <c r="L177" s="196"/>
      <c r="M177" s="197" t="s">
        <v>1</v>
      </c>
      <c r="N177" s="198" t="s">
        <v>41</v>
      </c>
      <c r="P177" s="157">
        <f t="shared" si="11"/>
        <v>0</v>
      </c>
      <c r="Q177" s="157">
        <v>1.2999999999999999E-4</v>
      </c>
      <c r="R177" s="157">
        <f t="shared" si="12"/>
        <v>1.8199999999999998E-3</v>
      </c>
      <c r="S177" s="157">
        <v>0</v>
      </c>
      <c r="T177" s="158">
        <f t="shared" si="13"/>
        <v>0</v>
      </c>
      <c r="AR177" s="159" t="s">
        <v>1185</v>
      </c>
      <c r="AT177" s="159" t="s">
        <v>891</v>
      </c>
      <c r="AU177" s="159" t="s">
        <v>88</v>
      </c>
      <c r="AY177" s="17" t="s">
        <v>371</v>
      </c>
      <c r="BE177" s="160">
        <f t="shared" si="14"/>
        <v>0</v>
      </c>
      <c r="BF177" s="160">
        <f t="shared" si="15"/>
        <v>0</v>
      </c>
      <c r="BG177" s="160">
        <f t="shared" si="16"/>
        <v>0</v>
      </c>
      <c r="BH177" s="160">
        <f t="shared" si="17"/>
        <v>0</v>
      </c>
      <c r="BI177" s="160">
        <f t="shared" si="18"/>
        <v>0</v>
      </c>
      <c r="BJ177" s="17" t="s">
        <v>88</v>
      </c>
      <c r="BK177" s="160">
        <f t="shared" si="19"/>
        <v>0</v>
      </c>
      <c r="BL177" s="17" t="s">
        <v>1185</v>
      </c>
      <c r="BM177" s="159" t="s">
        <v>3417</v>
      </c>
    </row>
    <row r="178" spans="2:65" s="1" customFormat="1" ht="24.2" customHeight="1" x14ac:dyDescent="0.2">
      <c r="B178" s="147"/>
      <c r="C178" s="148" t="s">
        <v>516</v>
      </c>
      <c r="D178" s="148" t="s">
        <v>373</v>
      </c>
      <c r="E178" s="149" t="s">
        <v>3418</v>
      </c>
      <c r="F178" s="150" t="s">
        <v>3419</v>
      </c>
      <c r="G178" s="151" t="s">
        <v>513</v>
      </c>
      <c r="H178" s="152">
        <v>125</v>
      </c>
      <c r="I178" s="153"/>
      <c r="J178" s="154">
        <f t="shared" si="10"/>
        <v>0</v>
      </c>
      <c r="K178" s="150"/>
      <c r="L178" s="32"/>
      <c r="M178" s="155" t="s">
        <v>1</v>
      </c>
      <c r="N178" s="156" t="s">
        <v>41</v>
      </c>
      <c r="P178" s="157">
        <f t="shared" si="11"/>
        <v>0</v>
      </c>
      <c r="Q178" s="157">
        <v>0</v>
      </c>
      <c r="R178" s="157">
        <f t="shared" si="12"/>
        <v>0</v>
      </c>
      <c r="S178" s="157">
        <v>0</v>
      </c>
      <c r="T178" s="158">
        <f t="shared" si="13"/>
        <v>0</v>
      </c>
      <c r="AR178" s="159" t="s">
        <v>759</v>
      </c>
      <c r="AT178" s="159" t="s">
        <v>373</v>
      </c>
      <c r="AU178" s="159" t="s">
        <v>88</v>
      </c>
      <c r="AY178" s="17" t="s">
        <v>371</v>
      </c>
      <c r="BE178" s="160">
        <f t="shared" si="14"/>
        <v>0</v>
      </c>
      <c r="BF178" s="160">
        <f t="shared" si="15"/>
        <v>0</v>
      </c>
      <c r="BG178" s="160">
        <f t="shared" si="16"/>
        <v>0</v>
      </c>
      <c r="BH178" s="160">
        <f t="shared" si="17"/>
        <v>0</v>
      </c>
      <c r="BI178" s="160">
        <f t="shared" si="18"/>
        <v>0</v>
      </c>
      <c r="BJ178" s="17" t="s">
        <v>88</v>
      </c>
      <c r="BK178" s="160">
        <f t="shared" si="19"/>
        <v>0</v>
      </c>
      <c r="BL178" s="17" t="s">
        <v>759</v>
      </c>
      <c r="BM178" s="159" t="s">
        <v>3420</v>
      </c>
    </row>
    <row r="179" spans="2:65" s="1" customFormat="1" ht="24.2" customHeight="1" x14ac:dyDescent="0.2">
      <c r="B179" s="147"/>
      <c r="C179" s="189" t="s">
        <v>522</v>
      </c>
      <c r="D179" s="189" t="s">
        <v>891</v>
      </c>
      <c r="E179" s="190" t="s">
        <v>3421</v>
      </c>
      <c r="F179" s="191" t="s">
        <v>3422</v>
      </c>
      <c r="G179" s="192" t="s">
        <v>513</v>
      </c>
      <c r="H179" s="193">
        <v>125</v>
      </c>
      <c r="I179" s="194"/>
      <c r="J179" s="195">
        <f t="shared" si="10"/>
        <v>0</v>
      </c>
      <c r="K179" s="191"/>
      <c r="L179" s="196"/>
      <c r="M179" s="197" t="s">
        <v>1</v>
      </c>
      <c r="N179" s="198" t="s">
        <v>41</v>
      </c>
      <c r="P179" s="157">
        <f t="shared" si="11"/>
        <v>0</v>
      </c>
      <c r="Q179" s="157">
        <v>8.0000000000000007E-5</v>
      </c>
      <c r="R179" s="157">
        <f t="shared" si="12"/>
        <v>0.01</v>
      </c>
      <c r="S179" s="157">
        <v>0</v>
      </c>
      <c r="T179" s="158">
        <f t="shared" si="13"/>
        <v>0</v>
      </c>
      <c r="AR179" s="159" t="s">
        <v>1185</v>
      </c>
      <c r="AT179" s="159" t="s">
        <v>891</v>
      </c>
      <c r="AU179" s="159" t="s">
        <v>88</v>
      </c>
      <c r="AY179" s="17" t="s">
        <v>371</v>
      </c>
      <c r="BE179" s="160">
        <f t="shared" si="14"/>
        <v>0</v>
      </c>
      <c r="BF179" s="160">
        <f t="shared" si="15"/>
        <v>0</v>
      </c>
      <c r="BG179" s="160">
        <f t="shared" si="16"/>
        <v>0</v>
      </c>
      <c r="BH179" s="160">
        <f t="shared" si="17"/>
        <v>0</v>
      </c>
      <c r="BI179" s="160">
        <f t="shared" si="18"/>
        <v>0</v>
      </c>
      <c r="BJ179" s="17" t="s">
        <v>88</v>
      </c>
      <c r="BK179" s="160">
        <f t="shared" si="19"/>
        <v>0</v>
      </c>
      <c r="BL179" s="17" t="s">
        <v>1185</v>
      </c>
      <c r="BM179" s="159" t="s">
        <v>3423</v>
      </c>
    </row>
    <row r="180" spans="2:65" s="1" customFormat="1" ht="24.2" customHeight="1" x14ac:dyDescent="0.2">
      <c r="B180" s="147"/>
      <c r="C180" s="189" t="s">
        <v>527</v>
      </c>
      <c r="D180" s="189" t="s">
        <v>891</v>
      </c>
      <c r="E180" s="190" t="s">
        <v>3424</v>
      </c>
      <c r="F180" s="191" t="s">
        <v>3425</v>
      </c>
      <c r="G180" s="192" t="s">
        <v>513</v>
      </c>
      <c r="H180" s="193">
        <v>125</v>
      </c>
      <c r="I180" s="194"/>
      <c r="J180" s="195">
        <f t="shared" si="10"/>
        <v>0</v>
      </c>
      <c r="K180" s="191"/>
      <c r="L180" s="196"/>
      <c r="M180" s="197" t="s">
        <v>1</v>
      </c>
      <c r="N180" s="198" t="s">
        <v>41</v>
      </c>
      <c r="P180" s="157">
        <f t="shared" si="11"/>
        <v>0</v>
      </c>
      <c r="Q180" s="157">
        <v>2.0000000000000002E-5</v>
      </c>
      <c r="R180" s="157">
        <f t="shared" si="12"/>
        <v>2.5000000000000001E-3</v>
      </c>
      <c r="S180" s="157">
        <v>0</v>
      </c>
      <c r="T180" s="158">
        <f t="shared" si="13"/>
        <v>0</v>
      </c>
      <c r="AR180" s="159" t="s">
        <v>1185</v>
      </c>
      <c r="AT180" s="159" t="s">
        <v>891</v>
      </c>
      <c r="AU180" s="159" t="s">
        <v>88</v>
      </c>
      <c r="AY180" s="17" t="s">
        <v>371</v>
      </c>
      <c r="BE180" s="160">
        <f t="shared" si="14"/>
        <v>0</v>
      </c>
      <c r="BF180" s="160">
        <f t="shared" si="15"/>
        <v>0</v>
      </c>
      <c r="BG180" s="160">
        <f t="shared" si="16"/>
        <v>0</v>
      </c>
      <c r="BH180" s="160">
        <f t="shared" si="17"/>
        <v>0</v>
      </c>
      <c r="BI180" s="160">
        <f t="shared" si="18"/>
        <v>0</v>
      </c>
      <c r="BJ180" s="17" t="s">
        <v>88</v>
      </c>
      <c r="BK180" s="160">
        <f t="shared" si="19"/>
        <v>0</v>
      </c>
      <c r="BL180" s="17" t="s">
        <v>1185</v>
      </c>
      <c r="BM180" s="159" t="s">
        <v>3426</v>
      </c>
    </row>
    <row r="181" spans="2:65" s="1" customFormat="1" ht="24.2" customHeight="1" x14ac:dyDescent="0.2">
      <c r="B181" s="147"/>
      <c r="C181" s="189" t="s">
        <v>533</v>
      </c>
      <c r="D181" s="189" t="s">
        <v>891</v>
      </c>
      <c r="E181" s="190" t="s">
        <v>3427</v>
      </c>
      <c r="F181" s="191" t="s">
        <v>3428</v>
      </c>
      <c r="G181" s="192" t="s">
        <v>513</v>
      </c>
      <c r="H181" s="193">
        <v>125</v>
      </c>
      <c r="I181" s="194"/>
      <c r="J181" s="195">
        <f t="shared" si="10"/>
        <v>0</v>
      </c>
      <c r="K181" s="191"/>
      <c r="L181" s="196"/>
      <c r="M181" s="197" t="s">
        <v>1</v>
      </c>
      <c r="N181" s="198" t="s">
        <v>41</v>
      </c>
      <c r="P181" s="157">
        <f t="shared" si="11"/>
        <v>0</v>
      </c>
      <c r="Q181" s="157">
        <v>1.0000000000000001E-5</v>
      </c>
      <c r="R181" s="157">
        <f t="shared" si="12"/>
        <v>1.25E-3</v>
      </c>
      <c r="S181" s="157">
        <v>0</v>
      </c>
      <c r="T181" s="158">
        <f t="shared" si="13"/>
        <v>0</v>
      </c>
      <c r="AR181" s="159" t="s">
        <v>1185</v>
      </c>
      <c r="AT181" s="159" t="s">
        <v>891</v>
      </c>
      <c r="AU181" s="159" t="s">
        <v>88</v>
      </c>
      <c r="AY181" s="17" t="s">
        <v>371</v>
      </c>
      <c r="BE181" s="160">
        <f t="shared" si="14"/>
        <v>0</v>
      </c>
      <c r="BF181" s="160">
        <f t="shared" si="15"/>
        <v>0</v>
      </c>
      <c r="BG181" s="160">
        <f t="shared" si="16"/>
        <v>0</v>
      </c>
      <c r="BH181" s="160">
        <f t="shared" si="17"/>
        <v>0</v>
      </c>
      <c r="BI181" s="160">
        <f t="shared" si="18"/>
        <v>0</v>
      </c>
      <c r="BJ181" s="17" t="s">
        <v>88</v>
      </c>
      <c r="BK181" s="160">
        <f t="shared" si="19"/>
        <v>0</v>
      </c>
      <c r="BL181" s="17" t="s">
        <v>1185</v>
      </c>
      <c r="BM181" s="159" t="s">
        <v>3429</v>
      </c>
    </row>
    <row r="182" spans="2:65" s="1" customFormat="1" ht="12" x14ac:dyDescent="0.2">
      <c r="B182" s="147"/>
      <c r="C182" s="148" t="s">
        <v>969</v>
      </c>
      <c r="D182" s="148" t="s">
        <v>373</v>
      </c>
      <c r="E182" s="149" t="s">
        <v>3430</v>
      </c>
      <c r="F182" s="150" t="s">
        <v>3431</v>
      </c>
      <c r="G182" s="151" t="s">
        <v>513</v>
      </c>
      <c r="H182" s="152">
        <v>4</v>
      </c>
      <c r="I182" s="153"/>
      <c r="J182" s="154">
        <f t="shared" si="10"/>
        <v>0</v>
      </c>
      <c r="K182" s="150"/>
      <c r="L182" s="32"/>
      <c r="M182" s="155" t="s">
        <v>1</v>
      </c>
      <c r="N182" s="156" t="s">
        <v>41</v>
      </c>
      <c r="P182" s="157">
        <f t="shared" si="11"/>
        <v>0</v>
      </c>
      <c r="Q182" s="157">
        <v>0</v>
      </c>
      <c r="R182" s="157">
        <f t="shared" si="12"/>
        <v>0</v>
      </c>
      <c r="S182" s="157">
        <v>0</v>
      </c>
      <c r="T182" s="158">
        <f t="shared" si="13"/>
        <v>0</v>
      </c>
      <c r="AR182" s="159" t="s">
        <v>759</v>
      </c>
      <c r="AT182" s="159" t="s">
        <v>373</v>
      </c>
      <c r="AU182" s="159" t="s">
        <v>88</v>
      </c>
      <c r="AY182" s="17" t="s">
        <v>371</v>
      </c>
      <c r="BE182" s="160">
        <f t="shared" si="14"/>
        <v>0</v>
      </c>
      <c r="BF182" s="160">
        <f t="shared" si="15"/>
        <v>0</v>
      </c>
      <c r="BG182" s="160">
        <f t="shared" si="16"/>
        <v>0</v>
      </c>
      <c r="BH182" s="160">
        <f t="shared" si="17"/>
        <v>0</v>
      </c>
      <c r="BI182" s="160">
        <f t="shared" si="18"/>
        <v>0</v>
      </c>
      <c r="BJ182" s="17" t="s">
        <v>88</v>
      </c>
      <c r="BK182" s="160">
        <f t="shared" si="19"/>
        <v>0</v>
      </c>
      <c r="BL182" s="17" t="s">
        <v>759</v>
      </c>
      <c r="BM182" s="159" t="s">
        <v>3432</v>
      </c>
    </row>
    <row r="183" spans="2:65" s="1" customFormat="1" ht="24.2" customHeight="1" x14ac:dyDescent="0.2">
      <c r="B183" s="147"/>
      <c r="C183" s="189" t="s">
        <v>974</v>
      </c>
      <c r="D183" s="189" t="s">
        <v>891</v>
      </c>
      <c r="E183" s="190" t="s">
        <v>3433</v>
      </c>
      <c r="F183" s="191" t="s">
        <v>3434</v>
      </c>
      <c r="G183" s="192" t="s">
        <v>513</v>
      </c>
      <c r="H183" s="193">
        <v>4</v>
      </c>
      <c r="I183" s="194"/>
      <c r="J183" s="195">
        <f t="shared" si="10"/>
        <v>0</v>
      </c>
      <c r="K183" s="191"/>
      <c r="L183" s="196"/>
      <c r="M183" s="197" t="s">
        <v>1</v>
      </c>
      <c r="N183" s="198" t="s">
        <v>41</v>
      </c>
      <c r="P183" s="157">
        <f t="shared" si="11"/>
        <v>0</v>
      </c>
      <c r="Q183" s="157">
        <v>0.152</v>
      </c>
      <c r="R183" s="157">
        <f t="shared" si="12"/>
        <v>0.60799999999999998</v>
      </c>
      <c r="S183" s="157">
        <v>0</v>
      </c>
      <c r="T183" s="158">
        <f t="shared" si="13"/>
        <v>0</v>
      </c>
      <c r="AR183" s="159" t="s">
        <v>1185</v>
      </c>
      <c r="AT183" s="159" t="s">
        <v>891</v>
      </c>
      <c r="AU183" s="159" t="s">
        <v>88</v>
      </c>
      <c r="AY183" s="17" t="s">
        <v>371</v>
      </c>
      <c r="BE183" s="160">
        <f t="shared" si="14"/>
        <v>0</v>
      </c>
      <c r="BF183" s="160">
        <f t="shared" si="15"/>
        <v>0</v>
      </c>
      <c r="BG183" s="160">
        <f t="shared" si="16"/>
        <v>0</v>
      </c>
      <c r="BH183" s="160">
        <f t="shared" si="17"/>
        <v>0</v>
      </c>
      <c r="BI183" s="160">
        <f t="shared" si="18"/>
        <v>0</v>
      </c>
      <c r="BJ183" s="17" t="s">
        <v>88</v>
      </c>
      <c r="BK183" s="160">
        <f t="shared" si="19"/>
        <v>0</v>
      </c>
      <c r="BL183" s="17" t="s">
        <v>1185</v>
      </c>
      <c r="BM183" s="159" t="s">
        <v>3435</v>
      </c>
    </row>
    <row r="184" spans="2:65" s="1" customFormat="1" ht="24.2" customHeight="1" x14ac:dyDescent="0.2">
      <c r="B184" s="147"/>
      <c r="C184" s="148" t="s">
        <v>538</v>
      </c>
      <c r="D184" s="148" t="s">
        <v>373</v>
      </c>
      <c r="E184" s="149" t="s">
        <v>3436</v>
      </c>
      <c r="F184" s="150" t="s">
        <v>3437</v>
      </c>
      <c r="G184" s="151" t="s">
        <v>513</v>
      </c>
      <c r="H184" s="152">
        <v>5</v>
      </c>
      <c r="I184" s="153"/>
      <c r="J184" s="154">
        <f t="shared" si="10"/>
        <v>0</v>
      </c>
      <c r="K184" s="150"/>
      <c r="L184" s="32"/>
      <c r="M184" s="155" t="s">
        <v>1</v>
      </c>
      <c r="N184" s="156" t="s">
        <v>41</v>
      </c>
      <c r="P184" s="157">
        <f t="shared" si="11"/>
        <v>0</v>
      </c>
      <c r="Q184" s="157">
        <v>0</v>
      </c>
      <c r="R184" s="157">
        <f t="shared" si="12"/>
        <v>0</v>
      </c>
      <c r="S184" s="157">
        <v>0</v>
      </c>
      <c r="T184" s="158">
        <f t="shared" si="13"/>
        <v>0</v>
      </c>
      <c r="AR184" s="159" t="s">
        <v>759</v>
      </c>
      <c r="AT184" s="159" t="s">
        <v>373</v>
      </c>
      <c r="AU184" s="159" t="s">
        <v>88</v>
      </c>
      <c r="AY184" s="17" t="s">
        <v>371</v>
      </c>
      <c r="BE184" s="160">
        <f t="shared" si="14"/>
        <v>0</v>
      </c>
      <c r="BF184" s="160">
        <f t="shared" si="15"/>
        <v>0</v>
      </c>
      <c r="BG184" s="160">
        <f t="shared" si="16"/>
        <v>0</v>
      </c>
      <c r="BH184" s="160">
        <f t="shared" si="17"/>
        <v>0</v>
      </c>
      <c r="BI184" s="160">
        <f t="shared" si="18"/>
        <v>0</v>
      </c>
      <c r="BJ184" s="17" t="s">
        <v>88</v>
      </c>
      <c r="BK184" s="160">
        <f t="shared" si="19"/>
        <v>0</v>
      </c>
      <c r="BL184" s="17" t="s">
        <v>759</v>
      </c>
      <c r="BM184" s="159" t="s">
        <v>3438</v>
      </c>
    </row>
    <row r="185" spans="2:65" s="1" customFormat="1" ht="33" customHeight="1" x14ac:dyDescent="0.2">
      <c r="B185" s="147"/>
      <c r="C185" s="189" t="s">
        <v>544</v>
      </c>
      <c r="D185" s="189" t="s">
        <v>891</v>
      </c>
      <c r="E185" s="190" t="s">
        <v>3439</v>
      </c>
      <c r="F185" s="191" t="s">
        <v>3440</v>
      </c>
      <c r="G185" s="192" t="s">
        <v>513</v>
      </c>
      <c r="H185" s="193">
        <v>5</v>
      </c>
      <c r="I185" s="194"/>
      <c r="J185" s="195">
        <f t="shared" ref="J185:J216" si="20">ROUND(I185*H185,2)</f>
        <v>0</v>
      </c>
      <c r="K185" s="191"/>
      <c r="L185" s="196"/>
      <c r="M185" s="197" t="s">
        <v>1</v>
      </c>
      <c r="N185" s="198" t="s">
        <v>41</v>
      </c>
      <c r="P185" s="157">
        <f t="shared" ref="P185:P216" si="21">O185*H185</f>
        <v>0</v>
      </c>
      <c r="Q185" s="157">
        <v>3.0100000000000001E-3</v>
      </c>
      <c r="R185" s="157">
        <f t="shared" ref="R185:R216" si="22">Q185*H185</f>
        <v>1.5050000000000001E-2</v>
      </c>
      <c r="S185" s="157">
        <v>0</v>
      </c>
      <c r="T185" s="158">
        <f t="shared" ref="T185:T216" si="23">S185*H185</f>
        <v>0</v>
      </c>
      <c r="AR185" s="159" t="s">
        <v>1185</v>
      </c>
      <c r="AT185" s="159" t="s">
        <v>891</v>
      </c>
      <c r="AU185" s="159" t="s">
        <v>88</v>
      </c>
      <c r="AY185" s="17" t="s">
        <v>371</v>
      </c>
      <c r="BE185" s="160">
        <f t="shared" ref="BE185:BE216" si="24">IF(N185="základná",J185,0)</f>
        <v>0</v>
      </c>
      <c r="BF185" s="160">
        <f t="shared" ref="BF185:BF216" si="25">IF(N185="znížená",J185,0)</f>
        <v>0</v>
      </c>
      <c r="BG185" s="160">
        <f t="shared" ref="BG185:BG216" si="26">IF(N185="zákl. prenesená",J185,0)</f>
        <v>0</v>
      </c>
      <c r="BH185" s="160">
        <f t="shared" ref="BH185:BH216" si="27">IF(N185="zníž. prenesená",J185,0)</f>
        <v>0</v>
      </c>
      <c r="BI185" s="160">
        <f t="shared" ref="BI185:BI216" si="28">IF(N185="nulová",J185,0)</f>
        <v>0</v>
      </c>
      <c r="BJ185" s="17" t="s">
        <v>88</v>
      </c>
      <c r="BK185" s="160">
        <f t="shared" ref="BK185:BK216" si="29">ROUND(I185*H185,2)</f>
        <v>0</v>
      </c>
      <c r="BL185" s="17" t="s">
        <v>1185</v>
      </c>
      <c r="BM185" s="159" t="s">
        <v>3441</v>
      </c>
    </row>
    <row r="186" spans="2:65" s="1" customFormat="1" ht="16.5" customHeight="1" x14ac:dyDescent="0.2">
      <c r="B186" s="147"/>
      <c r="C186" s="148" t="s">
        <v>552</v>
      </c>
      <c r="D186" s="148" t="s">
        <v>373</v>
      </c>
      <c r="E186" s="149" t="s">
        <v>3442</v>
      </c>
      <c r="F186" s="150" t="s">
        <v>3443</v>
      </c>
      <c r="G186" s="151" t="s">
        <v>513</v>
      </c>
      <c r="H186" s="152">
        <v>9</v>
      </c>
      <c r="I186" s="153"/>
      <c r="J186" s="154">
        <f t="shared" si="20"/>
        <v>0</v>
      </c>
      <c r="K186" s="150"/>
      <c r="L186" s="32"/>
      <c r="M186" s="155" t="s">
        <v>1</v>
      </c>
      <c r="N186" s="156" t="s">
        <v>41</v>
      </c>
      <c r="P186" s="157">
        <f t="shared" si="21"/>
        <v>0</v>
      </c>
      <c r="Q186" s="157">
        <v>0</v>
      </c>
      <c r="R186" s="157">
        <f t="shared" si="22"/>
        <v>0</v>
      </c>
      <c r="S186" s="157">
        <v>0</v>
      </c>
      <c r="T186" s="158">
        <f t="shared" si="23"/>
        <v>0</v>
      </c>
      <c r="AR186" s="159" t="s">
        <v>759</v>
      </c>
      <c r="AT186" s="159" t="s">
        <v>373</v>
      </c>
      <c r="AU186" s="159" t="s">
        <v>88</v>
      </c>
      <c r="AY186" s="17" t="s">
        <v>371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17" t="s">
        <v>88</v>
      </c>
      <c r="BK186" s="160">
        <f t="shared" si="29"/>
        <v>0</v>
      </c>
      <c r="BL186" s="17" t="s">
        <v>759</v>
      </c>
      <c r="BM186" s="159" t="s">
        <v>3444</v>
      </c>
    </row>
    <row r="187" spans="2:65" s="1" customFormat="1" ht="24.2" customHeight="1" x14ac:dyDescent="0.2">
      <c r="B187" s="147"/>
      <c r="C187" s="189" t="s">
        <v>560</v>
      </c>
      <c r="D187" s="189" t="s">
        <v>891</v>
      </c>
      <c r="E187" s="190" t="s">
        <v>3445</v>
      </c>
      <c r="F187" s="191" t="s">
        <v>3446</v>
      </c>
      <c r="G187" s="192" t="s">
        <v>513</v>
      </c>
      <c r="H187" s="193">
        <v>9</v>
      </c>
      <c r="I187" s="194"/>
      <c r="J187" s="195">
        <f t="shared" si="20"/>
        <v>0</v>
      </c>
      <c r="K187" s="191"/>
      <c r="L187" s="196"/>
      <c r="M187" s="197" t="s">
        <v>1</v>
      </c>
      <c r="N187" s="198" t="s">
        <v>41</v>
      </c>
      <c r="P187" s="157">
        <f t="shared" si="21"/>
        <v>0</v>
      </c>
      <c r="Q187" s="157">
        <v>7.5999999999999998E-2</v>
      </c>
      <c r="R187" s="157">
        <f t="shared" si="22"/>
        <v>0.68399999999999994</v>
      </c>
      <c r="S187" s="157">
        <v>0</v>
      </c>
      <c r="T187" s="158">
        <f t="shared" si="23"/>
        <v>0</v>
      </c>
      <c r="AR187" s="159" t="s">
        <v>1185</v>
      </c>
      <c r="AT187" s="159" t="s">
        <v>891</v>
      </c>
      <c r="AU187" s="159" t="s">
        <v>88</v>
      </c>
      <c r="AY187" s="17" t="s">
        <v>371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17" t="s">
        <v>88</v>
      </c>
      <c r="BK187" s="160">
        <f t="shared" si="29"/>
        <v>0</v>
      </c>
      <c r="BL187" s="17" t="s">
        <v>1185</v>
      </c>
      <c r="BM187" s="159" t="s">
        <v>3447</v>
      </c>
    </row>
    <row r="188" spans="2:65" s="1" customFormat="1" ht="24.2" customHeight="1" x14ac:dyDescent="0.2">
      <c r="B188" s="147"/>
      <c r="C188" s="148" t="s">
        <v>937</v>
      </c>
      <c r="D188" s="148" t="s">
        <v>373</v>
      </c>
      <c r="E188" s="149" t="s">
        <v>3448</v>
      </c>
      <c r="F188" s="150" t="s">
        <v>3449</v>
      </c>
      <c r="G188" s="151" t="s">
        <v>513</v>
      </c>
      <c r="H188" s="152">
        <v>208</v>
      </c>
      <c r="I188" s="153"/>
      <c r="J188" s="154">
        <f t="shared" si="20"/>
        <v>0</v>
      </c>
      <c r="K188" s="150"/>
      <c r="L188" s="32"/>
      <c r="M188" s="155" t="s">
        <v>1</v>
      </c>
      <c r="N188" s="156" t="s">
        <v>41</v>
      </c>
      <c r="P188" s="157">
        <f t="shared" si="21"/>
        <v>0</v>
      </c>
      <c r="Q188" s="157">
        <v>0</v>
      </c>
      <c r="R188" s="157">
        <f t="shared" si="22"/>
        <v>0</v>
      </c>
      <c r="S188" s="157">
        <v>0</v>
      </c>
      <c r="T188" s="158">
        <f t="shared" si="23"/>
        <v>0</v>
      </c>
      <c r="AR188" s="159" t="s">
        <v>759</v>
      </c>
      <c r="AT188" s="159" t="s">
        <v>373</v>
      </c>
      <c r="AU188" s="159" t="s">
        <v>88</v>
      </c>
      <c r="AY188" s="17" t="s">
        <v>371</v>
      </c>
      <c r="BE188" s="160">
        <f t="shared" si="24"/>
        <v>0</v>
      </c>
      <c r="BF188" s="160">
        <f t="shared" si="25"/>
        <v>0</v>
      </c>
      <c r="BG188" s="160">
        <f t="shared" si="26"/>
        <v>0</v>
      </c>
      <c r="BH188" s="160">
        <f t="shared" si="27"/>
        <v>0</v>
      </c>
      <c r="BI188" s="160">
        <f t="shared" si="28"/>
        <v>0</v>
      </c>
      <c r="BJ188" s="17" t="s">
        <v>88</v>
      </c>
      <c r="BK188" s="160">
        <f t="shared" si="29"/>
        <v>0</v>
      </c>
      <c r="BL188" s="17" t="s">
        <v>759</v>
      </c>
      <c r="BM188" s="159" t="s">
        <v>3450</v>
      </c>
    </row>
    <row r="189" spans="2:65" s="1" customFormat="1" ht="24.2" customHeight="1" x14ac:dyDescent="0.2">
      <c r="B189" s="147"/>
      <c r="C189" s="189" t="s">
        <v>941</v>
      </c>
      <c r="D189" s="189" t="s">
        <v>891</v>
      </c>
      <c r="E189" s="190" t="s">
        <v>3451</v>
      </c>
      <c r="F189" s="191" t="s">
        <v>3452</v>
      </c>
      <c r="G189" s="192" t="s">
        <v>513</v>
      </c>
      <c r="H189" s="193">
        <v>208</v>
      </c>
      <c r="I189" s="194"/>
      <c r="J189" s="195">
        <f t="shared" si="20"/>
        <v>0</v>
      </c>
      <c r="K189" s="191"/>
      <c r="L189" s="196"/>
      <c r="M189" s="197" t="s">
        <v>1</v>
      </c>
      <c r="N189" s="198" t="s">
        <v>41</v>
      </c>
      <c r="P189" s="157">
        <f t="shared" si="21"/>
        <v>0</v>
      </c>
      <c r="Q189" s="157">
        <v>3.2000000000000002E-3</v>
      </c>
      <c r="R189" s="157">
        <f t="shared" si="22"/>
        <v>0.66560000000000008</v>
      </c>
      <c r="S189" s="157">
        <v>0</v>
      </c>
      <c r="T189" s="158">
        <f t="shared" si="23"/>
        <v>0</v>
      </c>
      <c r="AR189" s="159" t="s">
        <v>1185</v>
      </c>
      <c r="AT189" s="159" t="s">
        <v>891</v>
      </c>
      <c r="AU189" s="159" t="s">
        <v>88</v>
      </c>
      <c r="AY189" s="17" t="s">
        <v>371</v>
      </c>
      <c r="BE189" s="160">
        <f t="shared" si="24"/>
        <v>0</v>
      </c>
      <c r="BF189" s="160">
        <f t="shared" si="25"/>
        <v>0</v>
      </c>
      <c r="BG189" s="160">
        <f t="shared" si="26"/>
        <v>0</v>
      </c>
      <c r="BH189" s="160">
        <f t="shared" si="27"/>
        <v>0</v>
      </c>
      <c r="BI189" s="160">
        <f t="shared" si="28"/>
        <v>0</v>
      </c>
      <c r="BJ189" s="17" t="s">
        <v>88</v>
      </c>
      <c r="BK189" s="160">
        <f t="shared" si="29"/>
        <v>0</v>
      </c>
      <c r="BL189" s="17" t="s">
        <v>1185</v>
      </c>
      <c r="BM189" s="159" t="s">
        <v>3453</v>
      </c>
    </row>
    <row r="190" spans="2:65" s="1" customFormat="1" ht="24.2" customHeight="1" x14ac:dyDescent="0.2">
      <c r="B190" s="147"/>
      <c r="C190" s="148" t="s">
        <v>958</v>
      </c>
      <c r="D190" s="148" t="s">
        <v>373</v>
      </c>
      <c r="E190" s="149" t="s">
        <v>3454</v>
      </c>
      <c r="F190" s="150" t="s">
        <v>3455</v>
      </c>
      <c r="G190" s="151" t="s">
        <v>513</v>
      </c>
      <c r="H190" s="152">
        <v>25</v>
      </c>
      <c r="I190" s="153"/>
      <c r="J190" s="154">
        <f t="shared" si="20"/>
        <v>0</v>
      </c>
      <c r="K190" s="150"/>
      <c r="L190" s="32"/>
      <c r="M190" s="155" t="s">
        <v>1</v>
      </c>
      <c r="N190" s="156" t="s">
        <v>41</v>
      </c>
      <c r="P190" s="157">
        <f t="shared" si="21"/>
        <v>0</v>
      </c>
      <c r="Q190" s="157">
        <v>0</v>
      </c>
      <c r="R190" s="157">
        <f t="shared" si="22"/>
        <v>0</v>
      </c>
      <c r="S190" s="157">
        <v>0</v>
      </c>
      <c r="T190" s="158">
        <f t="shared" si="23"/>
        <v>0</v>
      </c>
      <c r="AR190" s="159" t="s">
        <v>759</v>
      </c>
      <c r="AT190" s="159" t="s">
        <v>373</v>
      </c>
      <c r="AU190" s="159" t="s">
        <v>88</v>
      </c>
      <c r="AY190" s="17" t="s">
        <v>371</v>
      </c>
      <c r="BE190" s="160">
        <f t="shared" si="24"/>
        <v>0</v>
      </c>
      <c r="BF190" s="160">
        <f t="shared" si="25"/>
        <v>0</v>
      </c>
      <c r="BG190" s="160">
        <f t="shared" si="26"/>
        <v>0</v>
      </c>
      <c r="BH190" s="160">
        <f t="shared" si="27"/>
        <v>0</v>
      </c>
      <c r="BI190" s="160">
        <f t="shared" si="28"/>
        <v>0</v>
      </c>
      <c r="BJ190" s="17" t="s">
        <v>88</v>
      </c>
      <c r="BK190" s="160">
        <f t="shared" si="29"/>
        <v>0</v>
      </c>
      <c r="BL190" s="17" t="s">
        <v>759</v>
      </c>
      <c r="BM190" s="159" t="s">
        <v>3456</v>
      </c>
    </row>
    <row r="191" spans="2:65" s="1" customFormat="1" ht="24.2" customHeight="1" x14ac:dyDescent="0.2">
      <c r="B191" s="147"/>
      <c r="C191" s="189" t="s">
        <v>963</v>
      </c>
      <c r="D191" s="189" t="s">
        <v>891</v>
      </c>
      <c r="E191" s="190" t="s">
        <v>3457</v>
      </c>
      <c r="F191" s="191" t="s">
        <v>3458</v>
      </c>
      <c r="G191" s="192" t="s">
        <v>513</v>
      </c>
      <c r="H191" s="193">
        <v>25</v>
      </c>
      <c r="I191" s="194"/>
      <c r="J191" s="195">
        <f t="shared" si="20"/>
        <v>0</v>
      </c>
      <c r="K191" s="191"/>
      <c r="L191" s="196"/>
      <c r="M191" s="197" t="s">
        <v>1</v>
      </c>
      <c r="N191" s="198" t="s">
        <v>41</v>
      </c>
      <c r="P191" s="157">
        <f t="shared" si="21"/>
        <v>0</v>
      </c>
      <c r="Q191" s="157">
        <v>1.8E-3</v>
      </c>
      <c r="R191" s="157">
        <f t="shared" si="22"/>
        <v>4.4999999999999998E-2</v>
      </c>
      <c r="S191" s="157">
        <v>0</v>
      </c>
      <c r="T191" s="158">
        <f t="shared" si="23"/>
        <v>0</v>
      </c>
      <c r="AR191" s="159" t="s">
        <v>1185</v>
      </c>
      <c r="AT191" s="159" t="s">
        <v>891</v>
      </c>
      <c r="AU191" s="159" t="s">
        <v>88</v>
      </c>
      <c r="AY191" s="17" t="s">
        <v>371</v>
      </c>
      <c r="BE191" s="160">
        <f t="shared" si="24"/>
        <v>0</v>
      </c>
      <c r="BF191" s="160">
        <f t="shared" si="25"/>
        <v>0</v>
      </c>
      <c r="BG191" s="160">
        <f t="shared" si="26"/>
        <v>0</v>
      </c>
      <c r="BH191" s="160">
        <f t="shared" si="27"/>
        <v>0</v>
      </c>
      <c r="BI191" s="160">
        <f t="shared" si="28"/>
        <v>0</v>
      </c>
      <c r="BJ191" s="17" t="s">
        <v>88</v>
      </c>
      <c r="BK191" s="160">
        <f t="shared" si="29"/>
        <v>0</v>
      </c>
      <c r="BL191" s="17" t="s">
        <v>1185</v>
      </c>
      <c r="BM191" s="159" t="s">
        <v>3459</v>
      </c>
    </row>
    <row r="192" spans="2:65" s="1" customFormat="1" ht="12" x14ac:dyDescent="0.2">
      <c r="B192" s="147"/>
      <c r="C192" s="148" t="s">
        <v>945</v>
      </c>
      <c r="D192" s="148" t="s">
        <v>373</v>
      </c>
      <c r="E192" s="149" t="s">
        <v>3460</v>
      </c>
      <c r="F192" s="150" t="s">
        <v>3461</v>
      </c>
      <c r="G192" s="151" t="s">
        <v>513</v>
      </c>
      <c r="H192" s="152">
        <v>236</v>
      </c>
      <c r="I192" s="153"/>
      <c r="J192" s="154">
        <f t="shared" si="20"/>
        <v>0</v>
      </c>
      <c r="K192" s="150"/>
      <c r="L192" s="32"/>
      <c r="M192" s="155" t="s">
        <v>1</v>
      </c>
      <c r="N192" s="156" t="s">
        <v>41</v>
      </c>
      <c r="P192" s="157">
        <f t="shared" si="21"/>
        <v>0</v>
      </c>
      <c r="Q192" s="157">
        <v>0</v>
      </c>
      <c r="R192" s="157">
        <f t="shared" si="22"/>
        <v>0</v>
      </c>
      <c r="S192" s="157">
        <v>0</v>
      </c>
      <c r="T192" s="158">
        <f t="shared" si="23"/>
        <v>0</v>
      </c>
      <c r="AR192" s="159" t="s">
        <v>759</v>
      </c>
      <c r="AT192" s="159" t="s">
        <v>373</v>
      </c>
      <c r="AU192" s="159" t="s">
        <v>88</v>
      </c>
      <c r="AY192" s="17" t="s">
        <v>371</v>
      </c>
      <c r="BE192" s="160">
        <f t="shared" si="24"/>
        <v>0</v>
      </c>
      <c r="BF192" s="160">
        <f t="shared" si="25"/>
        <v>0</v>
      </c>
      <c r="BG192" s="160">
        <f t="shared" si="26"/>
        <v>0</v>
      </c>
      <c r="BH192" s="160">
        <f t="shared" si="27"/>
        <v>0</v>
      </c>
      <c r="BI192" s="160">
        <f t="shared" si="28"/>
        <v>0</v>
      </c>
      <c r="BJ192" s="17" t="s">
        <v>88</v>
      </c>
      <c r="BK192" s="160">
        <f t="shared" si="29"/>
        <v>0</v>
      </c>
      <c r="BL192" s="17" t="s">
        <v>759</v>
      </c>
      <c r="BM192" s="159" t="s">
        <v>3462</v>
      </c>
    </row>
    <row r="193" spans="2:65" s="1" customFormat="1" ht="24.2" customHeight="1" x14ac:dyDescent="0.2">
      <c r="B193" s="147"/>
      <c r="C193" s="189" t="s">
        <v>954</v>
      </c>
      <c r="D193" s="189" t="s">
        <v>891</v>
      </c>
      <c r="E193" s="190" t="s">
        <v>3463</v>
      </c>
      <c r="F193" s="191" t="s">
        <v>3464</v>
      </c>
      <c r="G193" s="192" t="s">
        <v>513</v>
      </c>
      <c r="H193" s="193">
        <v>236</v>
      </c>
      <c r="I193" s="194"/>
      <c r="J193" s="195">
        <f t="shared" si="20"/>
        <v>0</v>
      </c>
      <c r="K193" s="191"/>
      <c r="L193" s="196"/>
      <c r="M193" s="197" t="s">
        <v>1</v>
      </c>
      <c r="N193" s="198" t="s">
        <v>41</v>
      </c>
      <c r="P193" s="157">
        <f t="shared" si="21"/>
        <v>0</v>
      </c>
      <c r="Q193" s="157">
        <v>3.3E-4</v>
      </c>
      <c r="R193" s="157">
        <f t="shared" si="22"/>
        <v>7.7880000000000005E-2</v>
      </c>
      <c r="S193" s="157">
        <v>0</v>
      </c>
      <c r="T193" s="158">
        <f t="shared" si="23"/>
        <v>0</v>
      </c>
      <c r="AR193" s="159" t="s">
        <v>1185</v>
      </c>
      <c r="AT193" s="159" t="s">
        <v>891</v>
      </c>
      <c r="AU193" s="159" t="s">
        <v>88</v>
      </c>
      <c r="AY193" s="17" t="s">
        <v>371</v>
      </c>
      <c r="BE193" s="160">
        <f t="shared" si="24"/>
        <v>0</v>
      </c>
      <c r="BF193" s="160">
        <f t="shared" si="25"/>
        <v>0</v>
      </c>
      <c r="BG193" s="160">
        <f t="shared" si="26"/>
        <v>0</v>
      </c>
      <c r="BH193" s="160">
        <f t="shared" si="27"/>
        <v>0</v>
      </c>
      <c r="BI193" s="160">
        <f t="shared" si="28"/>
        <v>0</v>
      </c>
      <c r="BJ193" s="17" t="s">
        <v>88</v>
      </c>
      <c r="BK193" s="160">
        <f t="shared" si="29"/>
        <v>0</v>
      </c>
      <c r="BL193" s="17" t="s">
        <v>1185</v>
      </c>
      <c r="BM193" s="159" t="s">
        <v>3465</v>
      </c>
    </row>
    <row r="194" spans="2:65" s="1" customFormat="1" ht="24.2" customHeight="1" x14ac:dyDescent="0.2">
      <c r="B194" s="147"/>
      <c r="C194" s="148" t="s">
        <v>928</v>
      </c>
      <c r="D194" s="148" t="s">
        <v>373</v>
      </c>
      <c r="E194" s="149" t="s">
        <v>3466</v>
      </c>
      <c r="F194" s="150" t="s">
        <v>3467</v>
      </c>
      <c r="G194" s="151" t="s">
        <v>513</v>
      </c>
      <c r="H194" s="152">
        <v>366</v>
      </c>
      <c r="I194" s="153"/>
      <c r="J194" s="154">
        <f t="shared" si="20"/>
        <v>0</v>
      </c>
      <c r="K194" s="150"/>
      <c r="L194" s="32"/>
      <c r="M194" s="155" t="s">
        <v>1</v>
      </c>
      <c r="N194" s="156" t="s">
        <v>41</v>
      </c>
      <c r="P194" s="157">
        <f t="shared" si="21"/>
        <v>0</v>
      </c>
      <c r="Q194" s="157">
        <v>0</v>
      </c>
      <c r="R194" s="157">
        <f t="shared" si="22"/>
        <v>0</v>
      </c>
      <c r="S194" s="157">
        <v>0</v>
      </c>
      <c r="T194" s="158">
        <f t="shared" si="23"/>
        <v>0</v>
      </c>
      <c r="AR194" s="159" t="s">
        <v>759</v>
      </c>
      <c r="AT194" s="159" t="s">
        <v>373</v>
      </c>
      <c r="AU194" s="159" t="s">
        <v>88</v>
      </c>
      <c r="AY194" s="17" t="s">
        <v>371</v>
      </c>
      <c r="BE194" s="160">
        <f t="shared" si="24"/>
        <v>0</v>
      </c>
      <c r="BF194" s="160">
        <f t="shared" si="25"/>
        <v>0</v>
      </c>
      <c r="BG194" s="160">
        <f t="shared" si="26"/>
        <v>0</v>
      </c>
      <c r="BH194" s="160">
        <f t="shared" si="27"/>
        <v>0</v>
      </c>
      <c r="BI194" s="160">
        <f t="shared" si="28"/>
        <v>0</v>
      </c>
      <c r="BJ194" s="17" t="s">
        <v>88</v>
      </c>
      <c r="BK194" s="160">
        <f t="shared" si="29"/>
        <v>0</v>
      </c>
      <c r="BL194" s="17" t="s">
        <v>759</v>
      </c>
      <c r="BM194" s="159" t="s">
        <v>3468</v>
      </c>
    </row>
    <row r="195" spans="2:65" s="1" customFormat="1" ht="24.2" customHeight="1" x14ac:dyDescent="0.2">
      <c r="B195" s="147"/>
      <c r="C195" s="189" t="s">
        <v>933</v>
      </c>
      <c r="D195" s="189" t="s">
        <v>891</v>
      </c>
      <c r="E195" s="190" t="s">
        <v>3469</v>
      </c>
      <c r="F195" s="191" t="s">
        <v>3470</v>
      </c>
      <c r="G195" s="192" t="s">
        <v>513</v>
      </c>
      <c r="H195" s="193">
        <v>366</v>
      </c>
      <c r="I195" s="194"/>
      <c r="J195" s="195">
        <f t="shared" si="20"/>
        <v>0</v>
      </c>
      <c r="K195" s="191"/>
      <c r="L195" s="196"/>
      <c r="M195" s="197" t="s">
        <v>1</v>
      </c>
      <c r="N195" s="198" t="s">
        <v>41</v>
      </c>
      <c r="P195" s="157">
        <f t="shared" si="21"/>
        <v>0</v>
      </c>
      <c r="Q195" s="157">
        <v>2.5000000000000001E-3</v>
      </c>
      <c r="R195" s="157">
        <f t="shared" si="22"/>
        <v>0.91500000000000004</v>
      </c>
      <c r="S195" s="157">
        <v>0</v>
      </c>
      <c r="T195" s="158">
        <f t="shared" si="23"/>
        <v>0</v>
      </c>
      <c r="AR195" s="159" t="s">
        <v>1185</v>
      </c>
      <c r="AT195" s="159" t="s">
        <v>891</v>
      </c>
      <c r="AU195" s="159" t="s">
        <v>88</v>
      </c>
      <c r="AY195" s="17" t="s">
        <v>371</v>
      </c>
      <c r="BE195" s="160">
        <f t="shared" si="24"/>
        <v>0</v>
      </c>
      <c r="BF195" s="160">
        <f t="shared" si="25"/>
        <v>0</v>
      </c>
      <c r="BG195" s="160">
        <f t="shared" si="26"/>
        <v>0</v>
      </c>
      <c r="BH195" s="160">
        <f t="shared" si="27"/>
        <v>0</v>
      </c>
      <c r="BI195" s="160">
        <f t="shared" si="28"/>
        <v>0</v>
      </c>
      <c r="BJ195" s="17" t="s">
        <v>88</v>
      </c>
      <c r="BK195" s="160">
        <f t="shared" si="29"/>
        <v>0</v>
      </c>
      <c r="BL195" s="17" t="s">
        <v>1185</v>
      </c>
      <c r="BM195" s="159" t="s">
        <v>3471</v>
      </c>
    </row>
    <row r="196" spans="2:65" s="1" customFormat="1" ht="24.2" customHeight="1" x14ac:dyDescent="0.2">
      <c r="B196" s="147"/>
      <c r="C196" s="148" t="s">
        <v>566</v>
      </c>
      <c r="D196" s="148" t="s">
        <v>373</v>
      </c>
      <c r="E196" s="149" t="s">
        <v>3472</v>
      </c>
      <c r="F196" s="150" t="s">
        <v>3473</v>
      </c>
      <c r="G196" s="151" t="s">
        <v>489</v>
      </c>
      <c r="H196" s="152">
        <v>120</v>
      </c>
      <c r="I196" s="153"/>
      <c r="J196" s="154">
        <f t="shared" si="20"/>
        <v>0</v>
      </c>
      <c r="K196" s="150"/>
      <c r="L196" s="32"/>
      <c r="M196" s="155" t="s">
        <v>1</v>
      </c>
      <c r="N196" s="156" t="s">
        <v>41</v>
      </c>
      <c r="P196" s="157">
        <f t="shared" si="21"/>
        <v>0</v>
      </c>
      <c r="Q196" s="157">
        <v>0</v>
      </c>
      <c r="R196" s="157">
        <f t="shared" si="22"/>
        <v>0</v>
      </c>
      <c r="S196" s="157">
        <v>0</v>
      </c>
      <c r="T196" s="158">
        <f t="shared" si="23"/>
        <v>0</v>
      </c>
      <c r="AR196" s="159" t="s">
        <v>759</v>
      </c>
      <c r="AT196" s="159" t="s">
        <v>373</v>
      </c>
      <c r="AU196" s="159" t="s">
        <v>88</v>
      </c>
      <c r="AY196" s="17" t="s">
        <v>371</v>
      </c>
      <c r="BE196" s="160">
        <f t="shared" si="24"/>
        <v>0</v>
      </c>
      <c r="BF196" s="160">
        <f t="shared" si="25"/>
        <v>0</v>
      </c>
      <c r="BG196" s="160">
        <f t="shared" si="26"/>
        <v>0</v>
      </c>
      <c r="BH196" s="160">
        <f t="shared" si="27"/>
        <v>0</v>
      </c>
      <c r="BI196" s="160">
        <f t="shared" si="28"/>
        <v>0</v>
      </c>
      <c r="BJ196" s="17" t="s">
        <v>88</v>
      </c>
      <c r="BK196" s="160">
        <f t="shared" si="29"/>
        <v>0</v>
      </c>
      <c r="BL196" s="17" t="s">
        <v>759</v>
      </c>
      <c r="BM196" s="159" t="s">
        <v>3474</v>
      </c>
    </row>
    <row r="197" spans="2:65" s="1" customFormat="1" ht="24.2" customHeight="1" x14ac:dyDescent="0.2">
      <c r="B197" s="147"/>
      <c r="C197" s="189" t="s">
        <v>572</v>
      </c>
      <c r="D197" s="189" t="s">
        <v>891</v>
      </c>
      <c r="E197" s="190" t="s">
        <v>3475</v>
      </c>
      <c r="F197" s="191" t="s">
        <v>3476</v>
      </c>
      <c r="G197" s="192" t="s">
        <v>489</v>
      </c>
      <c r="H197" s="193">
        <v>120</v>
      </c>
      <c r="I197" s="194"/>
      <c r="J197" s="195">
        <f t="shared" si="20"/>
        <v>0</v>
      </c>
      <c r="K197" s="191"/>
      <c r="L197" s="196"/>
      <c r="M197" s="197" t="s">
        <v>1</v>
      </c>
      <c r="N197" s="198" t="s">
        <v>41</v>
      </c>
      <c r="P197" s="157">
        <f t="shared" si="21"/>
        <v>0</v>
      </c>
      <c r="Q197" s="157">
        <v>8.0000000000000007E-5</v>
      </c>
      <c r="R197" s="157">
        <f t="shared" si="22"/>
        <v>9.6000000000000009E-3</v>
      </c>
      <c r="S197" s="157">
        <v>0</v>
      </c>
      <c r="T197" s="158">
        <f t="shared" si="23"/>
        <v>0</v>
      </c>
      <c r="AR197" s="159" t="s">
        <v>1185</v>
      </c>
      <c r="AT197" s="159" t="s">
        <v>891</v>
      </c>
      <c r="AU197" s="159" t="s">
        <v>88</v>
      </c>
      <c r="AY197" s="17" t="s">
        <v>371</v>
      </c>
      <c r="BE197" s="160">
        <f t="shared" si="24"/>
        <v>0</v>
      </c>
      <c r="BF197" s="160">
        <f t="shared" si="25"/>
        <v>0</v>
      </c>
      <c r="BG197" s="160">
        <f t="shared" si="26"/>
        <v>0</v>
      </c>
      <c r="BH197" s="160">
        <f t="shared" si="27"/>
        <v>0</v>
      </c>
      <c r="BI197" s="160">
        <f t="shared" si="28"/>
        <v>0</v>
      </c>
      <c r="BJ197" s="17" t="s">
        <v>88</v>
      </c>
      <c r="BK197" s="160">
        <f t="shared" si="29"/>
        <v>0</v>
      </c>
      <c r="BL197" s="17" t="s">
        <v>1185</v>
      </c>
      <c r="BM197" s="159" t="s">
        <v>3477</v>
      </c>
    </row>
    <row r="198" spans="2:65" s="1" customFormat="1" ht="24.2" customHeight="1" x14ac:dyDescent="0.2">
      <c r="B198" s="147"/>
      <c r="C198" s="148" t="s">
        <v>747</v>
      </c>
      <c r="D198" s="148" t="s">
        <v>373</v>
      </c>
      <c r="E198" s="149" t="s">
        <v>3478</v>
      </c>
      <c r="F198" s="150" t="s">
        <v>3479</v>
      </c>
      <c r="G198" s="151" t="s">
        <v>3480</v>
      </c>
      <c r="H198" s="152">
        <v>2</v>
      </c>
      <c r="I198" s="153"/>
      <c r="J198" s="154">
        <f t="shared" si="20"/>
        <v>0</v>
      </c>
      <c r="K198" s="150"/>
      <c r="L198" s="32"/>
      <c r="M198" s="155" t="s">
        <v>1</v>
      </c>
      <c r="N198" s="156" t="s">
        <v>41</v>
      </c>
      <c r="P198" s="157">
        <f t="shared" si="21"/>
        <v>0</v>
      </c>
      <c r="Q198" s="157">
        <v>0</v>
      </c>
      <c r="R198" s="157">
        <f t="shared" si="22"/>
        <v>0</v>
      </c>
      <c r="S198" s="157">
        <v>0</v>
      </c>
      <c r="T198" s="158">
        <f t="shared" si="23"/>
        <v>0</v>
      </c>
      <c r="AR198" s="159" t="s">
        <v>759</v>
      </c>
      <c r="AT198" s="159" t="s">
        <v>373</v>
      </c>
      <c r="AU198" s="159" t="s">
        <v>88</v>
      </c>
      <c r="AY198" s="17" t="s">
        <v>371</v>
      </c>
      <c r="BE198" s="160">
        <f t="shared" si="24"/>
        <v>0</v>
      </c>
      <c r="BF198" s="160">
        <f t="shared" si="25"/>
        <v>0</v>
      </c>
      <c r="BG198" s="160">
        <f t="shared" si="26"/>
        <v>0</v>
      </c>
      <c r="BH198" s="160">
        <f t="shared" si="27"/>
        <v>0</v>
      </c>
      <c r="BI198" s="160">
        <f t="shared" si="28"/>
        <v>0</v>
      </c>
      <c r="BJ198" s="17" t="s">
        <v>88</v>
      </c>
      <c r="BK198" s="160">
        <f t="shared" si="29"/>
        <v>0</v>
      </c>
      <c r="BL198" s="17" t="s">
        <v>759</v>
      </c>
      <c r="BM198" s="159" t="s">
        <v>3481</v>
      </c>
    </row>
    <row r="199" spans="2:65" s="1" customFormat="1" ht="24.2" customHeight="1" x14ac:dyDescent="0.2">
      <c r="B199" s="147"/>
      <c r="C199" s="148" t="s">
        <v>751</v>
      </c>
      <c r="D199" s="148" t="s">
        <v>373</v>
      </c>
      <c r="E199" s="149" t="s">
        <v>3482</v>
      </c>
      <c r="F199" s="150" t="s">
        <v>3483</v>
      </c>
      <c r="G199" s="151" t="s">
        <v>513</v>
      </c>
      <c r="H199" s="152">
        <v>66</v>
      </c>
      <c r="I199" s="153"/>
      <c r="J199" s="154">
        <f t="shared" si="20"/>
        <v>0</v>
      </c>
      <c r="K199" s="150"/>
      <c r="L199" s="32"/>
      <c r="M199" s="155" t="s">
        <v>1</v>
      </c>
      <c r="N199" s="156" t="s">
        <v>41</v>
      </c>
      <c r="P199" s="157">
        <f t="shared" si="21"/>
        <v>0</v>
      </c>
      <c r="Q199" s="157">
        <v>0</v>
      </c>
      <c r="R199" s="157">
        <f t="shared" si="22"/>
        <v>0</v>
      </c>
      <c r="S199" s="157">
        <v>0</v>
      </c>
      <c r="T199" s="158">
        <f t="shared" si="23"/>
        <v>0</v>
      </c>
      <c r="AR199" s="159" t="s">
        <v>759</v>
      </c>
      <c r="AT199" s="159" t="s">
        <v>373</v>
      </c>
      <c r="AU199" s="159" t="s">
        <v>88</v>
      </c>
      <c r="AY199" s="17" t="s">
        <v>371</v>
      </c>
      <c r="BE199" s="160">
        <f t="shared" si="24"/>
        <v>0</v>
      </c>
      <c r="BF199" s="160">
        <f t="shared" si="25"/>
        <v>0</v>
      </c>
      <c r="BG199" s="160">
        <f t="shared" si="26"/>
        <v>0</v>
      </c>
      <c r="BH199" s="160">
        <f t="shared" si="27"/>
        <v>0</v>
      </c>
      <c r="BI199" s="160">
        <f t="shared" si="28"/>
        <v>0</v>
      </c>
      <c r="BJ199" s="17" t="s">
        <v>88</v>
      </c>
      <c r="BK199" s="160">
        <f t="shared" si="29"/>
        <v>0</v>
      </c>
      <c r="BL199" s="17" t="s">
        <v>759</v>
      </c>
      <c r="BM199" s="159" t="s">
        <v>3484</v>
      </c>
    </row>
    <row r="200" spans="2:65" s="1" customFormat="1" ht="24.2" customHeight="1" x14ac:dyDescent="0.2">
      <c r="B200" s="147"/>
      <c r="C200" s="189" t="s">
        <v>755</v>
      </c>
      <c r="D200" s="189" t="s">
        <v>891</v>
      </c>
      <c r="E200" s="190" t="s">
        <v>3485</v>
      </c>
      <c r="F200" s="191" t="s">
        <v>3486</v>
      </c>
      <c r="G200" s="192" t="s">
        <v>3480</v>
      </c>
      <c r="H200" s="193">
        <v>66</v>
      </c>
      <c r="I200" s="194"/>
      <c r="J200" s="195">
        <f t="shared" si="20"/>
        <v>0</v>
      </c>
      <c r="K200" s="191"/>
      <c r="L200" s="196"/>
      <c r="M200" s="197" t="s">
        <v>1</v>
      </c>
      <c r="N200" s="198" t="s">
        <v>41</v>
      </c>
      <c r="P200" s="157">
        <f t="shared" si="21"/>
        <v>0</v>
      </c>
      <c r="Q200" s="157">
        <v>2.3E-3</v>
      </c>
      <c r="R200" s="157">
        <f t="shared" si="22"/>
        <v>0.15179999999999999</v>
      </c>
      <c r="S200" s="157">
        <v>0</v>
      </c>
      <c r="T200" s="158">
        <f t="shared" si="23"/>
        <v>0</v>
      </c>
      <c r="AR200" s="159" t="s">
        <v>1185</v>
      </c>
      <c r="AT200" s="159" t="s">
        <v>891</v>
      </c>
      <c r="AU200" s="159" t="s">
        <v>88</v>
      </c>
      <c r="AY200" s="17" t="s">
        <v>371</v>
      </c>
      <c r="BE200" s="160">
        <f t="shared" si="24"/>
        <v>0</v>
      </c>
      <c r="BF200" s="160">
        <f t="shared" si="25"/>
        <v>0</v>
      </c>
      <c r="BG200" s="160">
        <f t="shared" si="26"/>
        <v>0</v>
      </c>
      <c r="BH200" s="160">
        <f t="shared" si="27"/>
        <v>0</v>
      </c>
      <c r="BI200" s="160">
        <f t="shared" si="28"/>
        <v>0</v>
      </c>
      <c r="BJ200" s="17" t="s">
        <v>88</v>
      </c>
      <c r="BK200" s="160">
        <f t="shared" si="29"/>
        <v>0</v>
      </c>
      <c r="BL200" s="17" t="s">
        <v>1185</v>
      </c>
      <c r="BM200" s="159" t="s">
        <v>3487</v>
      </c>
    </row>
    <row r="201" spans="2:65" s="1" customFormat="1" ht="24.2" customHeight="1" x14ac:dyDescent="0.2">
      <c r="B201" s="147"/>
      <c r="C201" s="189" t="s">
        <v>766</v>
      </c>
      <c r="D201" s="189" t="s">
        <v>891</v>
      </c>
      <c r="E201" s="190" t="s">
        <v>3488</v>
      </c>
      <c r="F201" s="191" t="s">
        <v>3489</v>
      </c>
      <c r="G201" s="192" t="s">
        <v>513</v>
      </c>
      <c r="H201" s="193">
        <v>66</v>
      </c>
      <c r="I201" s="194"/>
      <c r="J201" s="195">
        <f t="shared" si="20"/>
        <v>0</v>
      </c>
      <c r="K201" s="191"/>
      <c r="L201" s="196"/>
      <c r="M201" s="197" t="s">
        <v>1</v>
      </c>
      <c r="N201" s="198" t="s">
        <v>41</v>
      </c>
      <c r="P201" s="157">
        <f t="shared" si="21"/>
        <v>0</v>
      </c>
      <c r="Q201" s="157">
        <v>1.9E-2</v>
      </c>
      <c r="R201" s="157">
        <f t="shared" si="22"/>
        <v>1.254</v>
      </c>
      <c r="S201" s="157">
        <v>0</v>
      </c>
      <c r="T201" s="158">
        <f t="shared" si="23"/>
        <v>0</v>
      </c>
      <c r="AR201" s="159" t="s">
        <v>1185</v>
      </c>
      <c r="AT201" s="159" t="s">
        <v>891</v>
      </c>
      <c r="AU201" s="159" t="s">
        <v>88</v>
      </c>
      <c r="AY201" s="17" t="s">
        <v>371</v>
      </c>
      <c r="BE201" s="160">
        <f t="shared" si="24"/>
        <v>0</v>
      </c>
      <c r="BF201" s="160">
        <f t="shared" si="25"/>
        <v>0</v>
      </c>
      <c r="BG201" s="160">
        <f t="shared" si="26"/>
        <v>0</v>
      </c>
      <c r="BH201" s="160">
        <f t="shared" si="27"/>
        <v>0</v>
      </c>
      <c r="BI201" s="160">
        <f t="shared" si="28"/>
        <v>0</v>
      </c>
      <c r="BJ201" s="17" t="s">
        <v>88</v>
      </c>
      <c r="BK201" s="160">
        <f t="shared" si="29"/>
        <v>0</v>
      </c>
      <c r="BL201" s="17" t="s">
        <v>1185</v>
      </c>
      <c r="BM201" s="159" t="s">
        <v>3490</v>
      </c>
    </row>
    <row r="202" spans="2:65" s="1" customFormat="1" ht="24.2" customHeight="1" x14ac:dyDescent="0.2">
      <c r="B202" s="147"/>
      <c r="C202" s="148" t="s">
        <v>978</v>
      </c>
      <c r="D202" s="148" t="s">
        <v>373</v>
      </c>
      <c r="E202" s="149" t="s">
        <v>3491</v>
      </c>
      <c r="F202" s="150" t="s">
        <v>3492</v>
      </c>
      <c r="G202" s="151" t="s">
        <v>513</v>
      </c>
      <c r="H202" s="152">
        <v>66</v>
      </c>
      <c r="I202" s="153"/>
      <c r="J202" s="154">
        <f t="shared" si="20"/>
        <v>0</v>
      </c>
      <c r="K202" s="150"/>
      <c r="L202" s="32"/>
      <c r="M202" s="155" t="s">
        <v>1</v>
      </c>
      <c r="N202" s="156" t="s">
        <v>41</v>
      </c>
      <c r="P202" s="157">
        <f t="shared" si="21"/>
        <v>0</v>
      </c>
      <c r="Q202" s="157">
        <v>0</v>
      </c>
      <c r="R202" s="157">
        <f t="shared" si="22"/>
        <v>0</v>
      </c>
      <c r="S202" s="157">
        <v>0</v>
      </c>
      <c r="T202" s="158">
        <f t="shared" si="23"/>
        <v>0</v>
      </c>
      <c r="AR202" s="159" t="s">
        <v>759</v>
      </c>
      <c r="AT202" s="159" t="s">
        <v>373</v>
      </c>
      <c r="AU202" s="159" t="s">
        <v>88</v>
      </c>
      <c r="AY202" s="17" t="s">
        <v>371</v>
      </c>
      <c r="BE202" s="160">
        <f t="shared" si="24"/>
        <v>0</v>
      </c>
      <c r="BF202" s="160">
        <f t="shared" si="25"/>
        <v>0</v>
      </c>
      <c r="BG202" s="160">
        <f t="shared" si="26"/>
        <v>0</v>
      </c>
      <c r="BH202" s="160">
        <f t="shared" si="27"/>
        <v>0</v>
      </c>
      <c r="BI202" s="160">
        <f t="shared" si="28"/>
        <v>0</v>
      </c>
      <c r="BJ202" s="17" t="s">
        <v>88</v>
      </c>
      <c r="BK202" s="160">
        <f t="shared" si="29"/>
        <v>0</v>
      </c>
      <c r="BL202" s="17" t="s">
        <v>759</v>
      </c>
      <c r="BM202" s="159" t="s">
        <v>3493</v>
      </c>
    </row>
    <row r="203" spans="2:65" s="1" customFormat="1" ht="24.2" customHeight="1" x14ac:dyDescent="0.2">
      <c r="B203" s="147"/>
      <c r="C203" s="148" t="s">
        <v>771</v>
      </c>
      <c r="D203" s="148" t="s">
        <v>373</v>
      </c>
      <c r="E203" s="149" t="s">
        <v>3494</v>
      </c>
      <c r="F203" s="150" t="s">
        <v>3495</v>
      </c>
      <c r="G203" s="151" t="s">
        <v>513</v>
      </c>
      <c r="H203" s="152">
        <v>66</v>
      </c>
      <c r="I203" s="153"/>
      <c r="J203" s="154">
        <f t="shared" si="20"/>
        <v>0</v>
      </c>
      <c r="K203" s="150"/>
      <c r="L203" s="32"/>
      <c r="M203" s="155" t="s">
        <v>1</v>
      </c>
      <c r="N203" s="156" t="s">
        <v>41</v>
      </c>
      <c r="P203" s="157">
        <f t="shared" si="21"/>
        <v>0</v>
      </c>
      <c r="Q203" s="157">
        <v>0</v>
      </c>
      <c r="R203" s="157">
        <f t="shared" si="22"/>
        <v>0</v>
      </c>
      <c r="S203" s="157">
        <v>0</v>
      </c>
      <c r="T203" s="158">
        <f t="shared" si="23"/>
        <v>0</v>
      </c>
      <c r="AR203" s="159" t="s">
        <v>759</v>
      </c>
      <c r="AT203" s="159" t="s">
        <v>373</v>
      </c>
      <c r="AU203" s="159" t="s">
        <v>88</v>
      </c>
      <c r="AY203" s="17" t="s">
        <v>371</v>
      </c>
      <c r="BE203" s="160">
        <f t="shared" si="24"/>
        <v>0</v>
      </c>
      <c r="BF203" s="160">
        <f t="shared" si="25"/>
        <v>0</v>
      </c>
      <c r="BG203" s="160">
        <f t="shared" si="26"/>
        <v>0</v>
      </c>
      <c r="BH203" s="160">
        <f t="shared" si="27"/>
        <v>0</v>
      </c>
      <c r="BI203" s="160">
        <f t="shared" si="28"/>
        <v>0</v>
      </c>
      <c r="BJ203" s="17" t="s">
        <v>88</v>
      </c>
      <c r="BK203" s="160">
        <f t="shared" si="29"/>
        <v>0</v>
      </c>
      <c r="BL203" s="17" t="s">
        <v>759</v>
      </c>
      <c r="BM203" s="159" t="s">
        <v>3496</v>
      </c>
    </row>
    <row r="204" spans="2:65" s="1" customFormat="1" ht="24.2" customHeight="1" x14ac:dyDescent="0.2">
      <c r="B204" s="147"/>
      <c r="C204" s="189" t="s">
        <v>775</v>
      </c>
      <c r="D204" s="189" t="s">
        <v>891</v>
      </c>
      <c r="E204" s="190" t="s">
        <v>3497</v>
      </c>
      <c r="F204" s="191" t="s">
        <v>3498</v>
      </c>
      <c r="G204" s="192" t="s">
        <v>513</v>
      </c>
      <c r="H204" s="193">
        <v>66</v>
      </c>
      <c r="I204" s="194"/>
      <c r="J204" s="195">
        <f t="shared" si="20"/>
        <v>0</v>
      </c>
      <c r="K204" s="191"/>
      <c r="L204" s="196"/>
      <c r="M204" s="197" t="s">
        <v>1</v>
      </c>
      <c r="N204" s="198" t="s">
        <v>41</v>
      </c>
      <c r="P204" s="157">
        <f t="shared" si="21"/>
        <v>0</v>
      </c>
      <c r="Q204" s="157">
        <v>6.4999999999999997E-4</v>
      </c>
      <c r="R204" s="157">
        <f t="shared" si="22"/>
        <v>4.2900000000000001E-2</v>
      </c>
      <c r="S204" s="157">
        <v>0</v>
      </c>
      <c r="T204" s="158">
        <f t="shared" si="23"/>
        <v>0</v>
      </c>
      <c r="AR204" s="159" t="s">
        <v>1185</v>
      </c>
      <c r="AT204" s="159" t="s">
        <v>891</v>
      </c>
      <c r="AU204" s="159" t="s">
        <v>88</v>
      </c>
      <c r="AY204" s="17" t="s">
        <v>371</v>
      </c>
      <c r="BE204" s="160">
        <f t="shared" si="24"/>
        <v>0</v>
      </c>
      <c r="BF204" s="160">
        <f t="shared" si="25"/>
        <v>0</v>
      </c>
      <c r="BG204" s="160">
        <f t="shared" si="26"/>
        <v>0</v>
      </c>
      <c r="BH204" s="160">
        <f t="shared" si="27"/>
        <v>0</v>
      </c>
      <c r="BI204" s="160">
        <f t="shared" si="28"/>
        <v>0</v>
      </c>
      <c r="BJ204" s="17" t="s">
        <v>88</v>
      </c>
      <c r="BK204" s="160">
        <f t="shared" si="29"/>
        <v>0</v>
      </c>
      <c r="BL204" s="17" t="s">
        <v>1185</v>
      </c>
      <c r="BM204" s="159" t="s">
        <v>3499</v>
      </c>
    </row>
    <row r="205" spans="2:65" s="1" customFormat="1" ht="24.2" customHeight="1" x14ac:dyDescent="0.2">
      <c r="B205" s="147"/>
      <c r="C205" s="189" t="s">
        <v>779</v>
      </c>
      <c r="D205" s="189" t="s">
        <v>891</v>
      </c>
      <c r="E205" s="190" t="s">
        <v>3500</v>
      </c>
      <c r="F205" s="191" t="s">
        <v>3501</v>
      </c>
      <c r="G205" s="192" t="s">
        <v>513</v>
      </c>
      <c r="H205" s="193">
        <v>1</v>
      </c>
      <c r="I205" s="194"/>
      <c r="J205" s="195">
        <f t="shared" si="20"/>
        <v>0</v>
      </c>
      <c r="K205" s="191"/>
      <c r="L205" s="196"/>
      <c r="M205" s="197" t="s">
        <v>1</v>
      </c>
      <c r="N205" s="198" t="s">
        <v>41</v>
      </c>
      <c r="P205" s="157">
        <f t="shared" si="21"/>
        <v>0</v>
      </c>
      <c r="Q205" s="157">
        <v>8.8999999999999995E-4</v>
      </c>
      <c r="R205" s="157">
        <f t="shared" si="22"/>
        <v>8.8999999999999995E-4</v>
      </c>
      <c r="S205" s="157">
        <v>0</v>
      </c>
      <c r="T205" s="158">
        <f t="shared" si="23"/>
        <v>0</v>
      </c>
      <c r="AR205" s="159" t="s">
        <v>1185</v>
      </c>
      <c r="AT205" s="159" t="s">
        <v>891</v>
      </c>
      <c r="AU205" s="159" t="s">
        <v>88</v>
      </c>
      <c r="AY205" s="17" t="s">
        <v>371</v>
      </c>
      <c r="BE205" s="160">
        <f t="shared" si="24"/>
        <v>0</v>
      </c>
      <c r="BF205" s="160">
        <f t="shared" si="25"/>
        <v>0</v>
      </c>
      <c r="BG205" s="160">
        <f t="shared" si="26"/>
        <v>0</v>
      </c>
      <c r="BH205" s="160">
        <f t="shared" si="27"/>
        <v>0</v>
      </c>
      <c r="BI205" s="160">
        <f t="shared" si="28"/>
        <v>0</v>
      </c>
      <c r="BJ205" s="17" t="s">
        <v>88</v>
      </c>
      <c r="BK205" s="160">
        <f t="shared" si="29"/>
        <v>0</v>
      </c>
      <c r="BL205" s="17" t="s">
        <v>1185</v>
      </c>
      <c r="BM205" s="159" t="s">
        <v>3502</v>
      </c>
    </row>
    <row r="206" spans="2:65" s="1" customFormat="1" ht="24.2" customHeight="1" x14ac:dyDescent="0.2">
      <c r="B206" s="147"/>
      <c r="C206" s="148" t="s">
        <v>784</v>
      </c>
      <c r="D206" s="148" t="s">
        <v>373</v>
      </c>
      <c r="E206" s="149" t="s">
        <v>3503</v>
      </c>
      <c r="F206" s="150" t="s">
        <v>3504</v>
      </c>
      <c r="G206" s="151" t="s">
        <v>513</v>
      </c>
      <c r="H206" s="152">
        <v>1</v>
      </c>
      <c r="I206" s="153"/>
      <c r="J206" s="154">
        <f t="shared" si="20"/>
        <v>0</v>
      </c>
      <c r="K206" s="150"/>
      <c r="L206" s="32"/>
      <c r="M206" s="155" t="s">
        <v>1</v>
      </c>
      <c r="N206" s="156" t="s">
        <v>41</v>
      </c>
      <c r="P206" s="157">
        <f t="shared" si="21"/>
        <v>0</v>
      </c>
      <c r="Q206" s="157">
        <v>0</v>
      </c>
      <c r="R206" s="157">
        <f t="shared" si="22"/>
        <v>0</v>
      </c>
      <c r="S206" s="157">
        <v>0</v>
      </c>
      <c r="T206" s="158">
        <f t="shared" si="23"/>
        <v>0</v>
      </c>
      <c r="AR206" s="159" t="s">
        <v>759</v>
      </c>
      <c r="AT206" s="159" t="s">
        <v>373</v>
      </c>
      <c r="AU206" s="159" t="s">
        <v>88</v>
      </c>
      <c r="AY206" s="17" t="s">
        <v>371</v>
      </c>
      <c r="BE206" s="160">
        <f t="shared" si="24"/>
        <v>0</v>
      </c>
      <c r="BF206" s="160">
        <f t="shared" si="25"/>
        <v>0</v>
      </c>
      <c r="BG206" s="160">
        <f t="shared" si="26"/>
        <v>0</v>
      </c>
      <c r="BH206" s="160">
        <f t="shared" si="27"/>
        <v>0</v>
      </c>
      <c r="BI206" s="160">
        <f t="shared" si="28"/>
        <v>0</v>
      </c>
      <c r="BJ206" s="17" t="s">
        <v>88</v>
      </c>
      <c r="BK206" s="160">
        <f t="shared" si="29"/>
        <v>0</v>
      </c>
      <c r="BL206" s="17" t="s">
        <v>759</v>
      </c>
      <c r="BM206" s="159" t="s">
        <v>3505</v>
      </c>
    </row>
    <row r="207" spans="2:65" s="1" customFormat="1" ht="37.9" customHeight="1" x14ac:dyDescent="0.2">
      <c r="B207" s="147"/>
      <c r="C207" s="189" t="s">
        <v>791</v>
      </c>
      <c r="D207" s="189" t="s">
        <v>891</v>
      </c>
      <c r="E207" s="190" t="s">
        <v>3506</v>
      </c>
      <c r="F207" s="191" t="s">
        <v>3507</v>
      </c>
      <c r="G207" s="192" t="s">
        <v>513</v>
      </c>
      <c r="H207" s="193">
        <v>1</v>
      </c>
      <c r="I207" s="194"/>
      <c r="J207" s="195">
        <f t="shared" si="20"/>
        <v>0</v>
      </c>
      <c r="K207" s="191"/>
      <c r="L207" s="196"/>
      <c r="M207" s="197" t="s">
        <v>1</v>
      </c>
      <c r="N207" s="198" t="s">
        <v>41</v>
      </c>
      <c r="P207" s="157">
        <f t="shared" si="21"/>
        <v>0</v>
      </c>
      <c r="Q207" s="157">
        <v>1E-4</v>
      </c>
      <c r="R207" s="157">
        <f t="shared" si="22"/>
        <v>1E-4</v>
      </c>
      <c r="S207" s="157">
        <v>0</v>
      </c>
      <c r="T207" s="158">
        <f t="shared" si="23"/>
        <v>0</v>
      </c>
      <c r="AR207" s="159" t="s">
        <v>1185</v>
      </c>
      <c r="AT207" s="159" t="s">
        <v>891</v>
      </c>
      <c r="AU207" s="159" t="s">
        <v>88</v>
      </c>
      <c r="AY207" s="17" t="s">
        <v>371</v>
      </c>
      <c r="BE207" s="160">
        <f t="shared" si="24"/>
        <v>0</v>
      </c>
      <c r="BF207" s="160">
        <f t="shared" si="25"/>
        <v>0</v>
      </c>
      <c r="BG207" s="160">
        <f t="shared" si="26"/>
        <v>0</v>
      </c>
      <c r="BH207" s="160">
        <f t="shared" si="27"/>
        <v>0</v>
      </c>
      <c r="BI207" s="160">
        <f t="shared" si="28"/>
        <v>0</v>
      </c>
      <c r="BJ207" s="17" t="s">
        <v>88</v>
      </c>
      <c r="BK207" s="160">
        <f t="shared" si="29"/>
        <v>0</v>
      </c>
      <c r="BL207" s="17" t="s">
        <v>1185</v>
      </c>
      <c r="BM207" s="159" t="s">
        <v>3508</v>
      </c>
    </row>
    <row r="208" spans="2:65" s="1" customFormat="1" ht="12" x14ac:dyDescent="0.2">
      <c r="B208" s="147"/>
      <c r="C208" s="148" t="s">
        <v>919</v>
      </c>
      <c r="D208" s="148" t="s">
        <v>373</v>
      </c>
      <c r="E208" s="149" t="s">
        <v>3509</v>
      </c>
      <c r="F208" s="150" t="s">
        <v>3510</v>
      </c>
      <c r="G208" s="151" t="s">
        <v>489</v>
      </c>
      <c r="H208" s="152">
        <v>755</v>
      </c>
      <c r="I208" s="153"/>
      <c r="J208" s="154">
        <f t="shared" si="20"/>
        <v>0</v>
      </c>
      <c r="K208" s="150"/>
      <c r="L208" s="32"/>
      <c r="M208" s="155" t="s">
        <v>1</v>
      </c>
      <c r="N208" s="156" t="s">
        <v>41</v>
      </c>
      <c r="P208" s="157">
        <f t="shared" si="21"/>
        <v>0</v>
      </c>
      <c r="Q208" s="157">
        <v>0</v>
      </c>
      <c r="R208" s="157">
        <f t="shared" si="22"/>
        <v>0</v>
      </c>
      <c r="S208" s="157">
        <v>0</v>
      </c>
      <c r="T208" s="158">
        <f t="shared" si="23"/>
        <v>0</v>
      </c>
      <c r="AR208" s="159" t="s">
        <v>759</v>
      </c>
      <c r="AT208" s="159" t="s">
        <v>373</v>
      </c>
      <c r="AU208" s="159" t="s">
        <v>88</v>
      </c>
      <c r="AY208" s="17" t="s">
        <v>371</v>
      </c>
      <c r="BE208" s="160">
        <f t="shared" si="24"/>
        <v>0</v>
      </c>
      <c r="BF208" s="160">
        <f t="shared" si="25"/>
        <v>0</v>
      </c>
      <c r="BG208" s="160">
        <f t="shared" si="26"/>
        <v>0</v>
      </c>
      <c r="BH208" s="160">
        <f t="shared" si="27"/>
        <v>0</v>
      </c>
      <c r="BI208" s="160">
        <f t="shared" si="28"/>
        <v>0</v>
      </c>
      <c r="BJ208" s="17" t="s">
        <v>88</v>
      </c>
      <c r="BK208" s="160">
        <f t="shared" si="29"/>
        <v>0</v>
      </c>
      <c r="BL208" s="17" t="s">
        <v>759</v>
      </c>
      <c r="BM208" s="159" t="s">
        <v>3511</v>
      </c>
    </row>
    <row r="209" spans="2:65" s="1" customFormat="1" ht="24.2" customHeight="1" x14ac:dyDescent="0.2">
      <c r="B209" s="147"/>
      <c r="C209" s="189" t="s">
        <v>923</v>
      </c>
      <c r="D209" s="189" t="s">
        <v>891</v>
      </c>
      <c r="E209" s="190" t="s">
        <v>3512</v>
      </c>
      <c r="F209" s="191" t="s">
        <v>3513</v>
      </c>
      <c r="G209" s="192" t="s">
        <v>489</v>
      </c>
      <c r="H209" s="193">
        <v>755</v>
      </c>
      <c r="I209" s="194"/>
      <c r="J209" s="195">
        <f t="shared" si="20"/>
        <v>0</v>
      </c>
      <c r="K209" s="191"/>
      <c r="L209" s="196"/>
      <c r="M209" s="197" t="s">
        <v>1</v>
      </c>
      <c r="N209" s="198" t="s">
        <v>41</v>
      </c>
      <c r="P209" s="157">
        <f t="shared" si="21"/>
        <v>0</v>
      </c>
      <c r="Q209" s="157">
        <v>1.2E-4</v>
      </c>
      <c r="R209" s="157">
        <f t="shared" si="22"/>
        <v>9.06E-2</v>
      </c>
      <c r="S209" s="157">
        <v>0</v>
      </c>
      <c r="T209" s="158">
        <f t="shared" si="23"/>
        <v>0</v>
      </c>
      <c r="AR209" s="159" t="s">
        <v>1185</v>
      </c>
      <c r="AT209" s="159" t="s">
        <v>891</v>
      </c>
      <c r="AU209" s="159" t="s">
        <v>88</v>
      </c>
      <c r="AY209" s="17" t="s">
        <v>371</v>
      </c>
      <c r="BE209" s="160">
        <f t="shared" si="24"/>
        <v>0</v>
      </c>
      <c r="BF209" s="160">
        <f t="shared" si="25"/>
        <v>0</v>
      </c>
      <c r="BG209" s="160">
        <f t="shared" si="26"/>
        <v>0</v>
      </c>
      <c r="BH209" s="160">
        <f t="shared" si="27"/>
        <v>0</v>
      </c>
      <c r="BI209" s="160">
        <f t="shared" si="28"/>
        <v>0</v>
      </c>
      <c r="BJ209" s="17" t="s">
        <v>88</v>
      </c>
      <c r="BK209" s="160">
        <f t="shared" si="29"/>
        <v>0</v>
      </c>
      <c r="BL209" s="17" t="s">
        <v>1185</v>
      </c>
      <c r="BM209" s="159" t="s">
        <v>3514</v>
      </c>
    </row>
    <row r="210" spans="2:65" s="1" customFormat="1" ht="12" x14ac:dyDescent="0.2">
      <c r="B210" s="147"/>
      <c r="C210" s="148" t="s">
        <v>634</v>
      </c>
      <c r="D210" s="148" t="s">
        <v>373</v>
      </c>
      <c r="E210" s="149" t="s">
        <v>3515</v>
      </c>
      <c r="F210" s="150" t="s">
        <v>3516</v>
      </c>
      <c r="G210" s="151" t="s">
        <v>489</v>
      </c>
      <c r="H210" s="152">
        <v>2365</v>
      </c>
      <c r="I210" s="153"/>
      <c r="J210" s="154">
        <f t="shared" si="20"/>
        <v>0</v>
      </c>
      <c r="K210" s="150"/>
      <c r="L210" s="32"/>
      <c r="M210" s="155" t="s">
        <v>1</v>
      </c>
      <c r="N210" s="156" t="s">
        <v>41</v>
      </c>
      <c r="P210" s="157">
        <f t="shared" si="21"/>
        <v>0</v>
      </c>
      <c r="Q210" s="157">
        <v>0</v>
      </c>
      <c r="R210" s="157">
        <f t="shared" si="22"/>
        <v>0</v>
      </c>
      <c r="S210" s="157">
        <v>0</v>
      </c>
      <c r="T210" s="158">
        <f t="shared" si="23"/>
        <v>0</v>
      </c>
      <c r="AR210" s="159" t="s">
        <v>759</v>
      </c>
      <c r="AT210" s="159" t="s">
        <v>373</v>
      </c>
      <c r="AU210" s="159" t="s">
        <v>88</v>
      </c>
      <c r="AY210" s="17" t="s">
        <v>371</v>
      </c>
      <c r="BE210" s="160">
        <f t="shared" si="24"/>
        <v>0</v>
      </c>
      <c r="BF210" s="160">
        <f t="shared" si="25"/>
        <v>0</v>
      </c>
      <c r="BG210" s="160">
        <f t="shared" si="26"/>
        <v>0</v>
      </c>
      <c r="BH210" s="160">
        <f t="shared" si="27"/>
        <v>0</v>
      </c>
      <c r="BI210" s="160">
        <f t="shared" si="28"/>
        <v>0</v>
      </c>
      <c r="BJ210" s="17" t="s">
        <v>88</v>
      </c>
      <c r="BK210" s="160">
        <f t="shared" si="29"/>
        <v>0</v>
      </c>
      <c r="BL210" s="17" t="s">
        <v>759</v>
      </c>
      <c r="BM210" s="159" t="s">
        <v>3517</v>
      </c>
    </row>
    <row r="211" spans="2:65" s="1" customFormat="1" ht="24.2" customHeight="1" x14ac:dyDescent="0.2">
      <c r="B211" s="147"/>
      <c r="C211" s="189" t="s">
        <v>640</v>
      </c>
      <c r="D211" s="189" t="s">
        <v>891</v>
      </c>
      <c r="E211" s="190" t="s">
        <v>3518</v>
      </c>
      <c r="F211" s="191" t="s">
        <v>3519</v>
      </c>
      <c r="G211" s="192" t="s">
        <v>489</v>
      </c>
      <c r="H211" s="193">
        <v>2365</v>
      </c>
      <c r="I211" s="194"/>
      <c r="J211" s="195">
        <f t="shared" si="20"/>
        <v>0</v>
      </c>
      <c r="K211" s="191"/>
      <c r="L211" s="196"/>
      <c r="M211" s="197" t="s">
        <v>1</v>
      </c>
      <c r="N211" s="198" t="s">
        <v>41</v>
      </c>
      <c r="P211" s="157">
        <f t="shared" si="21"/>
        <v>0</v>
      </c>
      <c r="Q211" s="157">
        <v>1.3999999999999999E-4</v>
      </c>
      <c r="R211" s="157">
        <f t="shared" si="22"/>
        <v>0.33109999999999995</v>
      </c>
      <c r="S211" s="157">
        <v>0</v>
      </c>
      <c r="T211" s="158">
        <f t="shared" si="23"/>
        <v>0</v>
      </c>
      <c r="AR211" s="159" t="s">
        <v>1185</v>
      </c>
      <c r="AT211" s="159" t="s">
        <v>891</v>
      </c>
      <c r="AU211" s="159" t="s">
        <v>88</v>
      </c>
      <c r="AY211" s="17" t="s">
        <v>371</v>
      </c>
      <c r="BE211" s="160">
        <f t="shared" si="24"/>
        <v>0</v>
      </c>
      <c r="BF211" s="160">
        <f t="shared" si="25"/>
        <v>0</v>
      </c>
      <c r="BG211" s="160">
        <f t="shared" si="26"/>
        <v>0</v>
      </c>
      <c r="BH211" s="160">
        <f t="shared" si="27"/>
        <v>0</v>
      </c>
      <c r="BI211" s="160">
        <f t="shared" si="28"/>
        <v>0</v>
      </c>
      <c r="BJ211" s="17" t="s">
        <v>88</v>
      </c>
      <c r="BK211" s="160">
        <f t="shared" si="29"/>
        <v>0</v>
      </c>
      <c r="BL211" s="17" t="s">
        <v>1185</v>
      </c>
      <c r="BM211" s="159" t="s">
        <v>3520</v>
      </c>
    </row>
    <row r="212" spans="2:65" s="1" customFormat="1" ht="12" x14ac:dyDescent="0.2">
      <c r="B212" s="147"/>
      <c r="C212" s="148" t="s">
        <v>645</v>
      </c>
      <c r="D212" s="148" t="s">
        <v>373</v>
      </c>
      <c r="E212" s="149" t="s">
        <v>3521</v>
      </c>
      <c r="F212" s="150" t="s">
        <v>3522</v>
      </c>
      <c r="G212" s="151" t="s">
        <v>489</v>
      </c>
      <c r="H212" s="152">
        <v>280</v>
      </c>
      <c r="I212" s="153"/>
      <c r="J212" s="154">
        <f t="shared" si="20"/>
        <v>0</v>
      </c>
      <c r="K212" s="150"/>
      <c r="L212" s="32"/>
      <c r="M212" s="155" t="s">
        <v>1</v>
      </c>
      <c r="N212" s="156" t="s">
        <v>41</v>
      </c>
      <c r="P212" s="157">
        <f t="shared" si="21"/>
        <v>0</v>
      </c>
      <c r="Q212" s="157">
        <v>0</v>
      </c>
      <c r="R212" s="157">
        <f t="shared" si="22"/>
        <v>0</v>
      </c>
      <c r="S212" s="157">
        <v>0</v>
      </c>
      <c r="T212" s="158">
        <f t="shared" si="23"/>
        <v>0</v>
      </c>
      <c r="AR212" s="159" t="s">
        <v>759</v>
      </c>
      <c r="AT212" s="159" t="s">
        <v>373</v>
      </c>
      <c r="AU212" s="159" t="s">
        <v>88</v>
      </c>
      <c r="AY212" s="17" t="s">
        <v>371</v>
      </c>
      <c r="BE212" s="160">
        <f t="shared" si="24"/>
        <v>0</v>
      </c>
      <c r="BF212" s="160">
        <f t="shared" si="25"/>
        <v>0</v>
      </c>
      <c r="BG212" s="160">
        <f t="shared" si="26"/>
        <v>0</v>
      </c>
      <c r="BH212" s="160">
        <f t="shared" si="27"/>
        <v>0</v>
      </c>
      <c r="BI212" s="160">
        <f t="shared" si="28"/>
        <v>0</v>
      </c>
      <c r="BJ212" s="17" t="s">
        <v>88</v>
      </c>
      <c r="BK212" s="160">
        <f t="shared" si="29"/>
        <v>0</v>
      </c>
      <c r="BL212" s="17" t="s">
        <v>759</v>
      </c>
      <c r="BM212" s="159" t="s">
        <v>3523</v>
      </c>
    </row>
    <row r="213" spans="2:65" s="1" customFormat="1" ht="24.2" customHeight="1" x14ac:dyDescent="0.2">
      <c r="B213" s="147"/>
      <c r="C213" s="189" t="s">
        <v>650</v>
      </c>
      <c r="D213" s="189" t="s">
        <v>891</v>
      </c>
      <c r="E213" s="190" t="s">
        <v>3524</v>
      </c>
      <c r="F213" s="191" t="s">
        <v>3525</v>
      </c>
      <c r="G213" s="192" t="s">
        <v>489</v>
      </c>
      <c r="H213" s="193">
        <v>280</v>
      </c>
      <c r="I213" s="194"/>
      <c r="J213" s="195">
        <f t="shared" si="20"/>
        <v>0</v>
      </c>
      <c r="K213" s="191"/>
      <c r="L213" s="196"/>
      <c r="M213" s="197" t="s">
        <v>1</v>
      </c>
      <c r="N213" s="198" t="s">
        <v>41</v>
      </c>
      <c r="P213" s="157">
        <f t="shared" si="21"/>
        <v>0</v>
      </c>
      <c r="Q213" s="157">
        <v>1.6000000000000001E-4</v>
      </c>
      <c r="R213" s="157">
        <f t="shared" si="22"/>
        <v>4.4800000000000006E-2</v>
      </c>
      <c r="S213" s="157">
        <v>0</v>
      </c>
      <c r="T213" s="158">
        <f t="shared" si="23"/>
        <v>0</v>
      </c>
      <c r="AR213" s="159" t="s">
        <v>1185</v>
      </c>
      <c r="AT213" s="159" t="s">
        <v>891</v>
      </c>
      <c r="AU213" s="159" t="s">
        <v>88</v>
      </c>
      <c r="AY213" s="17" t="s">
        <v>371</v>
      </c>
      <c r="BE213" s="160">
        <f t="shared" si="24"/>
        <v>0</v>
      </c>
      <c r="BF213" s="160">
        <f t="shared" si="25"/>
        <v>0</v>
      </c>
      <c r="BG213" s="160">
        <f t="shared" si="26"/>
        <v>0</v>
      </c>
      <c r="BH213" s="160">
        <f t="shared" si="27"/>
        <v>0</v>
      </c>
      <c r="BI213" s="160">
        <f t="shared" si="28"/>
        <v>0</v>
      </c>
      <c r="BJ213" s="17" t="s">
        <v>88</v>
      </c>
      <c r="BK213" s="160">
        <f t="shared" si="29"/>
        <v>0</v>
      </c>
      <c r="BL213" s="17" t="s">
        <v>1185</v>
      </c>
      <c r="BM213" s="159" t="s">
        <v>3526</v>
      </c>
    </row>
    <row r="214" spans="2:65" s="1" customFormat="1" ht="12" x14ac:dyDescent="0.2">
      <c r="B214" s="147"/>
      <c r="C214" s="148" t="s">
        <v>876</v>
      </c>
      <c r="D214" s="148" t="s">
        <v>373</v>
      </c>
      <c r="E214" s="149" t="s">
        <v>3527</v>
      </c>
      <c r="F214" s="150" t="s">
        <v>3528</v>
      </c>
      <c r="G214" s="151" t="s">
        <v>489</v>
      </c>
      <c r="H214" s="152">
        <v>435</v>
      </c>
      <c r="I214" s="153"/>
      <c r="J214" s="154">
        <f t="shared" si="20"/>
        <v>0</v>
      </c>
      <c r="K214" s="150"/>
      <c r="L214" s="32"/>
      <c r="M214" s="155" t="s">
        <v>1</v>
      </c>
      <c r="N214" s="156" t="s">
        <v>41</v>
      </c>
      <c r="P214" s="157">
        <f t="shared" si="21"/>
        <v>0</v>
      </c>
      <c r="Q214" s="157">
        <v>0</v>
      </c>
      <c r="R214" s="157">
        <f t="shared" si="22"/>
        <v>0</v>
      </c>
      <c r="S214" s="157">
        <v>0</v>
      </c>
      <c r="T214" s="158">
        <f t="shared" si="23"/>
        <v>0</v>
      </c>
      <c r="AR214" s="159" t="s">
        <v>759</v>
      </c>
      <c r="AT214" s="159" t="s">
        <v>373</v>
      </c>
      <c r="AU214" s="159" t="s">
        <v>88</v>
      </c>
      <c r="AY214" s="17" t="s">
        <v>371</v>
      </c>
      <c r="BE214" s="160">
        <f t="shared" si="24"/>
        <v>0</v>
      </c>
      <c r="BF214" s="160">
        <f t="shared" si="25"/>
        <v>0</v>
      </c>
      <c r="BG214" s="160">
        <f t="shared" si="26"/>
        <v>0</v>
      </c>
      <c r="BH214" s="160">
        <f t="shared" si="27"/>
        <v>0</v>
      </c>
      <c r="BI214" s="160">
        <f t="shared" si="28"/>
        <v>0</v>
      </c>
      <c r="BJ214" s="17" t="s">
        <v>88</v>
      </c>
      <c r="BK214" s="160">
        <f t="shared" si="29"/>
        <v>0</v>
      </c>
      <c r="BL214" s="17" t="s">
        <v>759</v>
      </c>
      <c r="BM214" s="159" t="s">
        <v>3529</v>
      </c>
    </row>
    <row r="215" spans="2:65" s="1" customFormat="1" ht="24.2" customHeight="1" x14ac:dyDescent="0.2">
      <c r="B215" s="147"/>
      <c r="C215" s="189" t="s">
        <v>880</v>
      </c>
      <c r="D215" s="189" t="s">
        <v>891</v>
      </c>
      <c r="E215" s="190" t="s">
        <v>3530</v>
      </c>
      <c r="F215" s="191" t="s">
        <v>3531</v>
      </c>
      <c r="G215" s="192" t="s">
        <v>489</v>
      </c>
      <c r="H215" s="193">
        <v>435</v>
      </c>
      <c r="I215" s="194"/>
      <c r="J215" s="195">
        <f t="shared" si="20"/>
        <v>0</v>
      </c>
      <c r="K215" s="191"/>
      <c r="L215" s="196"/>
      <c r="M215" s="197" t="s">
        <v>1</v>
      </c>
      <c r="N215" s="198" t="s">
        <v>41</v>
      </c>
      <c r="P215" s="157">
        <f t="shared" si="21"/>
        <v>0</v>
      </c>
      <c r="Q215" s="157">
        <v>1.9000000000000001E-4</v>
      </c>
      <c r="R215" s="157">
        <f t="shared" si="22"/>
        <v>8.2650000000000001E-2</v>
      </c>
      <c r="S215" s="157">
        <v>0</v>
      </c>
      <c r="T215" s="158">
        <f t="shared" si="23"/>
        <v>0</v>
      </c>
      <c r="AR215" s="159" t="s">
        <v>1185</v>
      </c>
      <c r="AT215" s="159" t="s">
        <v>891</v>
      </c>
      <c r="AU215" s="159" t="s">
        <v>88</v>
      </c>
      <c r="AY215" s="17" t="s">
        <v>371</v>
      </c>
      <c r="BE215" s="160">
        <f t="shared" si="24"/>
        <v>0</v>
      </c>
      <c r="BF215" s="160">
        <f t="shared" si="25"/>
        <v>0</v>
      </c>
      <c r="BG215" s="160">
        <f t="shared" si="26"/>
        <v>0</v>
      </c>
      <c r="BH215" s="160">
        <f t="shared" si="27"/>
        <v>0</v>
      </c>
      <c r="BI215" s="160">
        <f t="shared" si="28"/>
        <v>0</v>
      </c>
      <c r="BJ215" s="17" t="s">
        <v>88</v>
      </c>
      <c r="BK215" s="160">
        <f t="shared" si="29"/>
        <v>0</v>
      </c>
      <c r="BL215" s="17" t="s">
        <v>1185</v>
      </c>
      <c r="BM215" s="159" t="s">
        <v>3532</v>
      </c>
    </row>
    <row r="216" spans="2:65" s="1" customFormat="1" ht="12" x14ac:dyDescent="0.2">
      <c r="B216" s="147"/>
      <c r="C216" s="148" t="s">
        <v>885</v>
      </c>
      <c r="D216" s="148" t="s">
        <v>373</v>
      </c>
      <c r="E216" s="149" t="s">
        <v>3533</v>
      </c>
      <c r="F216" s="150" t="s">
        <v>3534</v>
      </c>
      <c r="G216" s="151" t="s">
        <v>489</v>
      </c>
      <c r="H216" s="152">
        <v>655</v>
      </c>
      <c r="I216" s="153"/>
      <c r="J216" s="154">
        <f t="shared" si="20"/>
        <v>0</v>
      </c>
      <c r="K216" s="150"/>
      <c r="L216" s="32"/>
      <c r="M216" s="155" t="s">
        <v>1</v>
      </c>
      <c r="N216" s="156" t="s">
        <v>41</v>
      </c>
      <c r="P216" s="157">
        <f t="shared" si="21"/>
        <v>0</v>
      </c>
      <c r="Q216" s="157">
        <v>0</v>
      </c>
      <c r="R216" s="157">
        <f t="shared" si="22"/>
        <v>0</v>
      </c>
      <c r="S216" s="157">
        <v>0</v>
      </c>
      <c r="T216" s="158">
        <f t="shared" si="23"/>
        <v>0</v>
      </c>
      <c r="AR216" s="159" t="s">
        <v>759</v>
      </c>
      <c r="AT216" s="159" t="s">
        <v>373</v>
      </c>
      <c r="AU216" s="159" t="s">
        <v>88</v>
      </c>
      <c r="AY216" s="17" t="s">
        <v>371</v>
      </c>
      <c r="BE216" s="160">
        <f t="shared" si="24"/>
        <v>0</v>
      </c>
      <c r="BF216" s="160">
        <f t="shared" si="25"/>
        <v>0</v>
      </c>
      <c r="BG216" s="160">
        <f t="shared" si="26"/>
        <v>0</v>
      </c>
      <c r="BH216" s="160">
        <f t="shared" si="27"/>
        <v>0</v>
      </c>
      <c r="BI216" s="160">
        <f t="shared" si="28"/>
        <v>0</v>
      </c>
      <c r="BJ216" s="17" t="s">
        <v>88</v>
      </c>
      <c r="BK216" s="160">
        <f t="shared" si="29"/>
        <v>0</v>
      </c>
      <c r="BL216" s="17" t="s">
        <v>759</v>
      </c>
      <c r="BM216" s="159" t="s">
        <v>3535</v>
      </c>
    </row>
    <row r="217" spans="2:65" s="1" customFormat="1" ht="24.2" customHeight="1" x14ac:dyDescent="0.2">
      <c r="B217" s="147"/>
      <c r="C217" s="189" t="s">
        <v>890</v>
      </c>
      <c r="D217" s="189" t="s">
        <v>891</v>
      </c>
      <c r="E217" s="190" t="s">
        <v>3536</v>
      </c>
      <c r="F217" s="191" t="s">
        <v>3537</v>
      </c>
      <c r="G217" s="192" t="s">
        <v>489</v>
      </c>
      <c r="H217" s="193">
        <v>655</v>
      </c>
      <c r="I217" s="194"/>
      <c r="J217" s="195">
        <f t="shared" ref="J217:J248" si="30">ROUND(I217*H217,2)</f>
        <v>0</v>
      </c>
      <c r="K217" s="191"/>
      <c r="L217" s="196"/>
      <c r="M217" s="197" t="s">
        <v>1</v>
      </c>
      <c r="N217" s="198" t="s">
        <v>41</v>
      </c>
      <c r="P217" s="157">
        <f t="shared" ref="P217:P248" si="31">O217*H217</f>
        <v>0</v>
      </c>
      <c r="Q217" s="157">
        <v>2.4000000000000001E-4</v>
      </c>
      <c r="R217" s="157">
        <f t="shared" ref="R217:R248" si="32">Q217*H217</f>
        <v>0.15720000000000001</v>
      </c>
      <c r="S217" s="157">
        <v>0</v>
      </c>
      <c r="T217" s="158">
        <f t="shared" ref="T217:T248" si="33">S217*H217</f>
        <v>0</v>
      </c>
      <c r="AR217" s="159" t="s">
        <v>1185</v>
      </c>
      <c r="AT217" s="159" t="s">
        <v>891</v>
      </c>
      <c r="AU217" s="159" t="s">
        <v>88</v>
      </c>
      <c r="AY217" s="17" t="s">
        <v>371</v>
      </c>
      <c r="BE217" s="160">
        <f t="shared" ref="BE217:BE243" si="34">IF(N217="základná",J217,0)</f>
        <v>0</v>
      </c>
      <c r="BF217" s="160">
        <f t="shared" ref="BF217:BF243" si="35">IF(N217="znížená",J217,0)</f>
        <v>0</v>
      </c>
      <c r="BG217" s="160">
        <f t="shared" ref="BG217:BG243" si="36">IF(N217="zákl. prenesená",J217,0)</f>
        <v>0</v>
      </c>
      <c r="BH217" s="160">
        <f t="shared" ref="BH217:BH243" si="37">IF(N217="zníž. prenesená",J217,0)</f>
        <v>0</v>
      </c>
      <c r="BI217" s="160">
        <f t="shared" ref="BI217:BI243" si="38">IF(N217="nulová",J217,0)</f>
        <v>0</v>
      </c>
      <c r="BJ217" s="17" t="s">
        <v>88</v>
      </c>
      <c r="BK217" s="160">
        <f t="shared" ref="BK217:BK243" si="39">ROUND(I217*H217,2)</f>
        <v>0</v>
      </c>
      <c r="BL217" s="17" t="s">
        <v>1185</v>
      </c>
      <c r="BM217" s="159" t="s">
        <v>3538</v>
      </c>
    </row>
    <row r="218" spans="2:65" s="1" customFormat="1" ht="24.2" customHeight="1" x14ac:dyDescent="0.2">
      <c r="B218" s="147"/>
      <c r="C218" s="148" t="s">
        <v>896</v>
      </c>
      <c r="D218" s="148" t="s">
        <v>373</v>
      </c>
      <c r="E218" s="149" t="s">
        <v>3539</v>
      </c>
      <c r="F218" s="150" t="s">
        <v>3540</v>
      </c>
      <c r="G218" s="151" t="s">
        <v>489</v>
      </c>
      <c r="H218" s="152">
        <v>350</v>
      </c>
      <c r="I218" s="153"/>
      <c r="J218" s="154">
        <f t="shared" si="30"/>
        <v>0</v>
      </c>
      <c r="K218" s="150"/>
      <c r="L218" s="32"/>
      <c r="M218" s="155" t="s">
        <v>1</v>
      </c>
      <c r="N218" s="156" t="s">
        <v>41</v>
      </c>
      <c r="P218" s="157">
        <f t="shared" si="31"/>
        <v>0</v>
      </c>
      <c r="Q218" s="157">
        <v>0</v>
      </c>
      <c r="R218" s="157">
        <f t="shared" si="32"/>
        <v>0</v>
      </c>
      <c r="S218" s="157">
        <v>0</v>
      </c>
      <c r="T218" s="158">
        <f t="shared" si="33"/>
        <v>0</v>
      </c>
      <c r="AR218" s="159" t="s">
        <v>759</v>
      </c>
      <c r="AT218" s="159" t="s">
        <v>373</v>
      </c>
      <c r="AU218" s="159" t="s">
        <v>88</v>
      </c>
      <c r="AY218" s="17" t="s">
        <v>371</v>
      </c>
      <c r="BE218" s="160">
        <f t="shared" si="34"/>
        <v>0</v>
      </c>
      <c r="BF218" s="160">
        <f t="shared" si="35"/>
        <v>0</v>
      </c>
      <c r="BG218" s="160">
        <f t="shared" si="36"/>
        <v>0</v>
      </c>
      <c r="BH218" s="160">
        <f t="shared" si="37"/>
        <v>0</v>
      </c>
      <c r="BI218" s="160">
        <f t="shared" si="38"/>
        <v>0</v>
      </c>
      <c r="BJ218" s="17" t="s">
        <v>88</v>
      </c>
      <c r="BK218" s="160">
        <f t="shared" si="39"/>
        <v>0</v>
      </c>
      <c r="BL218" s="17" t="s">
        <v>759</v>
      </c>
      <c r="BM218" s="159" t="s">
        <v>3541</v>
      </c>
    </row>
    <row r="219" spans="2:65" s="1" customFormat="1" ht="24" x14ac:dyDescent="0.2">
      <c r="B219" s="147"/>
      <c r="C219" s="189" t="s">
        <v>902</v>
      </c>
      <c r="D219" s="189" t="s">
        <v>891</v>
      </c>
      <c r="E219" s="190" t="s">
        <v>3542</v>
      </c>
      <c r="F219" s="191" t="s">
        <v>3543</v>
      </c>
      <c r="G219" s="192" t="s">
        <v>489</v>
      </c>
      <c r="H219" s="193">
        <v>350</v>
      </c>
      <c r="I219" s="194"/>
      <c r="J219" s="195">
        <f t="shared" si="30"/>
        <v>0</v>
      </c>
      <c r="K219" s="191"/>
      <c r="L219" s="196"/>
      <c r="M219" s="197" t="s">
        <v>1</v>
      </c>
      <c r="N219" s="198" t="s">
        <v>41</v>
      </c>
      <c r="P219" s="157">
        <f t="shared" si="31"/>
        <v>0</v>
      </c>
      <c r="Q219" s="157">
        <v>2.0000000000000001E-4</v>
      </c>
      <c r="R219" s="157">
        <f t="shared" si="32"/>
        <v>7.0000000000000007E-2</v>
      </c>
      <c r="S219" s="157">
        <v>0</v>
      </c>
      <c r="T219" s="158">
        <f t="shared" si="33"/>
        <v>0</v>
      </c>
      <c r="AR219" s="159" t="s">
        <v>1185</v>
      </c>
      <c r="AT219" s="159" t="s">
        <v>891</v>
      </c>
      <c r="AU219" s="159" t="s">
        <v>88</v>
      </c>
      <c r="AY219" s="17" t="s">
        <v>371</v>
      </c>
      <c r="BE219" s="160">
        <f t="shared" si="34"/>
        <v>0</v>
      </c>
      <c r="BF219" s="160">
        <f t="shared" si="35"/>
        <v>0</v>
      </c>
      <c r="BG219" s="160">
        <f t="shared" si="36"/>
        <v>0</v>
      </c>
      <c r="BH219" s="160">
        <f t="shared" si="37"/>
        <v>0</v>
      </c>
      <c r="BI219" s="160">
        <f t="shared" si="38"/>
        <v>0</v>
      </c>
      <c r="BJ219" s="17" t="s">
        <v>88</v>
      </c>
      <c r="BK219" s="160">
        <f t="shared" si="39"/>
        <v>0</v>
      </c>
      <c r="BL219" s="17" t="s">
        <v>1185</v>
      </c>
      <c r="BM219" s="159" t="s">
        <v>3544</v>
      </c>
    </row>
    <row r="220" spans="2:65" s="1" customFormat="1" ht="24.2" customHeight="1" x14ac:dyDescent="0.2">
      <c r="B220" s="147"/>
      <c r="C220" s="148" t="s">
        <v>908</v>
      </c>
      <c r="D220" s="148" t="s">
        <v>373</v>
      </c>
      <c r="E220" s="149" t="s">
        <v>3545</v>
      </c>
      <c r="F220" s="150" t="s">
        <v>3546</v>
      </c>
      <c r="G220" s="151" t="s">
        <v>489</v>
      </c>
      <c r="H220" s="152">
        <v>985</v>
      </c>
      <c r="I220" s="153"/>
      <c r="J220" s="154">
        <f t="shared" si="30"/>
        <v>0</v>
      </c>
      <c r="K220" s="150"/>
      <c r="L220" s="32"/>
      <c r="M220" s="155" t="s">
        <v>1</v>
      </c>
      <c r="N220" s="156" t="s">
        <v>41</v>
      </c>
      <c r="P220" s="157">
        <f t="shared" si="31"/>
        <v>0</v>
      </c>
      <c r="Q220" s="157">
        <v>0</v>
      </c>
      <c r="R220" s="157">
        <f t="shared" si="32"/>
        <v>0</v>
      </c>
      <c r="S220" s="157">
        <v>0</v>
      </c>
      <c r="T220" s="158">
        <f t="shared" si="33"/>
        <v>0</v>
      </c>
      <c r="AR220" s="159" t="s">
        <v>759</v>
      </c>
      <c r="AT220" s="159" t="s">
        <v>373</v>
      </c>
      <c r="AU220" s="159" t="s">
        <v>88</v>
      </c>
      <c r="AY220" s="17" t="s">
        <v>371</v>
      </c>
      <c r="BE220" s="160">
        <f t="shared" si="34"/>
        <v>0</v>
      </c>
      <c r="BF220" s="160">
        <f t="shared" si="35"/>
        <v>0</v>
      </c>
      <c r="BG220" s="160">
        <f t="shared" si="36"/>
        <v>0</v>
      </c>
      <c r="BH220" s="160">
        <f t="shared" si="37"/>
        <v>0</v>
      </c>
      <c r="BI220" s="160">
        <f t="shared" si="38"/>
        <v>0</v>
      </c>
      <c r="BJ220" s="17" t="s">
        <v>88</v>
      </c>
      <c r="BK220" s="160">
        <f t="shared" si="39"/>
        <v>0</v>
      </c>
      <c r="BL220" s="17" t="s">
        <v>759</v>
      </c>
      <c r="BM220" s="159" t="s">
        <v>3547</v>
      </c>
    </row>
    <row r="221" spans="2:65" s="1" customFormat="1" ht="24" x14ac:dyDescent="0.2">
      <c r="B221" s="147"/>
      <c r="C221" s="189" t="s">
        <v>914</v>
      </c>
      <c r="D221" s="189" t="s">
        <v>891</v>
      </c>
      <c r="E221" s="190" t="s">
        <v>3548</v>
      </c>
      <c r="F221" s="191" t="s">
        <v>3549</v>
      </c>
      <c r="G221" s="192" t="s">
        <v>489</v>
      </c>
      <c r="H221" s="193">
        <v>985</v>
      </c>
      <c r="I221" s="194"/>
      <c r="J221" s="195">
        <f t="shared" si="30"/>
        <v>0</v>
      </c>
      <c r="K221" s="191"/>
      <c r="L221" s="196"/>
      <c r="M221" s="197" t="s">
        <v>1</v>
      </c>
      <c r="N221" s="198" t="s">
        <v>41</v>
      </c>
      <c r="P221" s="157">
        <f t="shared" si="31"/>
        <v>0</v>
      </c>
      <c r="Q221" s="157">
        <v>2.3000000000000001E-4</v>
      </c>
      <c r="R221" s="157">
        <f t="shared" si="32"/>
        <v>0.22655</v>
      </c>
      <c r="S221" s="157">
        <v>0</v>
      </c>
      <c r="T221" s="158">
        <f t="shared" si="33"/>
        <v>0</v>
      </c>
      <c r="AR221" s="159" t="s">
        <v>1185</v>
      </c>
      <c r="AT221" s="159" t="s">
        <v>891</v>
      </c>
      <c r="AU221" s="159" t="s">
        <v>88</v>
      </c>
      <c r="AY221" s="17" t="s">
        <v>371</v>
      </c>
      <c r="BE221" s="160">
        <f t="shared" si="34"/>
        <v>0</v>
      </c>
      <c r="BF221" s="160">
        <f t="shared" si="35"/>
        <v>0</v>
      </c>
      <c r="BG221" s="160">
        <f t="shared" si="36"/>
        <v>0</v>
      </c>
      <c r="BH221" s="160">
        <f t="shared" si="37"/>
        <v>0</v>
      </c>
      <c r="BI221" s="160">
        <f t="shared" si="38"/>
        <v>0</v>
      </c>
      <c r="BJ221" s="17" t="s">
        <v>88</v>
      </c>
      <c r="BK221" s="160">
        <f t="shared" si="39"/>
        <v>0</v>
      </c>
      <c r="BL221" s="17" t="s">
        <v>1185</v>
      </c>
      <c r="BM221" s="159" t="s">
        <v>3550</v>
      </c>
    </row>
    <row r="222" spans="2:65" s="1" customFormat="1" ht="24.2" customHeight="1" x14ac:dyDescent="0.2">
      <c r="B222" s="147"/>
      <c r="C222" s="148" t="s">
        <v>669</v>
      </c>
      <c r="D222" s="148" t="s">
        <v>373</v>
      </c>
      <c r="E222" s="149" t="s">
        <v>3551</v>
      </c>
      <c r="F222" s="150" t="s">
        <v>3552</v>
      </c>
      <c r="G222" s="151" t="s">
        <v>489</v>
      </c>
      <c r="H222" s="152">
        <v>50</v>
      </c>
      <c r="I222" s="153"/>
      <c r="J222" s="154">
        <f t="shared" si="30"/>
        <v>0</v>
      </c>
      <c r="K222" s="150"/>
      <c r="L222" s="32"/>
      <c r="M222" s="155" t="s">
        <v>1</v>
      </c>
      <c r="N222" s="156" t="s">
        <v>41</v>
      </c>
      <c r="P222" s="157">
        <f t="shared" si="31"/>
        <v>0</v>
      </c>
      <c r="Q222" s="157">
        <v>0</v>
      </c>
      <c r="R222" s="157">
        <f t="shared" si="32"/>
        <v>0</v>
      </c>
      <c r="S222" s="157">
        <v>0</v>
      </c>
      <c r="T222" s="158">
        <f t="shared" si="33"/>
        <v>0</v>
      </c>
      <c r="AR222" s="159" t="s">
        <v>759</v>
      </c>
      <c r="AT222" s="159" t="s">
        <v>373</v>
      </c>
      <c r="AU222" s="159" t="s">
        <v>88</v>
      </c>
      <c r="AY222" s="17" t="s">
        <v>371</v>
      </c>
      <c r="BE222" s="160">
        <f t="shared" si="34"/>
        <v>0</v>
      </c>
      <c r="BF222" s="160">
        <f t="shared" si="35"/>
        <v>0</v>
      </c>
      <c r="BG222" s="160">
        <f t="shared" si="36"/>
        <v>0</v>
      </c>
      <c r="BH222" s="160">
        <f t="shared" si="37"/>
        <v>0</v>
      </c>
      <c r="BI222" s="160">
        <f t="shared" si="38"/>
        <v>0</v>
      </c>
      <c r="BJ222" s="17" t="s">
        <v>88</v>
      </c>
      <c r="BK222" s="160">
        <f t="shared" si="39"/>
        <v>0</v>
      </c>
      <c r="BL222" s="17" t="s">
        <v>759</v>
      </c>
      <c r="BM222" s="159" t="s">
        <v>3553</v>
      </c>
    </row>
    <row r="223" spans="2:65" s="1" customFormat="1" ht="24.2" customHeight="1" x14ac:dyDescent="0.2">
      <c r="B223" s="147"/>
      <c r="C223" s="189" t="s">
        <v>673</v>
      </c>
      <c r="D223" s="189" t="s">
        <v>891</v>
      </c>
      <c r="E223" s="190" t="s">
        <v>3554</v>
      </c>
      <c r="F223" s="191" t="s">
        <v>3555</v>
      </c>
      <c r="G223" s="192" t="s">
        <v>489</v>
      </c>
      <c r="H223" s="193">
        <v>50</v>
      </c>
      <c r="I223" s="194"/>
      <c r="J223" s="195">
        <f t="shared" si="30"/>
        <v>0</v>
      </c>
      <c r="K223" s="191"/>
      <c r="L223" s="196"/>
      <c r="M223" s="197" t="s">
        <v>1</v>
      </c>
      <c r="N223" s="198" t="s">
        <v>41</v>
      </c>
      <c r="P223" s="157">
        <f t="shared" si="31"/>
        <v>0</v>
      </c>
      <c r="Q223" s="157">
        <v>2.4000000000000001E-4</v>
      </c>
      <c r="R223" s="157">
        <f t="shared" si="32"/>
        <v>1.2E-2</v>
      </c>
      <c r="S223" s="157">
        <v>0</v>
      </c>
      <c r="T223" s="158">
        <f t="shared" si="33"/>
        <v>0</v>
      </c>
      <c r="AR223" s="159" t="s">
        <v>1185</v>
      </c>
      <c r="AT223" s="159" t="s">
        <v>891</v>
      </c>
      <c r="AU223" s="159" t="s">
        <v>88</v>
      </c>
      <c r="AY223" s="17" t="s">
        <v>371</v>
      </c>
      <c r="BE223" s="160">
        <f t="shared" si="34"/>
        <v>0</v>
      </c>
      <c r="BF223" s="160">
        <f t="shared" si="35"/>
        <v>0</v>
      </c>
      <c r="BG223" s="160">
        <f t="shared" si="36"/>
        <v>0</v>
      </c>
      <c r="BH223" s="160">
        <f t="shared" si="37"/>
        <v>0</v>
      </c>
      <c r="BI223" s="160">
        <f t="shared" si="38"/>
        <v>0</v>
      </c>
      <c r="BJ223" s="17" t="s">
        <v>88</v>
      </c>
      <c r="BK223" s="160">
        <f t="shared" si="39"/>
        <v>0</v>
      </c>
      <c r="BL223" s="17" t="s">
        <v>1185</v>
      </c>
      <c r="BM223" s="159" t="s">
        <v>3556</v>
      </c>
    </row>
    <row r="224" spans="2:65" s="1" customFormat="1" ht="24.2" customHeight="1" x14ac:dyDescent="0.2">
      <c r="B224" s="147"/>
      <c r="C224" s="148" t="s">
        <v>677</v>
      </c>
      <c r="D224" s="148" t="s">
        <v>373</v>
      </c>
      <c r="E224" s="149" t="s">
        <v>3557</v>
      </c>
      <c r="F224" s="150" t="s">
        <v>3558</v>
      </c>
      <c r="G224" s="151" t="s">
        <v>489</v>
      </c>
      <c r="H224" s="152">
        <v>30</v>
      </c>
      <c r="I224" s="153"/>
      <c r="J224" s="154">
        <f t="shared" si="30"/>
        <v>0</v>
      </c>
      <c r="K224" s="150"/>
      <c r="L224" s="32"/>
      <c r="M224" s="155" t="s">
        <v>1</v>
      </c>
      <c r="N224" s="156" t="s">
        <v>41</v>
      </c>
      <c r="P224" s="157">
        <f t="shared" si="31"/>
        <v>0</v>
      </c>
      <c r="Q224" s="157">
        <v>0</v>
      </c>
      <c r="R224" s="157">
        <f t="shared" si="32"/>
        <v>0</v>
      </c>
      <c r="S224" s="157">
        <v>0</v>
      </c>
      <c r="T224" s="158">
        <f t="shared" si="33"/>
        <v>0</v>
      </c>
      <c r="AR224" s="159" t="s">
        <v>759</v>
      </c>
      <c r="AT224" s="159" t="s">
        <v>373</v>
      </c>
      <c r="AU224" s="159" t="s">
        <v>88</v>
      </c>
      <c r="AY224" s="17" t="s">
        <v>371</v>
      </c>
      <c r="BE224" s="160">
        <f t="shared" si="34"/>
        <v>0</v>
      </c>
      <c r="BF224" s="160">
        <f t="shared" si="35"/>
        <v>0</v>
      </c>
      <c r="BG224" s="160">
        <f t="shared" si="36"/>
        <v>0</v>
      </c>
      <c r="BH224" s="160">
        <f t="shared" si="37"/>
        <v>0</v>
      </c>
      <c r="BI224" s="160">
        <f t="shared" si="38"/>
        <v>0</v>
      </c>
      <c r="BJ224" s="17" t="s">
        <v>88</v>
      </c>
      <c r="BK224" s="160">
        <f t="shared" si="39"/>
        <v>0</v>
      </c>
      <c r="BL224" s="17" t="s">
        <v>759</v>
      </c>
      <c r="BM224" s="159" t="s">
        <v>3559</v>
      </c>
    </row>
    <row r="225" spans="2:65" s="1" customFormat="1" ht="24" x14ac:dyDescent="0.2">
      <c r="B225" s="147"/>
      <c r="C225" s="189" t="s">
        <v>681</v>
      </c>
      <c r="D225" s="189" t="s">
        <v>891</v>
      </c>
      <c r="E225" s="190" t="s">
        <v>3560</v>
      </c>
      <c r="F225" s="191" t="s">
        <v>3561</v>
      </c>
      <c r="G225" s="192" t="s">
        <v>489</v>
      </c>
      <c r="H225" s="193">
        <v>30</v>
      </c>
      <c r="I225" s="194"/>
      <c r="J225" s="195">
        <f t="shared" si="30"/>
        <v>0</v>
      </c>
      <c r="K225" s="191"/>
      <c r="L225" s="196"/>
      <c r="M225" s="197" t="s">
        <v>1</v>
      </c>
      <c r="N225" s="198" t="s">
        <v>41</v>
      </c>
      <c r="P225" s="157">
        <f t="shared" si="31"/>
        <v>0</v>
      </c>
      <c r="Q225" s="157">
        <v>3.5E-4</v>
      </c>
      <c r="R225" s="157">
        <f t="shared" si="32"/>
        <v>1.0500000000000001E-2</v>
      </c>
      <c r="S225" s="157">
        <v>0</v>
      </c>
      <c r="T225" s="158">
        <f t="shared" si="33"/>
        <v>0</v>
      </c>
      <c r="AR225" s="159" t="s">
        <v>1185</v>
      </c>
      <c r="AT225" s="159" t="s">
        <v>891</v>
      </c>
      <c r="AU225" s="159" t="s">
        <v>88</v>
      </c>
      <c r="AY225" s="17" t="s">
        <v>371</v>
      </c>
      <c r="BE225" s="160">
        <f t="shared" si="34"/>
        <v>0</v>
      </c>
      <c r="BF225" s="160">
        <f t="shared" si="35"/>
        <v>0</v>
      </c>
      <c r="BG225" s="160">
        <f t="shared" si="36"/>
        <v>0</v>
      </c>
      <c r="BH225" s="160">
        <f t="shared" si="37"/>
        <v>0</v>
      </c>
      <c r="BI225" s="160">
        <f t="shared" si="38"/>
        <v>0</v>
      </c>
      <c r="BJ225" s="17" t="s">
        <v>88</v>
      </c>
      <c r="BK225" s="160">
        <f t="shared" si="39"/>
        <v>0</v>
      </c>
      <c r="BL225" s="17" t="s">
        <v>1185</v>
      </c>
      <c r="BM225" s="159" t="s">
        <v>3562</v>
      </c>
    </row>
    <row r="226" spans="2:65" s="1" customFormat="1" ht="24.2" customHeight="1" x14ac:dyDescent="0.2">
      <c r="B226" s="147"/>
      <c r="C226" s="148" t="s">
        <v>1110</v>
      </c>
      <c r="D226" s="148" t="s">
        <v>373</v>
      </c>
      <c r="E226" s="149" t="s">
        <v>3563</v>
      </c>
      <c r="F226" s="150" t="s">
        <v>3564</v>
      </c>
      <c r="G226" s="151" t="s">
        <v>489</v>
      </c>
      <c r="H226" s="152">
        <v>80</v>
      </c>
      <c r="I226" s="153"/>
      <c r="J226" s="154">
        <f t="shared" si="30"/>
        <v>0</v>
      </c>
      <c r="K226" s="150"/>
      <c r="L226" s="32"/>
      <c r="M226" s="155" t="s">
        <v>1</v>
      </c>
      <c r="N226" s="156" t="s">
        <v>41</v>
      </c>
      <c r="P226" s="157">
        <f t="shared" si="31"/>
        <v>0</v>
      </c>
      <c r="Q226" s="157">
        <v>0</v>
      </c>
      <c r="R226" s="157">
        <f t="shared" si="32"/>
        <v>0</v>
      </c>
      <c r="S226" s="157">
        <v>0</v>
      </c>
      <c r="T226" s="158">
        <f t="shared" si="33"/>
        <v>0</v>
      </c>
      <c r="AR226" s="159" t="s">
        <v>759</v>
      </c>
      <c r="AT226" s="159" t="s">
        <v>373</v>
      </c>
      <c r="AU226" s="159" t="s">
        <v>88</v>
      </c>
      <c r="AY226" s="17" t="s">
        <v>371</v>
      </c>
      <c r="BE226" s="160">
        <f t="shared" si="34"/>
        <v>0</v>
      </c>
      <c r="BF226" s="160">
        <f t="shared" si="35"/>
        <v>0</v>
      </c>
      <c r="BG226" s="160">
        <f t="shared" si="36"/>
        <v>0</v>
      </c>
      <c r="BH226" s="160">
        <f t="shared" si="37"/>
        <v>0</v>
      </c>
      <c r="BI226" s="160">
        <f t="shared" si="38"/>
        <v>0</v>
      </c>
      <c r="BJ226" s="17" t="s">
        <v>88</v>
      </c>
      <c r="BK226" s="160">
        <f t="shared" si="39"/>
        <v>0</v>
      </c>
      <c r="BL226" s="17" t="s">
        <v>759</v>
      </c>
      <c r="BM226" s="159" t="s">
        <v>3565</v>
      </c>
    </row>
    <row r="227" spans="2:65" s="1" customFormat="1" ht="24.2" customHeight="1" x14ac:dyDescent="0.2">
      <c r="B227" s="147"/>
      <c r="C227" s="189" t="s">
        <v>1115</v>
      </c>
      <c r="D227" s="189" t="s">
        <v>891</v>
      </c>
      <c r="E227" s="190" t="s">
        <v>3566</v>
      </c>
      <c r="F227" s="191" t="s">
        <v>3567</v>
      </c>
      <c r="G227" s="192" t="s">
        <v>489</v>
      </c>
      <c r="H227" s="193">
        <v>80</v>
      </c>
      <c r="I227" s="194"/>
      <c r="J227" s="195">
        <f t="shared" si="30"/>
        <v>0</v>
      </c>
      <c r="K227" s="191"/>
      <c r="L227" s="196"/>
      <c r="M227" s="197" t="s">
        <v>1</v>
      </c>
      <c r="N227" s="198" t="s">
        <v>41</v>
      </c>
      <c r="P227" s="157">
        <f t="shared" si="31"/>
        <v>0</v>
      </c>
      <c r="Q227" s="157">
        <v>2.0999999999999999E-3</v>
      </c>
      <c r="R227" s="157">
        <f t="shared" si="32"/>
        <v>0.16799999999999998</v>
      </c>
      <c r="S227" s="157">
        <v>0</v>
      </c>
      <c r="T227" s="158">
        <f t="shared" si="33"/>
        <v>0</v>
      </c>
      <c r="AR227" s="159" t="s">
        <v>1185</v>
      </c>
      <c r="AT227" s="159" t="s">
        <v>891</v>
      </c>
      <c r="AU227" s="159" t="s">
        <v>88</v>
      </c>
      <c r="AY227" s="17" t="s">
        <v>371</v>
      </c>
      <c r="BE227" s="160">
        <f t="shared" si="34"/>
        <v>0</v>
      </c>
      <c r="BF227" s="160">
        <f t="shared" si="35"/>
        <v>0</v>
      </c>
      <c r="BG227" s="160">
        <f t="shared" si="36"/>
        <v>0</v>
      </c>
      <c r="BH227" s="160">
        <f t="shared" si="37"/>
        <v>0</v>
      </c>
      <c r="BI227" s="160">
        <f t="shared" si="38"/>
        <v>0</v>
      </c>
      <c r="BJ227" s="17" t="s">
        <v>88</v>
      </c>
      <c r="BK227" s="160">
        <f t="shared" si="39"/>
        <v>0</v>
      </c>
      <c r="BL227" s="17" t="s">
        <v>1185</v>
      </c>
      <c r="BM227" s="159" t="s">
        <v>3568</v>
      </c>
    </row>
    <row r="228" spans="2:65" s="1" customFormat="1" ht="24.2" customHeight="1" x14ac:dyDescent="0.2">
      <c r="B228" s="147"/>
      <c r="C228" s="148" t="s">
        <v>1144</v>
      </c>
      <c r="D228" s="148" t="s">
        <v>373</v>
      </c>
      <c r="E228" s="149" t="s">
        <v>3569</v>
      </c>
      <c r="F228" s="150" t="s">
        <v>3570</v>
      </c>
      <c r="G228" s="151" t="s">
        <v>489</v>
      </c>
      <c r="H228" s="152">
        <v>195</v>
      </c>
      <c r="I228" s="153"/>
      <c r="J228" s="154">
        <f t="shared" si="30"/>
        <v>0</v>
      </c>
      <c r="K228" s="150"/>
      <c r="L228" s="32"/>
      <c r="M228" s="155" t="s">
        <v>1</v>
      </c>
      <c r="N228" s="156" t="s">
        <v>41</v>
      </c>
      <c r="P228" s="157">
        <f t="shared" si="31"/>
        <v>0</v>
      </c>
      <c r="Q228" s="157">
        <v>0</v>
      </c>
      <c r="R228" s="157">
        <f t="shared" si="32"/>
        <v>0</v>
      </c>
      <c r="S228" s="157">
        <v>0</v>
      </c>
      <c r="T228" s="158">
        <f t="shared" si="33"/>
        <v>0</v>
      </c>
      <c r="AR228" s="159" t="s">
        <v>759</v>
      </c>
      <c r="AT228" s="159" t="s">
        <v>373</v>
      </c>
      <c r="AU228" s="159" t="s">
        <v>88</v>
      </c>
      <c r="AY228" s="17" t="s">
        <v>371</v>
      </c>
      <c r="BE228" s="160">
        <f t="shared" si="34"/>
        <v>0</v>
      </c>
      <c r="BF228" s="160">
        <f t="shared" si="35"/>
        <v>0</v>
      </c>
      <c r="BG228" s="160">
        <f t="shared" si="36"/>
        <v>0</v>
      </c>
      <c r="BH228" s="160">
        <f t="shared" si="37"/>
        <v>0</v>
      </c>
      <c r="BI228" s="160">
        <f t="shared" si="38"/>
        <v>0</v>
      </c>
      <c r="BJ228" s="17" t="s">
        <v>88</v>
      </c>
      <c r="BK228" s="160">
        <f t="shared" si="39"/>
        <v>0</v>
      </c>
      <c r="BL228" s="17" t="s">
        <v>759</v>
      </c>
      <c r="BM228" s="159" t="s">
        <v>3571</v>
      </c>
    </row>
    <row r="229" spans="2:65" s="1" customFormat="1" ht="24.2" customHeight="1" x14ac:dyDescent="0.2">
      <c r="B229" s="147"/>
      <c r="C229" s="189" t="s">
        <v>1154</v>
      </c>
      <c r="D229" s="189" t="s">
        <v>891</v>
      </c>
      <c r="E229" s="190" t="s">
        <v>3572</v>
      </c>
      <c r="F229" s="191" t="s">
        <v>3573</v>
      </c>
      <c r="G229" s="192" t="s">
        <v>489</v>
      </c>
      <c r="H229" s="193">
        <v>195</v>
      </c>
      <c r="I229" s="194"/>
      <c r="J229" s="195">
        <f t="shared" si="30"/>
        <v>0</v>
      </c>
      <c r="K229" s="191"/>
      <c r="L229" s="196"/>
      <c r="M229" s="197" t="s">
        <v>1</v>
      </c>
      <c r="N229" s="198" t="s">
        <v>41</v>
      </c>
      <c r="P229" s="157">
        <f t="shared" si="31"/>
        <v>0</v>
      </c>
      <c r="Q229" s="157">
        <v>1.14E-3</v>
      </c>
      <c r="R229" s="157">
        <f t="shared" si="32"/>
        <v>0.2223</v>
      </c>
      <c r="S229" s="157">
        <v>0</v>
      </c>
      <c r="T229" s="158">
        <f t="shared" si="33"/>
        <v>0</v>
      </c>
      <c r="AR229" s="159" t="s">
        <v>1185</v>
      </c>
      <c r="AT229" s="159" t="s">
        <v>891</v>
      </c>
      <c r="AU229" s="159" t="s">
        <v>88</v>
      </c>
      <c r="AY229" s="17" t="s">
        <v>371</v>
      </c>
      <c r="BE229" s="160">
        <f t="shared" si="34"/>
        <v>0</v>
      </c>
      <c r="BF229" s="160">
        <f t="shared" si="35"/>
        <v>0</v>
      </c>
      <c r="BG229" s="160">
        <f t="shared" si="36"/>
        <v>0</v>
      </c>
      <c r="BH229" s="160">
        <f t="shared" si="37"/>
        <v>0</v>
      </c>
      <c r="BI229" s="160">
        <f t="shared" si="38"/>
        <v>0</v>
      </c>
      <c r="BJ229" s="17" t="s">
        <v>88</v>
      </c>
      <c r="BK229" s="160">
        <f t="shared" si="39"/>
        <v>0</v>
      </c>
      <c r="BL229" s="17" t="s">
        <v>1185</v>
      </c>
      <c r="BM229" s="159" t="s">
        <v>3574</v>
      </c>
    </row>
    <row r="230" spans="2:65" s="1" customFormat="1" ht="24.2" customHeight="1" x14ac:dyDescent="0.2">
      <c r="B230" s="147"/>
      <c r="C230" s="148" t="s">
        <v>1129</v>
      </c>
      <c r="D230" s="148" t="s">
        <v>373</v>
      </c>
      <c r="E230" s="149" t="s">
        <v>3575</v>
      </c>
      <c r="F230" s="150" t="s">
        <v>3576</v>
      </c>
      <c r="G230" s="151" t="s">
        <v>489</v>
      </c>
      <c r="H230" s="152">
        <v>70</v>
      </c>
      <c r="I230" s="153"/>
      <c r="J230" s="154">
        <f t="shared" si="30"/>
        <v>0</v>
      </c>
      <c r="K230" s="150"/>
      <c r="L230" s="32"/>
      <c r="M230" s="155" t="s">
        <v>1</v>
      </c>
      <c r="N230" s="156" t="s">
        <v>41</v>
      </c>
      <c r="P230" s="157">
        <f t="shared" si="31"/>
        <v>0</v>
      </c>
      <c r="Q230" s="157">
        <v>0</v>
      </c>
      <c r="R230" s="157">
        <f t="shared" si="32"/>
        <v>0</v>
      </c>
      <c r="S230" s="157">
        <v>0</v>
      </c>
      <c r="T230" s="158">
        <f t="shared" si="33"/>
        <v>0</v>
      </c>
      <c r="AR230" s="159" t="s">
        <v>759</v>
      </c>
      <c r="AT230" s="159" t="s">
        <v>373</v>
      </c>
      <c r="AU230" s="159" t="s">
        <v>88</v>
      </c>
      <c r="AY230" s="17" t="s">
        <v>371</v>
      </c>
      <c r="BE230" s="160">
        <f t="shared" si="34"/>
        <v>0</v>
      </c>
      <c r="BF230" s="160">
        <f t="shared" si="35"/>
        <v>0</v>
      </c>
      <c r="BG230" s="160">
        <f t="shared" si="36"/>
        <v>0</v>
      </c>
      <c r="BH230" s="160">
        <f t="shared" si="37"/>
        <v>0</v>
      </c>
      <c r="BI230" s="160">
        <f t="shared" si="38"/>
        <v>0</v>
      </c>
      <c r="BJ230" s="17" t="s">
        <v>88</v>
      </c>
      <c r="BK230" s="160">
        <f t="shared" si="39"/>
        <v>0</v>
      </c>
      <c r="BL230" s="17" t="s">
        <v>759</v>
      </c>
      <c r="BM230" s="159" t="s">
        <v>3577</v>
      </c>
    </row>
    <row r="231" spans="2:65" s="1" customFormat="1" ht="24.2" customHeight="1" x14ac:dyDescent="0.2">
      <c r="B231" s="147"/>
      <c r="C231" s="189" t="s">
        <v>1138</v>
      </c>
      <c r="D231" s="189" t="s">
        <v>891</v>
      </c>
      <c r="E231" s="190" t="s">
        <v>3578</v>
      </c>
      <c r="F231" s="191" t="s">
        <v>3579</v>
      </c>
      <c r="G231" s="192" t="s">
        <v>489</v>
      </c>
      <c r="H231" s="193">
        <v>70</v>
      </c>
      <c r="I231" s="194"/>
      <c r="J231" s="195">
        <f t="shared" si="30"/>
        <v>0</v>
      </c>
      <c r="K231" s="191"/>
      <c r="L231" s="196"/>
      <c r="M231" s="197" t="s">
        <v>1</v>
      </c>
      <c r="N231" s="198" t="s">
        <v>41</v>
      </c>
      <c r="P231" s="157">
        <f t="shared" si="31"/>
        <v>0</v>
      </c>
      <c r="Q231" s="157">
        <v>1.91E-3</v>
      </c>
      <c r="R231" s="157">
        <f t="shared" si="32"/>
        <v>0.13370000000000001</v>
      </c>
      <c r="S231" s="157">
        <v>0</v>
      </c>
      <c r="T231" s="158">
        <f t="shared" si="33"/>
        <v>0</v>
      </c>
      <c r="AR231" s="159" t="s">
        <v>1185</v>
      </c>
      <c r="AT231" s="159" t="s">
        <v>891</v>
      </c>
      <c r="AU231" s="159" t="s">
        <v>88</v>
      </c>
      <c r="AY231" s="17" t="s">
        <v>371</v>
      </c>
      <c r="BE231" s="160">
        <f t="shared" si="34"/>
        <v>0</v>
      </c>
      <c r="BF231" s="160">
        <f t="shared" si="35"/>
        <v>0</v>
      </c>
      <c r="BG231" s="160">
        <f t="shared" si="36"/>
        <v>0</v>
      </c>
      <c r="BH231" s="160">
        <f t="shared" si="37"/>
        <v>0</v>
      </c>
      <c r="BI231" s="160">
        <f t="shared" si="38"/>
        <v>0</v>
      </c>
      <c r="BJ231" s="17" t="s">
        <v>88</v>
      </c>
      <c r="BK231" s="160">
        <f t="shared" si="39"/>
        <v>0</v>
      </c>
      <c r="BL231" s="17" t="s">
        <v>1185</v>
      </c>
      <c r="BM231" s="159" t="s">
        <v>3580</v>
      </c>
    </row>
    <row r="232" spans="2:65" s="1" customFormat="1" ht="24.2" customHeight="1" x14ac:dyDescent="0.2">
      <c r="B232" s="147"/>
      <c r="C232" s="148" t="s">
        <v>1051</v>
      </c>
      <c r="D232" s="148" t="s">
        <v>373</v>
      </c>
      <c r="E232" s="149" t="s">
        <v>3581</v>
      </c>
      <c r="F232" s="150" t="s">
        <v>3582</v>
      </c>
      <c r="G232" s="151" t="s">
        <v>489</v>
      </c>
      <c r="H232" s="152">
        <v>480</v>
      </c>
      <c r="I232" s="153"/>
      <c r="J232" s="154">
        <f t="shared" si="30"/>
        <v>0</v>
      </c>
      <c r="K232" s="150"/>
      <c r="L232" s="32"/>
      <c r="M232" s="155" t="s">
        <v>1</v>
      </c>
      <c r="N232" s="156" t="s">
        <v>41</v>
      </c>
      <c r="P232" s="157">
        <f t="shared" si="31"/>
        <v>0</v>
      </c>
      <c r="Q232" s="157">
        <v>0</v>
      </c>
      <c r="R232" s="157">
        <f t="shared" si="32"/>
        <v>0</v>
      </c>
      <c r="S232" s="157">
        <v>0</v>
      </c>
      <c r="T232" s="158">
        <f t="shared" si="33"/>
        <v>0</v>
      </c>
      <c r="AR232" s="159" t="s">
        <v>759</v>
      </c>
      <c r="AT232" s="159" t="s">
        <v>373</v>
      </c>
      <c r="AU232" s="159" t="s">
        <v>88</v>
      </c>
      <c r="AY232" s="17" t="s">
        <v>371</v>
      </c>
      <c r="BE232" s="160">
        <f t="shared" si="34"/>
        <v>0</v>
      </c>
      <c r="BF232" s="160">
        <f t="shared" si="35"/>
        <v>0</v>
      </c>
      <c r="BG232" s="160">
        <f t="shared" si="36"/>
        <v>0</v>
      </c>
      <c r="BH232" s="160">
        <f t="shared" si="37"/>
        <v>0</v>
      </c>
      <c r="BI232" s="160">
        <f t="shared" si="38"/>
        <v>0</v>
      </c>
      <c r="BJ232" s="17" t="s">
        <v>88</v>
      </c>
      <c r="BK232" s="160">
        <f t="shared" si="39"/>
        <v>0</v>
      </c>
      <c r="BL232" s="17" t="s">
        <v>759</v>
      </c>
      <c r="BM232" s="159" t="s">
        <v>3583</v>
      </c>
    </row>
    <row r="233" spans="2:65" s="1" customFormat="1" ht="24.2" customHeight="1" x14ac:dyDescent="0.2">
      <c r="B233" s="147"/>
      <c r="C233" s="189" t="s">
        <v>1056</v>
      </c>
      <c r="D233" s="189" t="s">
        <v>891</v>
      </c>
      <c r="E233" s="190" t="s">
        <v>3584</v>
      </c>
      <c r="F233" s="191" t="s">
        <v>3585</v>
      </c>
      <c r="G233" s="192" t="s">
        <v>489</v>
      </c>
      <c r="H233" s="193">
        <v>480</v>
      </c>
      <c r="I233" s="194"/>
      <c r="J233" s="195">
        <f t="shared" si="30"/>
        <v>0</v>
      </c>
      <c r="K233" s="191"/>
      <c r="L233" s="196"/>
      <c r="M233" s="197" t="s">
        <v>1</v>
      </c>
      <c r="N233" s="198" t="s">
        <v>41</v>
      </c>
      <c r="P233" s="157">
        <f t="shared" si="31"/>
        <v>0</v>
      </c>
      <c r="Q233" s="157">
        <v>4.0000000000000001E-3</v>
      </c>
      <c r="R233" s="157">
        <f t="shared" si="32"/>
        <v>1.92</v>
      </c>
      <c r="S233" s="157">
        <v>0</v>
      </c>
      <c r="T233" s="158">
        <f t="shared" si="33"/>
        <v>0</v>
      </c>
      <c r="AR233" s="159" t="s">
        <v>1185</v>
      </c>
      <c r="AT233" s="159" t="s">
        <v>891</v>
      </c>
      <c r="AU233" s="159" t="s">
        <v>88</v>
      </c>
      <c r="AY233" s="17" t="s">
        <v>371</v>
      </c>
      <c r="BE233" s="160">
        <f t="shared" si="34"/>
        <v>0</v>
      </c>
      <c r="BF233" s="160">
        <f t="shared" si="35"/>
        <v>0</v>
      </c>
      <c r="BG233" s="160">
        <f t="shared" si="36"/>
        <v>0</v>
      </c>
      <c r="BH233" s="160">
        <f t="shared" si="37"/>
        <v>0</v>
      </c>
      <c r="BI233" s="160">
        <f t="shared" si="38"/>
        <v>0</v>
      </c>
      <c r="BJ233" s="17" t="s">
        <v>88</v>
      </c>
      <c r="BK233" s="160">
        <f t="shared" si="39"/>
        <v>0</v>
      </c>
      <c r="BL233" s="17" t="s">
        <v>1185</v>
      </c>
      <c r="BM233" s="159" t="s">
        <v>3586</v>
      </c>
    </row>
    <row r="234" spans="2:65" s="1" customFormat="1" ht="24.2" customHeight="1" x14ac:dyDescent="0.2">
      <c r="B234" s="147"/>
      <c r="C234" s="148" t="s">
        <v>1160</v>
      </c>
      <c r="D234" s="148" t="s">
        <v>373</v>
      </c>
      <c r="E234" s="149" t="s">
        <v>3587</v>
      </c>
      <c r="F234" s="150" t="s">
        <v>3588</v>
      </c>
      <c r="G234" s="151" t="s">
        <v>489</v>
      </c>
      <c r="H234" s="152">
        <v>210</v>
      </c>
      <c r="I234" s="153"/>
      <c r="J234" s="154">
        <f t="shared" si="30"/>
        <v>0</v>
      </c>
      <c r="K234" s="150"/>
      <c r="L234" s="32"/>
      <c r="M234" s="155" t="s">
        <v>1</v>
      </c>
      <c r="N234" s="156" t="s">
        <v>41</v>
      </c>
      <c r="P234" s="157">
        <f t="shared" si="31"/>
        <v>0</v>
      </c>
      <c r="Q234" s="157">
        <v>0</v>
      </c>
      <c r="R234" s="157">
        <f t="shared" si="32"/>
        <v>0</v>
      </c>
      <c r="S234" s="157">
        <v>0</v>
      </c>
      <c r="T234" s="158">
        <f t="shared" si="33"/>
        <v>0</v>
      </c>
      <c r="AR234" s="159" t="s">
        <v>759</v>
      </c>
      <c r="AT234" s="159" t="s">
        <v>373</v>
      </c>
      <c r="AU234" s="159" t="s">
        <v>88</v>
      </c>
      <c r="AY234" s="17" t="s">
        <v>371</v>
      </c>
      <c r="BE234" s="160">
        <f t="shared" si="34"/>
        <v>0</v>
      </c>
      <c r="BF234" s="160">
        <f t="shared" si="35"/>
        <v>0</v>
      </c>
      <c r="BG234" s="160">
        <f t="shared" si="36"/>
        <v>0</v>
      </c>
      <c r="BH234" s="160">
        <f t="shared" si="37"/>
        <v>0</v>
      </c>
      <c r="BI234" s="160">
        <f t="shared" si="38"/>
        <v>0</v>
      </c>
      <c r="BJ234" s="17" t="s">
        <v>88</v>
      </c>
      <c r="BK234" s="160">
        <f t="shared" si="39"/>
        <v>0</v>
      </c>
      <c r="BL234" s="17" t="s">
        <v>759</v>
      </c>
      <c r="BM234" s="159" t="s">
        <v>3589</v>
      </c>
    </row>
    <row r="235" spans="2:65" s="1" customFormat="1" ht="24.2" customHeight="1" x14ac:dyDescent="0.2">
      <c r="B235" s="147"/>
      <c r="C235" s="189" t="s">
        <v>1166</v>
      </c>
      <c r="D235" s="189" t="s">
        <v>891</v>
      </c>
      <c r="E235" s="190" t="s">
        <v>3590</v>
      </c>
      <c r="F235" s="191" t="s">
        <v>3591</v>
      </c>
      <c r="G235" s="192" t="s">
        <v>489</v>
      </c>
      <c r="H235" s="193">
        <v>210</v>
      </c>
      <c r="I235" s="194"/>
      <c r="J235" s="195">
        <f t="shared" si="30"/>
        <v>0</v>
      </c>
      <c r="K235" s="191"/>
      <c r="L235" s="196"/>
      <c r="M235" s="197" t="s">
        <v>1</v>
      </c>
      <c r="N235" s="198" t="s">
        <v>41</v>
      </c>
      <c r="P235" s="157">
        <f t="shared" si="31"/>
        <v>0</v>
      </c>
      <c r="Q235" s="157">
        <v>9.6000000000000002E-4</v>
      </c>
      <c r="R235" s="157">
        <f t="shared" si="32"/>
        <v>0.2016</v>
      </c>
      <c r="S235" s="157">
        <v>0</v>
      </c>
      <c r="T235" s="158">
        <f t="shared" si="33"/>
        <v>0</v>
      </c>
      <c r="AR235" s="159" t="s">
        <v>1185</v>
      </c>
      <c r="AT235" s="159" t="s">
        <v>891</v>
      </c>
      <c r="AU235" s="159" t="s">
        <v>88</v>
      </c>
      <c r="AY235" s="17" t="s">
        <v>371</v>
      </c>
      <c r="BE235" s="160">
        <f t="shared" si="34"/>
        <v>0</v>
      </c>
      <c r="BF235" s="160">
        <f t="shared" si="35"/>
        <v>0</v>
      </c>
      <c r="BG235" s="160">
        <f t="shared" si="36"/>
        <v>0</v>
      </c>
      <c r="BH235" s="160">
        <f t="shared" si="37"/>
        <v>0</v>
      </c>
      <c r="BI235" s="160">
        <f t="shared" si="38"/>
        <v>0</v>
      </c>
      <c r="BJ235" s="17" t="s">
        <v>88</v>
      </c>
      <c r="BK235" s="160">
        <f t="shared" si="39"/>
        <v>0</v>
      </c>
      <c r="BL235" s="17" t="s">
        <v>1185</v>
      </c>
      <c r="BM235" s="159" t="s">
        <v>3592</v>
      </c>
    </row>
    <row r="236" spans="2:65" s="1" customFormat="1" ht="12" x14ac:dyDescent="0.2">
      <c r="B236" s="147"/>
      <c r="C236" s="148" t="s">
        <v>1080</v>
      </c>
      <c r="D236" s="148" t="s">
        <v>373</v>
      </c>
      <c r="E236" s="149" t="s">
        <v>3593</v>
      </c>
      <c r="F236" s="150" t="s">
        <v>3594</v>
      </c>
      <c r="G236" s="151" t="s">
        <v>489</v>
      </c>
      <c r="H236" s="152">
        <v>480</v>
      </c>
      <c r="I236" s="153"/>
      <c r="J236" s="154">
        <f t="shared" si="30"/>
        <v>0</v>
      </c>
      <c r="K236" s="150"/>
      <c r="L236" s="32"/>
      <c r="M236" s="155" t="s">
        <v>1</v>
      </c>
      <c r="N236" s="156" t="s">
        <v>41</v>
      </c>
      <c r="P236" s="157">
        <f t="shared" si="31"/>
        <v>0</v>
      </c>
      <c r="Q236" s="157">
        <v>0</v>
      </c>
      <c r="R236" s="157">
        <f t="shared" si="32"/>
        <v>0</v>
      </c>
      <c r="S236" s="157">
        <v>0</v>
      </c>
      <c r="T236" s="158">
        <f t="shared" si="33"/>
        <v>0</v>
      </c>
      <c r="AR236" s="159" t="s">
        <v>759</v>
      </c>
      <c r="AT236" s="159" t="s">
        <v>373</v>
      </c>
      <c r="AU236" s="159" t="s">
        <v>88</v>
      </c>
      <c r="AY236" s="17" t="s">
        <v>371</v>
      </c>
      <c r="BE236" s="160">
        <f t="shared" si="34"/>
        <v>0</v>
      </c>
      <c r="BF236" s="160">
        <f t="shared" si="35"/>
        <v>0</v>
      </c>
      <c r="BG236" s="160">
        <f t="shared" si="36"/>
        <v>0</v>
      </c>
      <c r="BH236" s="160">
        <f t="shared" si="37"/>
        <v>0</v>
      </c>
      <c r="BI236" s="160">
        <f t="shared" si="38"/>
        <v>0</v>
      </c>
      <c r="BJ236" s="17" t="s">
        <v>88</v>
      </c>
      <c r="BK236" s="160">
        <f t="shared" si="39"/>
        <v>0</v>
      </c>
      <c r="BL236" s="17" t="s">
        <v>759</v>
      </c>
      <c r="BM236" s="159" t="s">
        <v>3595</v>
      </c>
    </row>
    <row r="237" spans="2:65" s="1" customFormat="1" ht="24.2" customHeight="1" x14ac:dyDescent="0.2">
      <c r="B237" s="147"/>
      <c r="C237" s="148" t="s">
        <v>698</v>
      </c>
      <c r="D237" s="148" t="s">
        <v>373</v>
      </c>
      <c r="E237" s="149" t="s">
        <v>3596</v>
      </c>
      <c r="F237" s="150" t="s">
        <v>3597</v>
      </c>
      <c r="G237" s="151" t="s">
        <v>513</v>
      </c>
      <c r="H237" s="152">
        <v>450</v>
      </c>
      <c r="I237" s="153"/>
      <c r="J237" s="154">
        <f t="shared" si="30"/>
        <v>0</v>
      </c>
      <c r="K237" s="150"/>
      <c r="L237" s="32"/>
      <c r="M237" s="155" t="s">
        <v>1</v>
      </c>
      <c r="N237" s="156" t="s">
        <v>41</v>
      </c>
      <c r="P237" s="157">
        <f t="shared" si="31"/>
        <v>0</v>
      </c>
      <c r="Q237" s="157">
        <v>0</v>
      </c>
      <c r="R237" s="157">
        <f t="shared" si="32"/>
        <v>0</v>
      </c>
      <c r="S237" s="157">
        <v>5.0000000000000002E-5</v>
      </c>
      <c r="T237" s="158">
        <f t="shared" si="33"/>
        <v>2.2500000000000003E-2</v>
      </c>
      <c r="AR237" s="159" t="s">
        <v>759</v>
      </c>
      <c r="AT237" s="159" t="s">
        <v>373</v>
      </c>
      <c r="AU237" s="159" t="s">
        <v>88</v>
      </c>
      <c r="AY237" s="17" t="s">
        <v>371</v>
      </c>
      <c r="BE237" s="160">
        <f t="shared" si="34"/>
        <v>0</v>
      </c>
      <c r="BF237" s="160">
        <f t="shared" si="35"/>
        <v>0</v>
      </c>
      <c r="BG237" s="160">
        <f t="shared" si="36"/>
        <v>0</v>
      </c>
      <c r="BH237" s="160">
        <f t="shared" si="37"/>
        <v>0</v>
      </c>
      <c r="BI237" s="160">
        <f t="shared" si="38"/>
        <v>0</v>
      </c>
      <c r="BJ237" s="17" t="s">
        <v>88</v>
      </c>
      <c r="BK237" s="160">
        <f t="shared" si="39"/>
        <v>0</v>
      </c>
      <c r="BL237" s="17" t="s">
        <v>759</v>
      </c>
      <c r="BM237" s="159" t="s">
        <v>3598</v>
      </c>
    </row>
    <row r="238" spans="2:65" s="1" customFormat="1" ht="33" customHeight="1" x14ac:dyDescent="0.2">
      <c r="B238" s="147"/>
      <c r="C238" s="148" t="s">
        <v>702</v>
      </c>
      <c r="D238" s="148" t="s">
        <v>373</v>
      </c>
      <c r="E238" s="149" t="s">
        <v>3599</v>
      </c>
      <c r="F238" s="150" t="s">
        <v>3600</v>
      </c>
      <c r="G238" s="151" t="s">
        <v>513</v>
      </c>
      <c r="H238" s="152">
        <v>650</v>
      </c>
      <c r="I238" s="153"/>
      <c r="J238" s="154">
        <f t="shared" si="30"/>
        <v>0</v>
      </c>
      <c r="K238" s="150"/>
      <c r="L238" s="32"/>
      <c r="M238" s="155" t="s">
        <v>1</v>
      </c>
      <c r="N238" s="156" t="s">
        <v>41</v>
      </c>
      <c r="P238" s="157">
        <f t="shared" si="31"/>
        <v>0</v>
      </c>
      <c r="Q238" s="157">
        <v>0</v>
      </c>
      <c r="R238" s="157">
        <f t="shared" si="32"/>
        <v>0</v>
      </c>
      <c r="S238" s="157">
        <v>1E-4</v>
      </c>
      <c r="T238" s="158">
        <f t="shared" si="33"/>
        <v>6.5000000000000002E-2</v>
      </c>
      <c r="AR238" s="159" t="s">
        <v>759</v>
      </c>
      <c r="AT238" s="159" t="s">
        <v>373</v>
      </c>
      <c r="AU238" s="159" t="s">
        <v>88</v>
      </c>
      <c r="AY238" s="17" t="s">
        <v>371</v>
      </c>
      <c r="BE238" s="160">
        <f t="shared" si="34"/>
        <v>0</v>
      </c>
      <c r="BF238" s="160">
        <f t="shared" si="35"/>
        <v>0</v>
      </c>
      <c r="BG238" s="160">
        <f t="shared" si="36"/>
        <v>0</v>
      </c>
      <c r="BH238" s="160">
        <f t="shared" si="37"/>
        <v>0</v>
      </c>
      <c r="BI238" s="160">
        <f t="shared" si="38"/>
        <v>0</v>
      </c>
      <c r="BJ238" s="17" t="s">
        <v>88</v>
      </c>
      <c r="BK238" s="160">
        <f t="shared" si="39"/>
        <v>0</v>
      </c>
      <c r="BL238" s="17" t="s">
        <v>759</v>
      </c>
      <c r="BM238" s="159" t="s">
        <v>3601</v>
      </c>
    </row>
    <row r="239" spans="2:65" s="1" customFormat="1" ht="24.2" customHeight="1" x14ac:dyDescent="0.2">
      <c r="B239" s="147"/>
      <c r="C239" s="148" t="s">
        <v>706</v>
      </c>
      <c r="D239" s="148" t="s">
        <v>373</v>
      </c>
      <c r="E239" s="149" t="s">
        <v>3602</v>
      </c>
      <c r="F239" s="150" t="s">
        <v>3603</v>
      </c>
      <c r="G239" s="151" t="s">
        <v>513</v>
      </c>
      <c r="H239" s="152">
        <v>8</v>
      </c>
      <c r="I239" s="153"/>
      <c r="J239" s="154">
        <f t="shared" si="30"/>
        <v>0</v>
      </c>
      <c r="K239" s="150"/>
      <c r="L239" s="32"/>
      <c r="M239" s="155" t="s">
        <v>1</v>
      </c>
      <c r="N239" s="156" t="s">
        <v>41</v>
      </c>
      <c r="P239" s="157">
        <f t="shared" si="31"/>
        <v>0</v>
      </c>
      <c r="Q239" s="157">
        <v>0</v>
      </c>
      <c r="R239" s="157">
        <f t="shared" si="32"/>
        <v>0</v>
      </c>
      <c r="S239" s="157">
        <v>0</v>
      </c>
      <c r="T239" s="158">
        <f t="shared" si="33"/>
        <v>0</v>
      </c>
      <c r="AR239" s="159" t="s">
        <v>759</v>
      </c>
      <c r="AT239" s="159" t="s">
        <v>373</v>
      </c>
      <c r="AU239" s="159" t="s">
        <v>88</v>
      </c>
      <c r="AY239" s="17" t="s">
        <v>371</v>
      </c>
      <c r="BE239" s="160">
        <f t="shared" si="34"/>
        <v>0</v>
      </c>
      <c r="BF239" s="160">
        <f t="shared" si="35"/>
        <v>0</v>
      </c>
      <c r="BG239" s="160">
        <f t="shared" si="36"/>
        <v>0</v>
      </c>
      <c r="BH239" s="160">
        <f t="shared" si="37"/>
        <v>0</v>
      </c>
      <c r="BI239" s="160">
        <f t="shared" si="38"/>
        <v>0</v>
      </c>
      <c r="BJ239" s="17" t="s">
        <v>88</v>
      </c>
      <c r="BK239" s="160">
        <f t="shared" si="39"/>
        <v>0</v>
      </c>
      <c r="BL239" s="17" t="s">
        <v>759</v>
      </c>
      <c r="BM239" s="159" t="s">
        <v>3604</v>
      </c>
    </row>
    <row r="240" spans="2:65" s="1" customFormat="1" ht="33" customHeight="1" x14ac:dyDescent="0.2">
      <c r="B240" s="147"/>
      <c r="C240" s="148" t="s">
        <v>710</v>
      </c>
      <c r="D240" s="148" t="s">
        <v>373</v>
      </c>
      <c r="E240" s="149" t="s">
        <v>3605</v>
      </c>
      <c r="F240" s="150" t="s">
        <v>3606</v>
      </c>
      <c r="G240" s="151" t="s">
        <v>513</v>
      </c>
      <c r="H240" s="152">
        <v>540</v>
      </c>
      <c r="I240" s="153"/>
      <c r="J240" s="154">
        <f t="shared" si="30"/>
        <v>0</v>
      </c>
      <c r="K240" s="150"/>
      <c r="L240" s="32"/>
      <c r="M240" s="155" t="s">
        <v>1</v>
      </c>
      <c r="N240" s="156" t="s">
        <v>41</v>
      </c>
      <c r="P240" s="157">
        <f t="shared" si="31"/>
        <v>0</v>
      </c>
      <c r="Q240" s="157">
        <v>0</v>
      </c>
      <c r="R240" s="157">
        <f t="shared" si="32"/>
        <v>0</v>
      </c>
      <c r="S240" s="157">
        <v>1E-3</v>
      </c>
      <c r="T240" s="158">
        <f t="shared" si="33"/>
        <v>0.54</v>
      </c>
      <c r="AR240" s="159" t="s">
        <v>759</v>
      </c>
      <c r="AT240" s="159" t="s">
        <v>373</v>
      </c>
      <c r="AU240" s="159" t="s">
        <v>88</v>
      </c>
      <c r="AY240" s="17" t="s">
        <v>371</v>
      </c>
      <c r="BE240" s="160">
        <f t="shared" si="34"/>
        <v>0</v>
      </c>
      <c r="BF240" s="160">
        <f t="shared" si="35"/>
        <v>0</v>
      </c>
      <c r="BG240" s="160">
        <f t="shared" si="36"/>
        <v>0</v>
      </c>
      <c r="BH240" s="160">
        <f t="shared" si="37"/>
        <v>0</v>
      </c>
      <c r="BI240" s="160">
        <f t="shared" si="38"/>
        <v>0</v>
      </c>
      <c r="BJ240" s="17" t="s">
        <v>88</v>
      </c>
      <c r="BK240" s="160">
        <f t="shared" si="39"/>
        <v>0</v>
      </c>
      <c r="BL240" s="17" t="s">
        <v>759</v>
      </c>
      <c r="BM240" s="159" t="s">
        <v>3607</v>
      </c>
    </row>
    <row r="241" spans="2:65" s="1" customFormat="1" ht="16.5" customHeight="1" x14ac:dyDescent="0.2">
      <c r="B241" s="147"/>
      <c r="C241" s="148" t="s">
        <v>1181</v>
      </c>
      <c r="D241" s="148" t="s">
        <v>373</v>
      </c>
      <c r="E241" s="149" t="s">
        <v>3608</v>
      </c>
      <c r="F241" s="150" t="s">
        <v>3609</v>
      </c>
      <c r="G241" s="151" t="s">
        <v>1408</v>
      </c>
      <c r="H241" s="199"/>
      <c r="I241" s="153"/>
      <c r="J241" s="154">
        <f t="shared" si="30"/>
        <v>0</v>
      </c>
      <c r="K241" s="150"/>
      <c r="L241" s="32"/>
      <c r="M241" s="155" t="s">
        <v>1</v>
      </c>
      <c r="N241" s="156" t="s">
        <v>41</v>
      </c>
      <c r="P241" s="157">
        <f t="shared" si="31"/>
        <v>0</v>
      </c>
      <c r="Q241" s="157">
        <v>0</v>
      </c>
      <c r="R241" s="157">
        <f t="shared" si="32"/>
        <v>0</v>
      </c>
      <c r="S241" s="157">
        <v>0</v>
      </c>
      <c r="T241" s="158">
        <f t="shared" si="33"/>
        <v>0</v>
      </c>
      <c r="AR241" s="159" t="s">
        <v>759</v>
      </c>
      <c r="AT241" s="159" t="s">
        <v>373</v>
      </c>
      <c r="AU241" s="159" t="s">
        <v>88</v>
      </c>
      <c r="AY241" s="17" t="s">
        <v>371</v>
      </c>
      <c r="BE241" s="160">
        <f t="shared" si="34"/>
        <v>0</v>
      </c>
      <c r="BF241" s="160">
        <f t="shared" si="35"/>
        <v>0</v>
      </c>
      <c r="BG241" s="160">
        <f t="shared" si="36"/>
        <v>0</v>
      </c>
      <c r="BH241" s="160">
        <f t="shared" si="37"/>
        <v>0</v>
      </c>
      <c r="BI241" s="160">
        <f t="shared" si="38"/>
        <v>0</v>
      </c>
      <c r="BJ241" s="17" t="s">
        <v>88</v>
      </c>
      <c r="BK241" s="160">
        <f t="shared" si="39"/>
        <v>0</v>
      </c>
      <c r="BL241" s="17" t="s">
        <v>759</v>
      </c>
      <c r="BM241" s="159" t="s">
        <v>3610</v>
      </c>
    </row>
    <row r="242" spans="2:65" s="1" customFormat="1" ht="16.5" customHeight="1" x14ac:dyDescent="0.2">
      <c r="B242" s="147"/>
      <c r="C242" s="148" t="s">
        <v>1190</v>
      </c>
      <c r="D242" s="148" t="s">
        <v>373</v>
      </c>
      <c r="E242" s="149" t="s">
        <v>3611</v>
      </c>
      <c r="F242" s="150" t="s">
        <v>3612</v>
      </c>
      <c r="G242" s="151" t="s">
        <v>1408</v>
      </c>
      <c r="H242" s="199"/>
      <c r="I242" s="153"/>
      <c r="J242" s="154">
        <f t="shared" si="30"/>
        <v>0</v>
      </c>
      <c r="K242" s="150"/>
      <c r="L242" s="32"/>
      <c r="M242" s="155" t="s">
        <v>1</v>
      </c>
      <c r="N242" s="156" t="s">
        <v>41</v>
      </c>
      <c r="P242" s="157">
        <f t="shared" si="31"/>
        <v>0</v>
      </c>
      <c r="Q242" s="157">
        <v>0</v>
      </c>
      <c r="R242" s="157">
        <f t="shared" si="32"/>
        <v>0</v>
      </c>
      <c r="S242" s="157">
        <v>0</v>
      </c>
      <c r="T242" s="158">
        <f t="shared" si="33"/>
        <v>0</v>
      </c>
      <c r="AR242" s="159" t="s">
        <v>1185</v>
      </c>
      <c r="AT242" s="159" t="s">
        <v>373</v>
      </c>
      <c r="AU242" s="159" t="s">
        <v>88</v>
      </c>
      <c r="AY242" s="17" t="s">
        <v>371</v>
      </c>
      <c r="BE242" s="160">
        <f t="shared" si="34"/>
        <v>0</v>
      </c>
      <c r="BF242" s="160">
        <f t="shared" si="35"/>
        <v>0</v>
      </c>
      <c r="BG242" s="160">
        <f t="shared" si="36"/>
        <v>0</v>
      </c>
      <c r="BH242" s="160">
        <f t="shared" si="37"/>
        <v>0</v>
      </c>
      <c r="BI242" s="160">
        <f t="shared" si="38"/>
        <v>0</v>
      </c>
      <c r="BJ242" s="17" t="s">
        <v>88</v>
      </c>
      <c r="BK242" s="160">
        <f t="shared" si="39"/>
        <v>0</v>
      </c>
      <c r="BL242" s="17" t="s">
        <v>1185</v>
      </c>
      <c r="BM242" s="159" t="s">
        <v>3613</v>
      </c>
    </row>
    <row r="243" spans="2:65" s="1" customFormat="1" ht="16.5" customHeight="1" x14ac:dyDescent="0.2">
      <c r="B243" s="147"/>
      <c r="C243" s="148" t="s">
        <v>1216</v>
      </c>
      <c r="D243" s="148" t="s">
        <v>373</v>
      </c>
      <c r="E243" s="149" t="s">
        <v>3614</v>
      </c>
      <c r="F243" s="150" t="s">
        <v>3615</v>
      </c>
      <c r="G243" s="151" t="s">
        <v>1408</v>
      </c>
      <c r="H243" s="199"/>
      <c r="I243" s="153"/>
      <c r="J243" s="154">
        <f t="shared" si="30"/>
        <v>0</v>
      </c>
      <c r="K243" s="150"/>
      <c r="L243" s="32"/>
      <c r="M243" s="155" t="s">
        <v>1</v>
      </c>
      <c r="N243" s="156" t="s">
        <v>41</v>
      </c>
      <c r="P243" s="157">
        <f t="shared" si="31"/>
        <v>0</v>
      </c>
      <c r="Q243" s="157">
        <v>0</v>
      </c>
      <c r="R243" s="157">
        <f t="shared" si="32"/>
        <v>0</v>
      </c>
      <c r="S243" s="157">
        <v>0</v>
      </c>
      <c r="T243" s="158">
        <f t="shared" si="33"/>
        <v>0</v>
      </c>
      <c r="AR243" s="159" t="s">
        <v>759</v>
      </c>
      <c r="AT243" s="159" t="s">
        <v>373</v>
      </c>
      <c r="AU243" s="159" t="s">
        <v>88</v>
      </c>
      <c r="AY243" s="17" t="s">
        <v>371</v>
      </c>
      <c r="BE243" s="160">
        <f t="shared" si="34"/>
        <v>0</v>
      </c>
      <c r="BF243" s="160">
        <f t="shared" si="35"/>
        <v>0</v>
      </c>
      <c r="BG243" s="160">
        <f t="shared" si="36"/>
        <v>0</v>
      </c>
      <c r="BH243" s="160">
        <f t="shared" si="37"/>
        <v>0</v>
      </c>
      <c r="BI243" s="160">
        <f t="shared" si="38"/>
        <v>0</v>
      </c>
      <c r="BJ243" s="17" t="s">
        <v>88</v>
      </c>
      <c r="BK243" s="160">
        <f t="shared" si="39"/>
        <v>0</v>
      </c>
      <c r="BL243" s="17" t="s">
        <v>759</v>
      </c>
      <c r="BM243" s="159" t="s">
        <v>3616</v>
      </c>
    </row>
    <row r="244" spans="2:65" s="11" customFormat="1" ht="22.9" customHeight="1" x14ac:dyDescent="0.2">
      <c r="B244" s="136"/>
      <c r="D244" s="137" t="s">
        <v>74</v>
      </c>
      <c r="E244" s="145" t="s">
        <v>3617</v>
      </c>
      <c r="F244" s="145" t="s">
        <v>3618</v>
      </c>
      <c r="I244" s="139"/>
      <c r="J244" s="146">
        <f>BK244</f>
        <v>0</v>
      </c>
      <c r="L244" s="136"/>
      <c r="M244" s="140"/>
      <c r="P244" s="141">
        <f>SUM(P245:P255)</f>
        <v>0</v>
      </c>
      <c r="R244" s="141">
        <f>SUM(R245:R255)</f>
        <v>3.2550000000000003E-2</v>
      </c>
      <c r="T244" s="142">
        <f>SUM(T245:T255)</f>
        <v>0</v>
      </c>
      <c r="AR244" s="137" t="s">
        <v>384</v>
      </c>
      <c r="AT244" s="143" t="s">
        <v>74</v>
      </c>
      <c r="AU244" s="143" t="s">
        <v>82</v>
      </c>
      <c r="AY244" s="137" t="s">
        <v>371</v>
      </c>
      <c r="BK244" s="144">
        <f>SUM(BK245:BK255)</f>
        <v>0</v>
      </c>
    </row>
    <row r="245" spans="2:65" s="1" customFormat="1" ht="24.2" customHeight="1" x14ac:dyDescent="0.2">
      <c r="B245" s="147"/>
      <c r="C245" s="148" t="s">
        <v>983</v>
      </c>
      <c r="D245" s="148" t="s">
        <v>373</v>
      </c>
      <c r="E245" s="149" t="s">
        <v>3619</v>
      </c>
      <c r="F245" s="150" t="s">
        <v>3620</v>
      </c>
      <c r="G245" s="151" t="s">
        <v>489</v>
      </c>
      <c r="H245" s="152">
        <v>80</v>
      </c>
      <c r="I245" s="153"/>
      <c r="J245" s="154">
        <f t="shared" ref="J245:J255" si="40">ROUND(I245*H245,2)</f>
        <v>0</v>
      </c>
      <c r="K245" s="150"/>
      <c r="L245" s="32"/>
      <c r="M245" s="155" t="s">
        <v>1</v>
      </c>
      <c r="N245" s="156" t="s">
        <v>41</v>
      </c>
      <c r="P245" s="157">
        <f t="shared" ref="P245:P255" si="41">O245*H245</f>
        <v>0</v>
      </c>
      <c r="Q245" s="157">
        <v>0</v>
      </c>
      <c r="R245" s="157">
        <f t="shared" ref="R245:R255" si="42">Q245*H245</f>
        <v>0</v>
      </c>
      <c r="S245" s="157">
        <v>0</v>
      </c>
      <c r="T245" s="158">
        <f t="shared" ref="T245:T255" si="43">S245*H245</f>
        <v>0</v>
      </c>
      <c r="AR245" s="159" t="s">
        <v>759</v>
      </c>
      <c r="AT245" s="159" t="s">
        <v>373</v>
      </c>
      <c r="AU245" s="159" t="s">
        <v>88</v>
      </c>
      <c r="AY245" s="17" t="s">
        <v>371</v>
      </c>
      <c r="BE245" s="160">
        <f t="shared" ref="BE245:BE255" si="44">IF(N245="základná",J245,0)</f>
        <v>0</v>
      </c>
      <c r="BF245" s="160">
        <f t="shared" ref="BF245:BF255" si="45">IF(N245="znížená",J245,0)</f>
        <v>0</v>
      </c>
      <c r="BG245" s="160">
        <f t="shared" ref="BG245:BG255" si="46">IF(N245="zákl. prenesená",J245,0)</f>
        <v>0</v>
      </c>
      <c r="BH245" s="160">
        <f t="shared" ref="BH245:BH255" si="47">IF(N245="zníž. prenesená",J245,0)</f>
        <v>0</v>
      </c>
      <c r="BI245" s="160">
        <f t="shared" ref="BI245:BI255" si="48">IF(N245="nulová",J245,0)</f>
        <v>0</v>
      </c>
      <c r="BJ245" s="17" t="s">
        <v>88</v>
      </c>
      <c r="BK245" s="160">
        <f t="shared" ref="BK245:BK255" si="49">ROUND(I245*H245,2)</f>
        <v>0</v>
      </c>
      <c r="BL245" s="17" t="s">
        <v>759</v>
      </c>
      <c r="BM245" s="159" t="s">
        <v>3621</v>
      </c>
    </row>
    <row r="246" spans="2:65" s="1" customFormat="1" ht="24.2" customHeight="1" x14ac:dyDescent="0.2">
      <c r="B246" s="147"/>
      <c r="C246" s="148" t="s">
        <v>987</v>
      </c>
      <c r="D246" s="148" t="s">
        <v>373</v>
      </c>
      <c r="E246" s="149" t="s">
        <v>3622</v>
      </c>
      <c r="F246" s="150" t="s">
        <v>3623</v>
      </c>
      <c r="G246" s="151" t="s">
        <v>489</v>
      </c>
      <c r="H246" s="152">
        <v>30</v>
      </c>
      <c r="I246" s="153"/>
      <c r="J246" s="154">
        <f t="shared" si="40"/>
        <v>0</v>
      </c>
      <c r="K246" s="150"/>
      <c r="L246" s="32"/>
      <c r="M246" s="155" t="s">
        <v>1</v>
      </c>
      <c r="N246" s="156" t="s">
        <v>41</v>
      </c>
      <c r="P246" s="157">
        <f t="shared" si="41"/>
        <v>0</v>
      </c>
      <c r="Q246" s="157">
        <v>0</v>
      </c>
      <c r="R246" s="157">
        <f t="shared" si="42"/>
        <v>0</v>
      </c>
      <c r="S246" s="157">
        <v>0</v>
      </c>
      <c r="T246" s="158">
        <f t="shared" si="43"/>
        <v>0</v>
      </c>
      <c r="AR246" s="159" t="s">
        <v>759</v>
      </c>
      <c r="AT246" s="159" t="s">
        <v>373</v>
      </c>
      <c r="AU246" s="159" t="s">
        <v>88</v>
      </c>
      <c r="AY246" s="17" t="s">
        <v>371</v>
      </c>
      <c r="BE246" s="160">
        <f t="shared" si="44"/>
        <v>0</v>
      </c>
      <c r="BF246" s="160">
        <f t="shared" si="45"/>
        <v>0</v>
      </c>
      <c r="BG246" s="160">
        <f t="shared" si="46"/>
        <v>0</v>
      </c>
      <c r="BH246" s="160">
        <f t="shared" si="47"/>
        <v>0</v>
      </c>
      <c r="BI246" s="160">
        <f t="shared" si="48"/>
        <v>0</v>
      </c>
      <c r="BJ246" s="17" t="s">
        <v>88</v>
      </c>
      <c r="BK246" s="160">
        <f t="shared" si="49"/>
        <v>0</v>
      </c>
      <c r="BL246" s="17" t="s">
        <v>759</v>
      </c>
      <c r="BM246" s="159" t="s">
        <v>3624</v>
      </c>
    </row>
    <row r="247" spans="2:65" s="1" customFormat="1" ht="24.2" customHeight="1" x14ac:dyDescent="0.2">
      <c r="B247" s="147"/>
      <c r="C247" s="148" t="s">
        <v>1017</v>
      </c>
      <c r="D247" s="148" t="s">
        <v>373</v>
      </c>
      <c r="E247" s="149" t="s">
        <v>3625</v>
      </c>
      <c r="F247" s="150" t="s">
        <v>3626</v>
      </c>
      <c r="G247" s="151" t="s">
        <v>391</v>
      </c>
      <c r="H247" s="152">
        <v>50</v>
      </c>
      <c r="I247" s="153"/>
      <c r="J247" s="154">
        <f t="shared" si="40"/>
        <v>0</v>
      </c>
      <c r="K247" s="150"/>
      <c r="L247" s="32"/>
      <c r="M247" s="155" t="s">
        <v>1</v>
      </c>
      <c r="N247" s="156" t="s">
        <v>41</v>
      </c>
      <c r="P247" s="157">
        <f t="shared" si="41"/>
        <v>0</v>
      </c>
      <c r="Q247" s="157">
        <v>0</v>
      </c>
      <c r="R247" s="157">
        <f t="shared" si="42"/>
        <v>0</v>
      </c>
      <c r="S247" s="157">
        <v>0</v>
      </c>
      <c r="T247" s="158">
        <f t="shared" si="43"/>
        <v>0</v>
      </c>
      <c r="AR247" s="159" t="s">
        <v>759</v>
      </c>
      <c r="AT247" s="159" t="s">
        <v>373</v>
      </c>
      <c r="AU247" s="159" t="s">
        <v>88</v>
      </c>
      <c r="AY247" s="17" t="s">
        <v>371</v>
      </c>
      <c r="BE247" s="160">
        <f t="shared" si="44"/>
        <v>0</v>
      </c>
      <c r="BF247" s="160">
        <f t="shared" si="45"/>
        <v>0</v>
      </c>
      <c r="BG247" s="160">
        <f t="shared" si="46"/>
        <v>0</v>
      </c>
      <c r="BH247" s="160">
        <f t="shared" si="47"/>
        <v>0</v>
      </c>
      <c r="BI247" s="160">
        <f t="shared" si="48"/>
        <v>0</v>
      </c>
      <c r="BJ247" s="17" t="s">
        <v>88</v>
      </c>
      <c r="BK247" s="160">
        <f t="shared" si="49"/>
        <v>0</v>
      </c>
      <c r="BL247" s="17" t="s">
        <v>759</v>
      </c>
      <c r="BM247" s="159" t="s">
        <v>3627</v>
      </c>
    </row>
    <row r="248" spans="2:65" s="1" customFormat="1" ht="24.2" customHeight="1" x14ac:dyDescent="0.2">
      <c r="B248" s="147"/>
      <c r="C248" s="148" t="s">
        <v>1093</v>
      </c>
      <c r="D248" s="148" t="s">
        <v>373</v>
      </c>
      <c r="E248" s="149" t="s">
        <v>3628</v>
      </c>
      <c r="F248" s="150" t="s">
        <v>3629</v>
      </c>
      <c r="G248" s="151" t="s">
        <v>489</v>
      </c>
      <c r="H248" s="152">
        <v>155</v>
      </c>
      <c r="I248" s="153"/>
      <c r="J248" s="154">
        <f t="shared" si="40"/>
        <v>0</v>
      </c>
      <c r="K248" s="150"/>
      <c r="L248" s="32"/>
      <c r="M248" s="155" t="s">
        <v>1</v>
      </c>
      <c r="N248" s="156" t="s">
        <v>41</v>
      </c>
      <c r="P248" s="157">
        <f t="shared" si="41"/>
        <v>0</v>
      </c>
      <c r="Q248" s="157">
        <v>0</v>
      </c>
      <c r="R248" s="157">
        <f t="shared" si="42"/>
        <v>0</v>
      </c>
      <c r="S248" s="157">
        <v>0</v>
      </c>
      <c r="T248" s="158">
        <f t="shared" si="43"/>
        <v>0</v>
      </c>
      <c r="AR248" s="159" t="s">
        <v>759</v>
      </c>
      <c r="AT248" s="159" t="s">
        <v>373</v>
      </c>
      <c r="AU248" s="159" t="s">
        <v>88</v>
      </c>
      <c r="AY248" s="17" t="s">
        <v>371</v>
      </c>
      <c r="BE248" s="160">
        <f t="shared" si="44"/>
        <v>0</v>
      </c>
      <c r="BF248" s="160">
        <f t="shared" si="45"/>
        <v>0</v>
      </c>
      <c r="BG248" s="160">
        <f t="shared" si="46"/>
        <v>0</v>
      </c>
      <c r="BH248" s="160">
        <f t="shared" si="47"/>
        <v>0</v>
      </c>
      <c r="BI248" s="160">
        <f t="shared" si="48"/>
        <v>0</v>
      </c>
      <c r="BJ248" s="17" t="s">
        <v>88</v>
      </c>
      <c r="BK248" s="160">
        <f t="shared" si="49"/>
        <v>0</v>
      </c>
      <c r="BL248" s="17" t="s">
        <v>759</v>
      </c>
      <c r="BM248" s="159" t="s">
        <v>3630</v>
      </c>
    </row>
    <row r="249" spans="2:65" s="1" customFormat="1" ht="24.2" customHeight="1" x14ac:dyDescent="0.2">
      <c r="B249" s="147"/>
      <c r="C249" s="189" t="s">
        <v>1103</v>
      </c>
      <c r="D249" s="189" t="s">
        <v>891</v>
      </c>
      <c r="E249" s="190" t="s">
        <v>3631</v>
      </c>
      <c r="F249" s="191" t="s">
        <v>3632</v>
      </c>
      <c r="G249" s="192" t="s">
        <v>489</v>
      </c>
      <c r="H249" s="193">
        <v>155</v>
      </c>
      <c r="I249" s="194"/>
      <c r="J249" s="195">
        <f t="shared" si="40"/>
        <v>0</v>
      </c>
      <c r="K249" s="191"/>
      <c r="L249" s="196"/>
      <c r="M249" s="197" t="s">
        <v>1</v>
      </c>
      <c r="N249" s="198" t="s">
        <v>41</v>
      </c>
      <c r="P249" s="157">
        <f t="shared" si="41"/>
        <v>0</v>
      </c>
      <c r="Q249" s="157">
        <v>2.1000000000000001E-4</v>
      </c>
      <c r="R249" s="157">
        <f t="shared" si="42"/>
        <v>3.2550000000000003E-2</v>
      </c>
      <c r="S249" s="157">
        <v>0</v>
      </c>
      <c r="T249" s="158">
        <f t="shared" si="43"/>
        <v>0</v>
      </c>
      <c r="AR249" s="159" t="s">
        <v>1185</v>
      </c>
      <c r="AT249" s="159" t="s">
        <v>891</v>
      </c>
      <c r="AU249" s="159" t="s">
        <v>88</v>
      </c>
      <c r="AY249" s="17" t="s">
        <v>371</v>
      </c>
      <c r="BE249" s="160">
        <f t="shared" si="44"/>
        <v>0</v>
      </c>
      <c r="BF249" s="160">
        <f t="shared" si="45"/>
        <v>0</v>
      </c>
      <c r="BG249" s="160">
        <f t="shared" si="46"/>
        <v>0</v>
      </c>
      <c r="BH249" s="160">
        <f t="shared" si="47"/>
        <v>0</v>
      </c>
      <c r="BI249" s="160">
        <f t="shared" si="48"/>
        <v>0</v>
      </c>
      <c r="BJ249" s="17" t="s">
        <v>88</v>
      </c>
      <c r="BK249" s="160">
        <f t="shared" si="49"/>
        <v>0</v>
      </c>
      <c r="BL249" s="17" t="s">
        <v>1185</v>
      </c>
      <c r="BM249" s="159" t="s">
        <v>3633</v>
      </c>
    </row>
    <row r="250" spans="2:65" s="1" customFormat="1" ht="33" customHeight="1" x14ac:dyDescent="0.2">
      <c r="B250" s="147"/>
      <c r="C250" s="148" t="s">
        <v>993</v>
      </c>
      <c r="D250" s="148" t="s">
        <v>373</v>
      </c>
      <c r="E250" s="149" t="s">
        <v>3634</v>
      </c>
      <c r="F250" s="150" t="s">
        <v>3635</v>
      </c>
      <c r="G250" s="151" t="s">
        <v>489</v>
      </c>
      <c r="H250" s="152">
        <v>80</v>
      </c>
      <c r="I250" s="153"/>
      <c r="J250" s="154">
        <f t="shared" si="40"/>
        <v>0</v>
      </c>
      <c r="K250" s="150"/>
      <c r="L250" s="32"/>
      <c r="M250" s="155" t="s">
        <v>1</v>
      </c>
      <c r="N250" s="156" t="s">
        <v>41</v>
      </c>
      <c r="P250" s="157">
        <f t="shared" si="41"/>
        <v>0</v>
      </c>
      <c r="Q250" s="157">
        <v>0</v>
      </c>
      <c r="R250" s="157">
        <f t="shared" si="42"/>
        <v>0</v>
      </c>
      <c r="S250" s="157">
        <v>0</v>
      </c>
      <c r="T250" s="158">
        <f t="shared" si="43"/>
        <v>0</v>
      </c>
      <c r="AR250" s="159" t="s">
        <v>759</v>
      </c>
      <c r="AT250" s="159" t="s">
        <v>373</v>
      </c>
      <c r="AU250" s="159" t="s">
        <v>88</v>
      </c>
      <c r="AY250" s="17" t="s">
        <v>371</v>
      </c>
      <c r="BE250" s="160">
        <f t="shared" si="44"/>
        <v>0</v>
      </c>
      <c r="BF250" s="160">
        <f t="shared" si="45"/>
        <v>0</v>
      </c>
      <c r="BG250" s="160">
        <f t="shared" si="46"/>
        <v>0</v>
      </c>
      <c r="BH250" s="160">
        <f t="shared" si="47"/>
        <v>0</v>
      </c>
      <c r="BI250" s="160">
        <f t="shared" si="48"/>
        <v>0</v>
      </c>
      <c r="BJ250" s="17" t="s">
        <v>88</v>
      </c>
      <c r="BK250" s="160">
        <f t="shared" si="49"/>
        <v>0</v>
      </c>
      <c r="BL250" s="17" t="s">
        <v>759</v>
      </c>
      <c r="BM250" s="159" t="s">
        <v>3636</v>
      </c>
    </row>
    <row r="251" spans="2:65" s="1" customFormat="1" ht="33" customHeight="1" x14ac:dyDescent="0.2">
      <c r="B251" s="147"/>
      <c r="C251" s="148" t="s">
        <v>1001</v>
      </c>
      <c r="D251" s="148" t="s">
        <v>373</v>
      </c>
      <c r="E251" s="149" t="s">
        <v>3637</v>
      </c>
      <c r="F251" s="150" t="s">
        <v>3638</v>
      </c>
      <c r="G251" s="151" t="s">
        <v>489</v>
      </c>
      <c r="H251" s="152">
        <v>30</v>
      </c>
      <c r="I251" s="153"/>
      <c r="J251" s="154">
        <f t="shared" si="40"/>
        <v>0</v>
      </c>
      <c r="K251" s="150"/>
      <c r="L251" s="32"/>
      <c r="M251" s="155" t="s">
        <v>1</v>
      </c>
      <c r="N251" s="156" t="s">
        <v>41</v>
      </c>
      <c r="P251" s="157">
        <f t="shared" si="41"/>
        <v>0</v>
      </c>
      <c r="Q251" s="157">
        <v>0</v>
      </c>
      <c r="R251" s="157">
        <f t="shared" si="42"/>
        <v>0</v>
      </c>
      <c r="S251" s="157">
        <v>0</v>
      </c>
      <c r="T251" s="158">
        <f t="shared" si="43"/>
        <v>0</v>
      </c>
      <c r="AR251" s="159" t="s">
        <v>759</v>
      </c>
      <c r="AT251" s="159" t="s">
        <v>373</v>
      </c>
      <c r="AU251" s="159" t="s">
        <v>88</v>
      </c>
      <c r="AY251" s="17" t="s">
        <v>371</v>
      </c>
      <c r="BE251" s="160">
        <f t="shared" si="44"/>
        <v>0</v>
      </c>
      <c r="BF251" s="160">
        <f t="shared" si="45"/>
        <v>0</v>
      </c>
      <c r="BG251" s="160">
        <f t="shared" si="46"/>
        <v>0</v>
      </c>
      <c r="BH251" s="160">
        <f t="shared" si="47"/>
        <v>0</v>
      </c>
      <c r="BI251" s="160">
        <f t="shared" si="48"/>
        <v>0</v>
      </c>
      <c r="BJ251" s="17" t="s">
        <v>88</v>
      </c>
      <c r="BK251" s="160">
        <f t="shared" si="49"/>
        <v>0</v>
      </c>
      <c r="BL251" s="17" t="s">
        <v>759</v>
      </c>
      <c r="BM251" s="159" t="s">
        <v>3639</v>
      </c>
    </row>
    <row r="252" spans="2:65" s="1" customFormat="1" ht="33" customHeight="1" x14ac:dyDescent="0.2">
      <c r="B252" s="147"/>
      <c r="C252" s="148" t="s">
        <v>1009</v>
      </c>
      <c r="D252" s="148" t="s">
        <v>373</v>
      </c>
      <c r="E252" s="149" t="s">
        <v>3640</v>
      </c>
      <c r="F252" s="150" t="s">
        <v>3641</v>
      </c>
      <c r="G252" s="151" t="s">
        <v>376</v>
      </c>
      <c r="H252" s="152">
        <v>65</v>
      </c>
      <c r="I252" s="153"/>
      <c r="J252" s="154">
        <f t="shared" si="40"/>
        <v>0</v>
      </c>
      <c r="K252" s="150"/>
      <c r="L252" s="32"/>
      <c r="M252" s="155" t="s">
        <v>1</v>
      </c>
      <c r="N252" s="156" t="s">
        <v>41</v>
      </c>
      <c r="P252" s="157">
        <f t="shared" si="41"/>
        <v>0</v>
      </c>
      <c r="Q252" s="157">
        <v>0</v>
      </c>
      <c r="R252" s="157">
        <f t="shared" si="42"/>
        <v>0</v>
      </c>
      <c r="S252" s="157">
        <v>0</v>
      </c>
      <c r="T252" s="158">
        <f t="shared" si="43"/>
        <v>0</v>
      </c>
      <c r="AR252" s="159" t="s">
        <v>759</v>
      </c>
      <c r="AT252" s="159" t="s">
        <v>373</v>
      </c>
      <c r="AU252" s="159" t="s">
        <v>88</v>
      </c>
      <c r="AY252" s="17" t="s">
        <v>371</v>
      </c>
      <c r="BE252" s="160">
        <f t="shared" si="44"/>
        <v>0</v>
      </c>
      <c r="BF252" s="160">
        <f t="shared" si="45"/>
        <v>0</v>
      </c>
      <c r="BG252" s="160">
        <f t="shared" si="46"/>
        <v>0</v>
      </c>
      <c r="BH252" s="160">
        <f t="shared" si="47"/>
        <v>0</v>
      </c>
      <c r="BI252" s="160">
        <f t="shared" si="48"/>
        <v>0</v>
      </c>
      <c r="BJ252" s="17" t="s">
        <v>88</v>
      </c>
      <c r="BK252" s="160">
        <f t="shared" si="49"/>
        <v>0</v>
      </c>
      <c r="BL252" s="17" t="s">
        <v>759</v>
      </c>
      <c r="BM252" s="159" t="s">
        <v>3642</v>
      </c>
    </row>
    <row r="253" spans="2:65" s="1" customFormat="1" ht="16.5" customHeight="1" x14ac:dyDescent="0.2">
      <c r="B253" s="147"/>
      <c r="C253" s="148" t="s">
        <v>1177</v>
      </c>
      <c r="D253" s="148" t="s">
        <v>373</v>
      </c>
      <c r="E253" s="149" t="s">
        <v>3608</v>
      </c>
      <c r="F253" s="150" t="s">
        <v>3609</v>
      </c>
      <c r="G253" s="151" t="s">
        <v>1408</v>
      </c>
      <c r="H253" s="199"/>
      <c r="I253" s="153"/>
      <c r="J253" s="154">
        <f t="shared" si="40"/>
        <v>0</v>
      </c>
      <c r="K253" s="150"/>
      <c r="L253" s="32"/>
      <c r="M253" s="155" t="s">
        <v>1</v>
      </c>
      <c r="N253" s="156" t="s">
        <v>41</v>
      </c>
      <c r="P253" s="157">
        <f t="shared" si="41"/>
        <v>0</v>
      </c>
      <c r="Q253" s="157">
        <v>0</v>
      </c>
      <c r="R253" s="157">
        <f t="shared" si="42"/>
        <v>0</v>
      </c>
      <c r="S253" s="157">
        <v>0</v>
      </c>
      <c r="T253" s="158">
        <f t="shared" si="43"/>
        <v>0</v>
      </c>
      <c r="AR253" s="159" t="s">
        <v>759</v>
      </c>
      <c r="AT253" s="159" t="s">
        <v>373</v>
      </c>
      <c r="AU253" s="159" t="s">
        <v>88</v>
      </c>
      <c r="AY253" s="17" t="s">
        <v>371</v>
      </c>
      <c r="BE253" s="160">
        <f t="shared" si="44"/>
        <v>0</v>
      </c>
      <c r="BF253" s="160">
        <f t="shared" si="45"/>
        <v>0</v>
      </c>
      <c r="BG253" s="160">
        <f t="shared" si="46"/>
        <v>0</v>
      </c>
      <c r="BH253" s="160">
        <f t="shared" si="47"/>
        <v>0</v>
      </c>
      <c r="BI253" s="160">
        <f t="shared" si="48"/>
        <v>0</v>
      </c>
      <c r="BJ253" s="17" t="s">
        <v>88</v>
      </c>
      <c r="BK253" s="160">
        <f t="shared" si="49"/>
        <v>0</v>
      </c>
      <c r="BL253" s="17" t="s">
        <v>759</v>
      </c>
      <c r="BM253" s="159" t="s">
        <v>3643</v>
      </c>
    </row>
    <row r="254" spans="2:65" s="1" customFormat="1" ht="16.5" customHeight="1" x14ac:dyDescent="0.2">
      <c r="B254" s="147"/>
      <c r="C254" s="148" t="s">
        <v>1185</v>
      </c>
      <c r="D254" s="148" t="s">
        <v>373</v>
      </c>
      <c r="E254" s="149" t="s">
        <v>3611</v>
      </c>
      <c r="F254" s="150" t="s">
        <v>3612</v>
      </c>
      <c r="G254" s="151" t="s">
        <v>1408</v>
      </c>
      <c r="H254" s="199"/>
      <c r="I254" s="153"/>
      <c r="J254" s="154">
        <f t="shared" si="40"/>
        <v>0</v>
      </c>
      <c r="K254" s="150"/>
      <c r="L254" s="32"/>
      <c r="M254" s="155" t="s">
        <v>1</v>
      </c>
      <c r="N254" s="156" t="s">
        <v>41</v>
      </c>
      <c r="P254" s="157">
        <f t="shared" si="41"/>
        <v>0</v>
      </c>
      <c r="Q254" s="157">
        <v>0</v>
      </c>
      <c r="R254" s="157">
        <f t="shared" si="42"/>
        <v>0</v>
      </c>
      <c r="S254" s="157">
        <v>0</v>
      </c>
      <c r="T254" s="158">
        <f t="shared" si="43"/>
        <v>0</v>
      </c>
      <c r="AR254" s="159" t="s">
        <v>1185</v>
      </c>
      <c r="AT254" s="159" t="s">
        <v>373</v>
      </c>
      <c r="AU254" s="159" t="s">
        <v>88</v>
      </c>
      <c r="AY254" s="17" t="s">
        <v>371</v>
      </c>
      <c r="BE254" s="160">
        <f t="shared" si="44"/>
        <v>0</v>
      </c>
      <c r="BF254" s="160">
        <f t="shared" si="45"/>
        <v>0</v>
      </c>
      <c r="BG254" s="160">
        <f t="shared" si="46"/>
        <v>0</v>
      </c>
      <c r="BH254" s="160">
        <f t="shared" si="47"/>
        <v>0</v>
      </c>
      <c r="BI254" s="160">
        <f t="shared" si="48"/>
        <v>0</v>
      </c>
      <c r="BJ254" s="17" t="s">
        <v>88</v>
      </c>
      <c r="BK254" s="160">
        <f t="shared" si="49"/>
        <v>0</v>
      </c>
      <c r="BL254" s="17" t="s">
        <v>1185</v>
      </c>
      <c r="BM254" s="159" t="s">
        <v>3644</v>
      </c>
    </row>
    <row r="255" spans="2:65" s="1" customFormat="1" ht="16.5" customHeight="1" x14ac:dyDescent="0.2">
      <c r="B255" s="147"/>
      <c r="C255" s="148" t="s">
        <v>1200</v>
      </c>
      <c r="D255" s="148" t="s">
        <v>373</v>
      </c>
      <c r="E255" s="149" t="s">
        <v>3614</v>
      </c>
      <c r="F255" s="150" t="s">
        <v>3615</v>
      </c>
      <c r="G255" s="151" t="s">
        <v>1408</v>
      </c>
      <c r="H255" s="199"/>
      <c r="I255" s="153"/>
      <c r="J255" s="154">
        <f t="shared" si="40"/>
        <v>0</v>
      </c>
      <c r="K255" s="150"/>
      <c r="L255" s="32"/>
      <c r="M255" s="155" t="s">
        <v>1</v>
      </c>
      <c r="N255" s="156" t="s">
        <v>41</v>
      </c>
      <c r="P255" s="157">
        <f t="shared" si="41"/>
        <v>0</v>
      </c>
      <c r="Q255" s="157">
        <v>0</v>
      </c>
      <c r="R255" s="157">
        <f t="shared" si="42"/>
        <v>0</v>
      </c>
      <c r="S255" s="157">
        <v>0</v>
      </c>
      <c r="T255" s="158">
        <f t="shared" si="43"/>
        <v>0</v>
      </c>
      <c r="AR255" s="159" t="s">
        <v>759</v>
      </c>
      <c r="AT255" s="159" t="s">
        <v>373</v>
      </c>
      <c r="AU255" s="159" t="s">
        <v>88</v>
      </c>
      <c r="AY255" s="17" t="s">
        <v>371</v>
      </c>
      <c r="BE255" s="160">
        <f t="shared" si="44"/>
        <v>0</v>
      </c>
      <c r="BF255" s="160">
        <f t="shared" si="45"/>
        <v>0</v>
      </c>
      <c r="BG255" s="160">
        <f t="shared" si="46"/>
        <v>0</v>
      </c>
      <c r="BH255" s="160">
        <f t="shared" si="47"/>
        <v>0</v>
      </c>
      <c r="BI255" s="160">
        <f t="shared" si="48"/>
        <v>0</v>
      </c>
      <c r="BJ255" s="17" t="s">
        <v>88</v>
      </c>
      <c r="BK255" s="160">
        <f t="shared" si="49"/>
        <v>0</v>
      </c>
      <c r="BL255" s="17" t="s">
        <v>759</v>
      </c>
      <c r="BM255" s="159" t="s">
        <v>3645</v>
      </c>
    </row>
    <row r="256" spans="2:65" s="11" customFormat="1" ht="22.9" customHeight="1" x14ac:dyDescent="0.2">
      <c r="B256" s="136"/>
      <c r="D256" s="137" t="s">
        <v>74</v>
      </c>
      <c r="E256" s="145" t="s">
        <v>3646</v>
      </c>
      <c r="F256" s="145" t="s">
        <v>3647</v>
      </c>
      <c r="I256" s="139"/>
      <c r="J256" s="146">
        <f>BK256</f>
        <v>0</v>
      </c>
      <c r="L256" s="136"/>
      <c r="M256" s="140"/>
      <c r="P256" s="141">
        <f>SUM(P257:P262)</f>
        <v>0</v>
      </c>
      <c r="R256" s="141">
        <f>SUM(R257:R262)</f>
        <v>0</v>
      </c>
      <c r="T256" s="142">
        <f>SUM(T257:T262)</f>
        <v>0</v>
      </c>
      <c r="AR256" s="137" t="s">
        <v>384</v>
      </c>
      <c r="AT256" s="143" t="s">
        <v>74</v>
      </c>
      <c r="AU256" s="143" t="s">
        <v>82</v>
      </c>
      <c r="AY256" s="137" t="s">
        <v>371</v>
      </c>
      <c r="BK256" s="144">
        <f>SUM(BK257:BK262)</f>
        <v>0</v>
      </c>
    </row>
    <row r="257" spans="2:65" s="1" customFormat="1" ht="33" customHeight="1" x14ac:dyDescent="0.2">
      <c r="B257" s="147"/>
      <c r="C257" s="148" t="s">
        <v>795</v>
      </c>
      <c r="D257" s="148" t="s">
        <v>373</v>
      </c>
      <c r="E257" s="149" t="s">
        <v>3648</v>
      </c>
      <c r="F257" s="150" t="s">
        <v>3649</v>
      </c>
      <c r="G257" s="151" t="s">
        <v>3650</v>
      </c>
      <c r="H257" s="152">
        <v>1</v>
      </c>
      <c r="I257" s="153"/>
      <c r="J257" s="154">
        <f t="shared" ref="J257:J262" si="50">ROUND(I257*H257,2)</f>
        <v>0</v>
      </c>
      <c r="K257" s="150"/>
      <c r="L257" s="32"/>
      <c r="M257" s="155" t="s">
        <v>1</v>
      </c>
      <c r="N257" s="156" t="s">
        <v>41</v>
      </c>
      <c r="P257" s="157">
        <f t="shared" ref="P257:P262" si="51">O257*H257</f>
        <v>0</v>
      </c>
      <c r="Q257" s="157">
        <v>0</v>
      </c>
      <c r="R257" s="157">
        <f t="shared" ref="R257:R262" si="52">Q257*H257</f>
        <v>0</v>
      </c>
      <c r="S257" s="157">
        <v>0</v>
      </c>
      <c r="T257" s="158">
        <f t="shared" ref="T257:T262" si="53">S257*H257</f>
        <v>0</v>
      </c>
      <c r="AR257" s="159" t="s">
        <v>759</v>
      </c>
      <c r="AT257" s="159" t="s">
        <v>373</v>
      </c>
      <c r="AU257" s="159" t="s">
        <v>88</v>
      </c>
      <c r="AY257" s="17" t="s">
        <v>371</v>
      </c>
      <c r="BE257" s="160">
        <f t="shared" ref="BE257:BE262" si="54">IF(N257="základná",J257,0)</f>
        <v>0</v>
      </c>
      <c r="BF257" s="160">
        <f t="shared" ref="BF257:BF262" si="55">IF(N257="znížená",J257,0)</f>
        <v>0</v>
      </c>
      <c r="BG257" s="160">
        <f t="shared" ref="BG257:BG262" si="56">IF(N257="zákl. prenesená",J257,0)</f>
        <v>0</v>
      </c>
      <c r="BH257" s="160">
        <f t="shared" ref="BH257:BH262" si="57">IF(N257="zníž. prenesená",J257,0)</f>
        <v>0</v>
      </c>
      <c r="BI257" s="160">
        <f t="shared" ref="BI257:BI262" si="58">IF(N257="nulová",J257,0)</f>
        <v>0</v>
      </c>
      <c r="BJ257" s="17" t="s">
        <v>88</v>
      </c>
      <c r="BK257" s="160">
        <f t="shared" ref="BK257:BK262" si="59">ROUND(I257*H257,2)</f>
        <v>0</v>
      </c>
      <c r="BL257" s="17" t="s">
        <v>759</v>
      </c>
      <c r="BM257" s="159" t="s">
        <v>3651</v>
      </c>
    </row>
    <row r="258" spans="2:65" s="1" customFormat="1" ht="24.2" customHeight="1" x14ac:dyDescent="0.2">
      <c r="B258" s="147"/>
      <c r="C258" s="148" t="s">
        <v>801</v>
      </c>
      <c r="D258" s="148" t="s">
        <v>373</v>
      </c>
      <c r="E258" s="149" t="s">
        <v>3652</v>
      </c>
      <c r="F258" s="150" t="s">
        <v>3653</v>
      </c>
      <c r="G258" s="151" t="s">
        <v>3654</v>
      </c>
      <c r="H258" s="152">
        <v>1</v>
      </c>
      <c r="I258" s="153"/>
      <c r="J258" s="154">
        <f t="shared" si="50"/>
        <v>0</v>
      </c>
      <c r="K258" s="150"/>
      <c r="L258" s="32"/>
      <c r="M258" s="155" t="s">
        <v>1</v>
      </c>
      <c r="N258" s="156" t="s">
        <v>41</v>
      </c>
      <c r="P258" s="157">
        <f t="shared" si="51"/>
        <v>0</v>
      </c>
      <c r="Q258" s="157">
        <v>0</v>
      </c>
      <c r="R258" s="157">
        <f t="shared" si="52"/>
        <v>0</v>
      </c>
      <c r="S258" s="157">
        <v>0</v>
      </c>
      <c r="T258" s="158">
        <f t="shared" si="53"/>
        <v>0</v>
      </c>
      <c r="AR258" s="159" t="s">
        <v>759</v>
      </c>
      <c r="AT258" s="159" t="s">
        <v>373</v>
      </c>
      <c r="AU258" s="159" t="s">
        <v>88</v>
      </c>
      <c r="AY258" s="17" t="s">
        <v>371</v>
      </c>
      <c r="BE258" s="160">
        <f t="shared" si="54"/>
        <v>0</v>
      </c>
      <c r="BF258" s="160">
        <f t="shared" si="55"/>
        <v>0</v>
      </c>
      <c r="BG258" s="160">
        <f t="shared" si="56"/>
        <v>0</v>
      </c>
      <c r="BH258" s="160">
        <f t="shared" si="57"/>
        <v>0</v>
      </c>
      <c r="BI258" s="160">
        <f t="shared" si="58"/>
        <v>0</v>
      </c>
      <c r="BJ258" s="17" t="s">
        <v>88</v>
      </c>
      <c r="BK258" s="160">
        <f t="shared" si="59"/>
        <v>0</v>
      </c>
      <c r="BL258" s="17" t="s">
        <v>759</v>
      </c>
      <c r="BM258" s="159" t="s">
        <v>3655</v>
      </c>
    </row>
    <row r="259" spans="2:65" s="1" customFormat="1" ht="24.2" customHeight="1" x14ac:dyDescent="0.2">
      <c r="B259" s="147"/>
      <c r="C259" s="148" t="s">
        <v>807</v>
      </c>
      <c r="D259" s="148" t="s">
        <v>373</v>
      </c>
      <c r="E259" s="149" t="s">
        <v>3656</v>
      </c>
      <c r="F259" s="150" t="s">
        <v>3657</v>
      </c>
      <c r="G259" s="151" t="s">
        <v>3654</v>
      </c>
      <c r="H259" s="152">
        <v>2</v>
      </c>
      <c r="I259" s="153"/>
      <c r="J259" s="154">
        <f t="shared" si="50"/>
        <v>0</v>
      </c>
      <c r="K259" s="150"/>
      <c r="L259" s="32"/>
      <c r="M259" s="155" t="s">
        <v>1</v>
      </c>
      <c r="N259" s="156" t="s">
        <v>41</v>
      </c>
      <c r="P259" s="157">
        <f t="shared" si="51"/>
        <v>0</v>
      </c>
      <c r="Q259" s="157">
        <v>0</v>
      </c>
      <c r="R259" s="157">
        <f t="shared" si="52"/>
        <v>0</v>
      </c>
      <c r="S259" s="157">
        <v>0</v>
      </c>
      <c r="T259" s="158">
        <f t="shared" si="53"/>
        <v>0</v>
      </c>
      <c r="AR259" s="159" t="s">
        <v>759</v>
      </c>
      <c r="AT259" s="159" t="s">
        <v>373</v>
      </c>
      <c r="AU259" s="159" t="s">
        <v>88</v>
      </c>
      <c r="AY259" s="17" t="s">
        <v>371</v>
      </c>
      <c r="BE259" s="160">
        <f t="shared" si="54"/>
        <v>0</v>
      </c>
      <c r="BF259" s="160">
        <f t="shared" si="55"/>
        <v>0</v>
      </c>
      <c r="BG259" s="160">
        <f t="shared" si="56"/>
        <v>0</v>
      </c>
      <c r="BH259" s="160">
        <f t="shared" si="57"/>
        <v>0</v>
      </c>
      <c r="BI259" s="160">
        <f t="shared" si="58"/>
        <v>0</v>
      </c>
      <c r="BJ259" s="17" t="s">
        <v>88</v>
      </c>
      <c r="BK259" s="160">
        <f t="shared" si="59"/>
        <v>0</v>
      </c>
      <c r="BL259" s="17" t="s">
        <v>759</v>
      </c>
      <c r="BM259" s="159" t="s">
        <v>3658</v>
      </c>
    </row>
    <row r="260" spans="2:65" s="1" customFormat="1" ht="24.2" customHeight="1" x14ac:dyDescent="0.2">
      <c r="B260" s="147"/>
      <c r="C260" s="148" t="s">
        <v>845</v>
      </c>
      <c r="D260" s="148" t="s">
        <v>373</v>
      </c>
      <c r="E260" s="149" t="s">
        <v>3659</v>
      </c>
      <c r="F260" s="150" t="s">
        <v>3660</v>
      </c>
      <c r="G260" s="151" t="s">
        <v>3654</v>
      </c>
      <c r="H260" s="152">
        <v>19</v>
      </c>
      <c r="I260" s="153"/>
      <c r="J260" s="154">
        <f t="shared" si="50"/>
        <v>0</v>
      </c>
      <c r="K260" s="150"/>
      <c r="L260" s="32"/>
      <c r="M260" s="155" t="s">
        <v>1</v>
      </c>
      <c r="N260" s="156" t="s">
        <v>41</v>
      </c>
      <c r="P260" s="157">
        <f t="shared" si="51"/>
        <v>0</v>
      </c>
      <c r="Q260" s="157">
        <v>0</v>
      </c>
      <c r="R260" s="157">
        <f t="shared" si="52"/>
        <v>0</v>
      </c>
      <c r="S260" s="157">
        <v>0</v>
      </c>
      <c r="T260" s="158">
        <f t="shared" si="53"/>
        <v>0</v>
      </c>
      <c r="AR260" s="159" t="s">
        <v>759</v>
      </c>
      <c r="AT260" s="159" t="s">
        <v>373</v>
      </c>
      <c r="AU260" s="159" t="s">
        <v>88</v>
      </c>
      <c r="AY260" s="17" t="s">
        <v>371</v>
      </c>
      <c r="BE260" s="160">
        <f t="shared" si="54"/>
        <v>0</v>
      </c>
      <c r="BF260" s="160">
        <f t="shared" si="55"/>
        <v>0</v>
      </c>
      <c r="BG260" s="160">
        <f t="shared" si="56"/>
        <v>0</v>
      </c>
      <c r="BH260" s="160">
        <f t="shared" si="57"/>
        <v>0</v>
      </c>
      <c r="BI260" s="160">
        <f t="shared" si="58"/>
        <v>0</v>
      </c>
      <c r="BJ260" s="17" t="s">
        <v>88</v>
      </c>
      <c r="BK260" s="160">
        <f t="shared" si="59"/>
        <v>0</v>
      </c>
      <c r="BL260" s="17" t="s">
        <v>759</v>
      </c>
      <c r="BM260" s="159" t="s">
        <v>3661</v>
      </c>
    </row>
    <row r="261" spans="2:65" s="1" customFormat="1" ht="16.5" customHeight="1" x14ac:dyDescent="0.2">
      <c r="B261" s="147"/>
      <c r="C261" s="148" t="s">
        <v>1171</v>
      </c>
      <c r="D261" s="148" t="s">
        <v>373</v>
      </c>
      <c r="E261" s="149" t="s">
        <v>3608</v>
      </c>
      <c r="F261" s="150" t="s">
        <v>3609</v>
      </c>
      <c r="G261" s="151" t="s">
        <v>1408</v>
      </c>
      <c r="H261" s="199"/>
      <c r="I261" s="153"/>
      <c r="J261" s="154">
        <f t="shared" si="50"/>
        <v>0</v>
      </c>
      <c r="K261" s="150"/>
      <c r="L261" s="32"/>
      <c r="M261" s="155" t="s">
        <v>1</v>
      </c>
      <c r="N261" s="156" t="s">
        <v>41</v>
      </c>
      <c r="P261" s="157">
        <f t="shared" si="51"/>
        <v>0</v>
      </c>
      <c r="Q261" s="157">
        <v>0</v>
      </c>
      <c r="R261" s="157">
        <f t="shared" si="52"/>
        <v>0</v>
      </c>
      <c r="S261" s="157">
        <v>0</v>
      </c>
      <c r="T261" s="158">
        <f t="shared" si="53"/>
        <v>0</v>
      </c>
      <c r="AR261" s="159" t="s">
        <v>759</v>
      </c>
      <c r="AT261" s="159" t="s">
        <v>373</v>
      </c>
      <c r="AU261" s="159" t="s">
        <v>88</v>
      </c>
      <c r="AY261" s="17" t="s">
        <v>371</v>
      </c>
      <c r="BE261" s="160">
        <f t="shared" si="54"/>
        <v>0</v>
      </c>
      <c r="BF261" s="160">
        <f t="shared" si="55"/>
        <v>0</v>
      </c>
      <c r="BG261" s="160">
        <f t="shared" si="56"/>
        <v>0</v>
      </c>
      <c r="BH261" s="160">
        <f t="shared" si="57"/>
        <v>0</v>
      </c>
      <c r="BI261" s="160">
        <f t="shared" si="58"/>
        <v>0</v>
      </c>
      <c r="BJ261" s="17" t="s">
        <v>88</v>
      </c>
      <c r="BK261" s="160">
        <f t="shared" si="59"/>
        <v>0</v>
      </c>
      <c r="BL261" s="17" t="s">
        <v>759</v>
      </c>
      <c r="BM261" s="159" t="s">
        <v>3662</v>
      </c>
    </row>
    <row r="262" spans="2:65" s="1" customFormat="1" ht="16.5" customHeight="1" x14ac:dyDescent="0.2">
      <c r="B262" s="147"/>
      <c r="C262" s="148" t="s">
        <v>1194</v>
      </c>
      <c r="D262" s="148" t="s">
        <v>373</v>
      </c>
      <c r="E262" s="149" t="s">
        <v>3614</v>
      </c>
      <c r="F262" s="150" t="s">
        <v>3615</v>
      </c>
      <c r="G262" s="151" t="s">
        <v>1408</v>
      </c>
      <c r="H262" s="199"/>
      <c r="I262" s="153"/>
      <c r="J262" s="154">
        <f t="shared" si="50"/>
        <v>0</v>
      </c>
      <c r="K262" s="150"/>
      <c r="L262" s="32"/>
      <c r="M262" s="155" t="s">
        <v>1</v>
      </c>
      <c r="N262" s="156" t="s">
        <v>41</v>
      </c>
      <c r="P262" s="157">
        <f t="shared" si="51"/>
        <v>0</v>
      </c>
      <c r="Q262" s="157">
        <v>0</v>
      </c>
      <c r="R262" s="157">
        <f t="shared" si="52"/>
        <v>0</v>
      </c>
      <c r="S262" s="157">
        <v>0</v>
      </c>
      <c r="T262" s="158">
        <f t="shared" si="53"/>
        <v>0</v>
      </c>
      <c r="AR262" s="159" t="s">
        <v>759</v>
      </c>
      <c r="AT262" s="159" t="s">
        <v>373</v>
      </c>
      <c r="AU262" s="159" t="s">
        <v>88</v>
      </c>
      <c r="AY262" s="17" t="s">
        <v>371</v>
      </c>
      <c r="BE262" s="160">
        <f t="shared" si="54"/>
        <v>0</v>
      </c>
      <c r="BF262" s="160">
        <f t="shared" si="55"/>
        <v>0</v>
      </c>
      <c r="BG262" s="160">
        <f t="shared" si="56"/>
        <v>0</v>
      </c>
      <c r="BH262" s="160">
        <f t="shared" si="57"/>
        <v>0</v>
      </c>
      <c r="BI262" s="160">
        <f t="shared" si="58"/>
        <v>0</v>
      </c>
      <c r="BJ262" s="17" t="s">
        <v>88</v>
      </c>
      <c r="BK262" s="160">
        <f t="shared" si="59"/>
        <v>0</v>
      </c>
      <c r="BL262" s="17" t="s">
        <v>759</v>
      </c>
      <c r="BM262" s="159" t="s">
        <v>3663</v>
      </c>
    </row>
    <row r="263" spans="2:65" s="11" customFormat="1" ht="25.9" customHeight="1" x14ac:dyDescent="0.2">
      <c r="B263" s="136"/>
      <c r="D263" s="137" t="s">
        <v>74</v>
      </c>
      <c r="E263" s="138" t="s">
        <v>3295</v>
      </c>
      <c r="F263" s="138" t="s">
        <v>3664</v>
      </c>
      <c r="I263" s="139"/>
      <c r="J263" s="127">
        <f>BK263</f>
        <v>0</v>
      </c>
      <c r="L263" s="136"/>
      <c r="M263" s="140"/>
      <c r="P263" s="141">
        <f>P264</f>
        <v>0</v>
      </c>
      <c r="R263" s="141">
        <f>R264</f>
        <v>0</v>
      </c>
      <c r="T263" s="142">
        <f>T264</f>
        <v>0</v>
      </c>
      <c r="AR263" s="137" t="s">
        <v>402</v>
      </c>
      <c r="AT263" s="143" t="s">
        <v>74</v>
      </c>
      <c r="AU263" s="143" t="s">
        <v>75</v>
      </c>
      <c r="AY263" s="137" t="s">
        <v>371</v>
      </c>
      <c r="BK263" s="144">
        <f>BK264</f>
        <v>0</v>
      </c>
    </row>
    <row r="264" spans="2:65" s="1" customFormat="1" ht="16.5" customHeight="1" x14ac:dyDescent="0.2">
      <c r="B264" s="147"/>
      <c r="C264" s="148" t="s">
        <v>856</v>
      </c>
      <c r="D264" s="148" t="s">
        <v>373</v>
      </c>
      <c r="E264" s="149" t="s">
        <v>3665</v>
      </c>
      <c r="F264" s="150" t="s">
        <v>3666</v>
      </c>
      <c r="G264" s="151" t="s">
        <v>948</v>
      </c>
      <c r="H264" s="152">
        <v>20</v>
      </c>
      <c r="I264" s="153"/>
      <c r="J264" s="154">
        <f>ROUND(I264*H264,2)</f>
        <v>0</v>
      </c>
      <c r="K264" s="150"/>
      <c r="L264" s="32"/>
      <c r="M264" s="155" t="s">
        <v>1</v>
      </c>
      <c r="N264" s="156" t="s">
        <v>41</v>
      </c>
      <c r="P264" s="157">
        <f>O264*H264</f>
        <v>0</v>
      </c>
      <c r="Q264" s="157">
        <v>0</v>
      </c>
      <c r="R264" s="157">
        <f>Q264*H264</f>
        <v>0</v>
      </c>
      <c r="S264" s="157">
        <v>0</v>
      </c>
      <c r="T264" s="158">
        <f>S264*H264</f>
        <v>0</v>
      </c>
      <c r="AR264" s="159" t="s">
        <v>3667</v>
      </c>
      <c r="AT264" s="159" t="s">
        <v>373</v>
      </c>
      <c r="AU264" s="159" t="s">
        <v>82</v>
      </c>
      <c r="AY264" s="17" t="s">
        <v>371</v>
      </c>
      <c r="BE264" s="160">
        <f>IF(N264="základná",J264,0)</f>
        <v>0</v>
      </c>
      <c r="BF264" s="160">
        <f>IF(N264="znížená",J264,0)</f>
        <v>0</v>
      </c>
      <c r="BG264" s="160">
        <f>IF(N264="zákl. prenesená",J264,0)</f>
        <v>0</v>
      </c>
      <c r="BH264" s="160">
        <f>IF(N264="zníž. prenesená",J264,0)</f>
        <v>0</v>
      </c>
      <c r="BI264" s="160">
        <f>IF(N264="nulová",J264,0)</f>
        <v>0</v>
      </c>
      <c r="BJ264" s="17" t="s">
        <v>88</v>
      </c>
      <c r="BK264" s="160">
        <f>ROUND(I264*H264,2)</f>
        <v>0</v>
      </c>
      <c r="BL264" s="17" t="s">
        <v>3667</v>
      </c>
      <c r="BM264" s="159" t="s">
        <v>3668</v>
      </c>
    </row>
    <row r="265" spans="2:65" s="1" customFormat="1" ht="49.9" customHeight="1" x14ac:dyDescent="0.2">
      <c r="B265" s="32"/>
      <c r="E265" s="138" t="s">
        <v>2957</v>
      </c>
      <c r="F265" s="138" t="s">
        <v>2958</v>
      </c>
      <c r="J265" s="127">
        <f t="shared" ref="J265:J270" si="60">BK265</f>
        <v>0</v>
      </c>
      <c r="L265" s="32"/>
      <c r="M265" s="200"/>
      <c r="T265" s="59"/>
      <c r="AT265" s="17" t="s">
        <v>74</v>
      </c>
      <c r="AU265" s="17" t="s">
        <v>75</v>
      </c>
      <c r="AY265" s="17" t="s">
        <v>2959</v>
      </c>
      <c r="BK265" s="160">
        <f>SUM(BK266:BK270)</f>
        <v>0</v>
      </c>
    </row>
    <row r="266" spans="2:65" s="1" customFormat="1" ht="16.350000000000001" customHeight="1" x14ac:dyDescent="0.2">
      <c r="B266" s="32"/>
      <c r="C266" s="201" t="s">
        <v>1</v>
      </c>
      <c r="D266" s="201" t="s">
        <v>373</v>
      </c>
      <c r="E266" s="202" t="s">
        <v>1</v>
      </c>
      <c r="F266" s="203" t="s">
        <v>1</v>
      </c>
      <c r="G266" s="204" t="s">
        <v>1</v>
      </c>
      <c r="H266" s="205"/>
      <c r="I266" s="206"/>
      <c r="J266" s="207">
        <f t="shared" si="60"/>
        <v>0</v>
      </c>
      <c r="K266" s="208"/>
      <c r="L266" s="32"/>
      <c r="M266" s="209" t="s">
        <v>1</v>
      </c>
      <c r="N266" s="210" t="s">
        <v>41</v>
      </c>
      <c r="T266" s="59"/>
      <c r="AT266" s="17" t="s">
        <v>2959</v>
      </c>
      <c r="AU266" s="17" t="s">
        <v>82</v>
      </c>
      <c r="AY266" s="17" t="s">
        <v>2959</v>
      </c>
      <c r="BE266" s="160">
        <f>IF(N266="základná",J266,0)</f>
        <v>0</v>
      </c>
      <c r="BF266" s="160">
        <f>IF(N266="znížená",J266,0)</f>
        <v>0</v>
      </c>
      <c r="BG266" s="160">
        <f>IF(N266="zákl. prenesená",J266,0)</f>
        <v>0</v>
      </c>
      <c r="BH266" s="160">
        <f>IF(N266="zníž. prenesená",J266,0)</f>
        <v>0</v>
      </c>
      <c r="BI266" s="160">
        <f>IF(N266="nulová",J266,0)</f>
        <v>0</v>
      </c>
      <c r="BJ266" s="17" t="s">
        <v>88</v>
      </c>
      <c r="BK266" s="160">
        <f>I266*H266</f>
        <v>0</v>
      </c>
    </row>
    <row r="267" spans="2:65" s="1" customFormat="1" ht="16.350000000000001" customHeight="1" x14ac:dyDescent="0.2">
      <c r="B267" s="32"/>
      <c r="C267" s="201" t="s">
        <v>1</v>
      </c>
      <c r="D267" s="201" t="s">
        <v>373</v>
      </c>
      <c r="E267" s="202" t="s">
        <v>1</v>
      </c>
      <c r="F267" s="203" t="s">
        <v>1</v>
      </c>
      <c r="G267" s="204" t="s">
        <v>1</v>
      </c>
      <c r="H267" s="205"/>
      <c r="I267" s="206"/>
      <c r="J267" s="207">
        <f t="shared" si="60"/>
        <v>0</v>
      </c>
      <c r="K267" s="208"/>
      <c r="L267" s="32"/>
      <c r="M267" s="209" t="s">
        <v>1</v>
      </c>
      <c r="N267" s="210" t="s">
        <v>41</v>
      </c>
      <c r="T267" s="59"/>
      <c r="AT267" s="17" t="s">
        <v>2959</v>
      </c>
      <c r="AU267" s="17" t="s">
        <v>82</v>
      </c>
      <c r="AY267" s="17" t="s">
        <v>2959</v>
      </c>
      <c r="BE267" s="160">
        <f>IF(N267="základná",J267,0)</f>
        <v>0</v>
      </c>
      <c r="BF267" s="160">
        <f>IF(N267="znížená",J267,0)</f>
        <v>0</v>
      </c>
      <c r="BG267" s="160">
        <f>IF(N267="zákl. prenesená",J267,0)</f>
        <v>0</v>
      </c>
      <c r="BH267" s="160">
        <f>IF(N267="zníž. prenesená",J267,0)</f>
        <v>0</v>
      </c>
      <c r="BI267" s="160">
        <f>IF(N267="nulová",J267,0)</f>
        <v>0</v>
      </c>
      <c r="BJ267" s="17" t="s">
        <v>88</v>
      </c>
      <c r="BK267" s="160">
        <f>I267*H267</f>
        <v>0</v>
      </c>
    </row>
    <row r="268" spans="2:65" s="1" customFormat="1" ht="16.350000000000001" customHeight="1" x14ac:dyDescent="0.2">
      <c r="B268" s="32"/>
      <c r="C268" s="201" t="s">
        <v>1</v>
      </c>
      <c r="D268" s="201" t="s">
        <v>373</v>
      </c>
      <c r="E268" s="202" t="s">
        <v>1</v>
      </c>
      <c r="F268" s="203" t="s">
        <v>1</v>
      </c>
      <c r="G268" s="204" t="s">
        <v>1</v>
      </c>
      <c r="H268" s="205"/>
      <c r="I268" s="206"/>
      <c r="J268" s="207">
        <f t="shared" si="60"/>
        <v>0</v>
      </c>
      <c r="K268" s="208"/>
      <c r="L268" s="32"/>
      <c r="M268" s="209" t="s">
        <v>1</v>
      </c>
      <c r="N268" s="210" t="s">
        <v>41</v>
      </c>
      <c r="T268" s="59"/>
      <c r="AT268" s="17" t="s">
        <v>2959</v>
      </c>
      <c r="AU268" s="17" t="s">
        <v>82</v>
      </c>
      <c r="AY268" s="17" t="s">
        <v>2959</v>
      </c>
      <c r="BE268" s="160">
        <f>IF(N268="základná",J268,0)</f>
        <v>0</v>
      </c>
      <c r="BF268" s="160">
        <f>IF(N268="znížená",J268,0)</f>
        <v>0</v>
      </c>
      <c r="BG268" s="160">
        <f>IF(N268="zákl. prenesená",J268,0)</f>
        <v>0</v>
      </c>
      <c r="BH268" s="160">
        <f>IF(N268="zníž. prenesená",J268,0)</f>
        <v>0</v>
      </c>
      <c r="BI268" s="160">
        <f>IF(N268="nulová",J268,0)</f>
        <v>0</v>
      </c>
      <c r="BJ268" s="17" t="s">
        <v>88</v>
      </c>
      <c r="BK268" s="160">
        <f>I268*H268</f>
        <v>0</v>
      </c>
    </row>
    <row r="269" spans="2:65" s="1" customFormat="1" ht="16.350000000000001" customHeight="1" x14ac:dyDescent="0.2">
      <c r="B269" s="32"/>
      <c r="C269" s="201" t="s">
        <v>1</v>
      </c>
      <c r="D269" s="201" t="s">
        <v>373</v>
      </c>
      <c r="E269" s="202" t="s">
        <v>1</v>
      </c>
      <c r="F269" s="203" t="s">
        <v>1</v>
      </c>
      <c r="G269" s="204" t="s">
        <v>1</v>
      </c>
      <c r="H269" s="205"/>
      <c r="I269" s="206"/>
      <c r="J269" s="207">
        <f t="shared" si="60"/>
        <v>0</v>
      </c>
      <c r="K269" s="208"/>
      <c r="L269" s="32"/>
      <c r="M269" s="209" t="s">
        <v>1</v>
      </c>
      <c r="N269" s="210" t="s">
        <v>41</v>
      </c>
      <c r="T269" s="59"/>
      <c r="AT269" s="17" t="s">
        <v>2959</v>
      </c>
      <c r="AU269" s="17" t="s">
        <v>82</v>
      </c>
      <c r="AY269" s="17" t="s">
        <v>2959</v>
      </c>
      <c r="BE269" s="160">
        <f>IF(N269="základná",J269,0)</f>
        <v>0</v>
      </c>
      <c r="BF269" s="160">
        <f>IF(N269="znížená",J269,0)</f>
        <v>0</v>
      </c>
      <c r="BG269" s="160">
        <f>IF(N269="zákl. prenesená",J269,0)</f>
        <v>0</v>
      </c>
      <c r="BH269" s="160">
        <f>IF(N269="zníž. prenesená",J269,0)</f>
        <v>0</v>
      </c>
      <c r="BI269" s="160">
        <f>IF(N269="nulová",J269,0)</f>
        <v>0</v>
      </c>
      <c r="BJ269" s="17" t="s">
        <v>88</v>
      </c>
      <c r="BK269" s="160">
        <f>I269*H269</f>
        <v>0</v>
      </c>
    </row>
    <row r="270" spans="2:65" s="1" customFormat="1" ht="16.350000000000001" customHeight="1" x14ac:dyDescent="0.2">
      <c r="B270" s="32"/>
      <c r="C270" s="201" t="s">
        <v>1</v>
      </c>
      <c r="D270" s="201" t="s">
        <v>373</v>
      </c>
      <c r="E270" s="202" t="s">
        <v>1</v>
      </c>
      <c r="F270" s="203" t="s">
        <v>1</v>
      </c>
      <c r="G270" s="204" t="s">
        <v>1</v>
      </c>
      <c r="H270" s="205"/>
      <c r="I270" s="206"/>
      <c r="J270" s="207">
        <f t="shared" si="60"/>
        <v>0</v>
      </c>
      <c r="K270" s="208"/>
      <c r="L270" s="32"/>
      <c r="M270" s="209" t="s">
        <v>1</v>
      </c>
      <c r="N270" s="210" t="s">
        <v>41</v>
      </c>
      <c r="O270" s="211"/>
      <c r="P270" s="211"/>
      <c r="Q270" s="211"/>
      <c r="R270" s="211"/>
      <c r="S270" s="211"/>
      <c r="T270" s="212"/>
      <c r="AT270" s="17" t="s">
        <v>2959</v>
      </c>
      <c r="AU270" s="17" t="s">
        <v>82</v>
      </c>
      <c r="AY270" s="17" t="s">
        <v>2959</v>
      </c>
      <c r="BE270" s="160">
        <f>IF(N270="základná",J270,0)</f>
        <v>0</v>
      </c>
      <c r="BF270" s="160">
        <f>IF(N270="znížená",J270,0)</f>
        <v>0</v>
      </c>
      <c r="BG270" s="160">
        <f>IF(N270="zákl. prenesená",J270,0)</f>
        <v>0</v>
      </c>
      <c r="BH270" s="160">
        <f>IF(N270="zníž. prenesená",J270,0)</f>
        <v>0</v>
      </c>
      <c r="BI270" s="160">
        <f>IF(N270="nulová",J270,0)</f>
        <v>0</v>
      </c>
      <c r="BJ270" s="17" t="s">
        <v>88</v>
      </c>
      <c r="BK270" s="160">
        <f>I270*H270</f>
        <v>0</v>
      </c>
    </row>
    <row r="271" spans="2:65" s="1" customFormat="1" ht="6.95" customHeight="1" x14ac:dyDescent="0.2"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32"/>
    </row>
  </sheetData>
  <autoFilter ref="C130:K270" xr:uid="{00000000-0009-0000-0000-000003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66:D271" xr:uid="{00000000-0002-0000-0300-000000000000}">
      <formula1>"K, M"</formula1>
    </dataValidation>
    <dataValidation type="list" allowBlank="1" showInputMessage="1" showErrorMessage="1" error="Povolené sú hodnoty základná, znížená, nulová." sqref="N266:N271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4"/>
  <sheetViews>
    <sheetView showGridLines="0" workbookViewId="0">
      <selection activeCell="K125" sqref="K125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98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15</v>
      </c>
      <c r="L6" s="20"/>
    </row>
    <row r="7" spans="2:4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</row>
    <row r="8" spans="2:46" ht="12" customHeight="1" x14ac:dyDescent="0.2">
      <c r="B8" s="20"/>
      <c r="D8" s="27" t="s">
        <v>129</v>
      </c>
      <c r="L8" s="20"/>
    </row>
    <row r="9" spans="2:46" s="1" customFormat="1" ht="16.5" customHeight="1" x14ac:dyDescent="0.2">
      <c r="B9" s="32"/>
      <c r="E9" s="267" t="s">
        <v>132</v>
      </c>
      <c r="F9" s="269"/>
      <c r="G9" s="269"/>
      <c r="H9" s="269"/>
      <c r="L9" s="32"/>
    </row>
    <row r="10" spans="2:46" s="1" customFormat="1" ht="12" customHeight="1" x14ac:dyDescent="0.2">
      <c r="B10" s="32"/>
      <c r="D10" s="27" t="s">
        <v>135</v>
      </c>
      <c r="L10" s="32"/>
    </row>
    <row r="11" spans="2:46" s="1" customFormat="1" ht="30" customHeight="1" x14ac:dyDescent="0.2">
      <c r="B11" s="32"/>
      <c r="E11" s="226" t="s">
        <v>3669</v>
      </c>
      <c r="F11" s="269"/>
      <c r="G11" s="269"/>
      <c r="H11" s="269"/>
      <c r="L11" s="32"/>
    </row>
    <row r="12" spans="2:46" s="1" customFormat="1" ht="11.25" x14ac:dyDescent="0.2">
      <c r="B12" s="32"/>
      <c r="L12" s="32"/>
    </row>
    <row r="13" spans="2:4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</row>
    <row r="15" spans="2:46" s="1" customFormat="1" ht="10.9" customHeight="1" x14ac:dyDescent="0.2">
      <c r="B15" s="32"/>
      <c r="L15" s="32"/>
    </row>
    <row r="16" spans="2:4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 x14ac:dyDescent="0.2">
      <c r="B18" s="32"/>
      <c r="L18" s="32"/>
    </row>
    <row r="19" spans="2:12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 x14ac:dyDescent="0.2">
      <c r="B21" s="32"/>
      <c r="L21" s="32"/>
    </row>
    <row r="22" spans="2:12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 x14ac:dyDescent="0.2">
      <c r="B24" s="32"/>
      <c r="L24" s="32"/>
    </row>
    <row r="25" spans="2:12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5" customHeight="1" x14ac:dyDescent="0.2">
      <c r="B27" s="32"/>
      <c r="L27" s="32"/>
    </row>
    <row r="28" spans="2:12" s="1" customFormat="1" ht="12" customHeight="1" x14ac:dyDescent="0.2">
      <c r="B28" s="32"/>
      <c r="D28" s="27" t="s">
        <v>34</v>
      </c>
      <c r="L28" s="32"/>
    </row>
    <row r="29" spans="2:12" s="7" customFormat="1" ht="16.5" customHeight="1" x14ac:dyDescent="0.2">
      <c r="B29" s="98"/>
      <c r="E29" s="237" t="s">
        <v>1</v>
      </c>
      <c r="F29" s="237"/>
      <c r="G29" s="237"/>
      <c r="H29" s="237"/>
      <c r="L29" s="98"/>
    </row>
    <row r="30" spans="2:12" s="1" customFormat="1" ht="6.95" customHeight="1" x14ac:dyDescent="0.2">
      <c r="B30" s="32"/>
      <c r="L30" s="32"/>
    </row>
    <row r="31" spans="2:12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 x14ac:dyDescent="0.2">
      <c r="B32" s="32"/>
      <c r="D32" s="100" t="s">
        <v>35</v>
      </c>
      <c r="J32" s="69">
        <f>ROUND(J126, 2)</f>
        <v>0</v>
      </c>
      <c r="L32" s="32"/>
    </row>
    <row r="33" spans="2:12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ROUND((ROUND((SUM(BE126:BE157)),  2) + SUM(BE159:BE163)), 2)</f>
        <v>0</v>
      </c>
      <c r="G35" s="102"/>
      <c r="H35" s="102"/>
      <c r="I35" s="103">
        <v>0.2</v>
      </c>
      <c r="J35" s="101">
        <f>ROUND((ROUND(((SUM(BE126:BE157))*I35),  2) + (SUM(BE159:BE163)*I35)), 2)</f>
        <v>0</v>
      </c>
      <c r="L35" s="32"/>
    </row>
    <row r="36" spans="2:12" s="1" customFormat="1" ht="14.45" customHeight="1" x14ac:dyDescent="0.2">
      <c r="B36" s="32"/>
      <c r="E36" s="37" t="s">
        <v>41</v>
      </c>
      <c r="F36" s="101">
        <f>ROUND((ROUND((SUM(BF126:BF157)),  2) + SUM(BF159:BF163)), 2)</f>
        <v>0</v>
      </c>
      <c r="G36" s="102"/>
      <c r="H36" s="102"/>
      <c r="I36" s="103">
        <v>0.2</v>
      </c>
      <c r="J36" s="101">
        <f>ROUND((ROUND(((SUM(BF126:BF157))*I36),  2) + (SUM(BF159:BF163)*I36)), 2)</f>
        <v>0</v>
      </c>
      <c r="L36" s="32"/>
    </row>
    <row r="37" spans="2:12" s="1" customFormat="1" ht="14.45" hidden="1" customHeight="1" x14ac:dyDescent="0.2">
      <c r="B37" s="32"/>
      <c r="E37" s="27" t="s">
        <v>42</v>
      </c>
      <c r="F37" s="89">
        <f>ROUND((ROUND((SUM(BG126:BG157)),  2) + SUM(BG159:BG163)), 2)</f>
        <v>0</v>
      </c>
      <c r="I37" s="104">
        <v>0.2</v>
      </c>
      <c r="J37" s="89">
        <f>0</f>
        <v>0</v>
      </c>
      <c r="L37" s="32"/>
    </row>
    <row r="38" spans="2:12" s="1" customFormat="1" ht="14.45" hidden="1" customHeight="1" x14ac:dyDescent="0.2">
      <c r="B38" s="32"/>
      <c r="E38" s="27" t="s">
        <v>43</v>
      </c>
      <c r="F38" s="89">
        <f>ROUND((ROUND((SUM(BH126:BH157)),  2) + SUM(BH159:BH163)), 2)</f>
        <v>0</v>
      </c>
      <c r="I38" s="104">
        <v>0.2</v>
      </c>
      <c r="J38" s="89">
        <f>0</f>
        <v>0</v>
      </c>
      <c r="L38" s="32"/>
    </row>
    <row r="39" spans="2:12" s="1" customFormat="1" ht="14.45" hidden="1" customHeight="1" x14ac:dyDescent="0.2">
      <c r="B39" s="32"/>
      <c r="E39" s="37" t="s">
        <v>44</v>
      </c>
      <c r="F39" s="101">
        <f>ROUND((ROUND((SUM(BI126:BI157)),  2) + SUM(BI159:BI163)),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6.95" customHeight="1" x14ac:dyDescent="0.2">
      <c r="B40" s="32"/>
      <c r="L40" s="32"/>
    </row>
    <row r="41" spans="2:12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45" customHeight="1" x14ac:dyDescent="0.2">
      <c r="B42" s="32"/>
      <c r="L42" s="32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132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>SO01.5 - Hlavný objekt dielní + administratíva, učilište - VZT A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J126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331</v>
      </c>
      <c r="E99" s="118"/>
      <c r="F99" s="118"/>
      <c r="G99" s="118"/>
      <c r="H99" s="118"/>
      <c r="I99" s="118"/>
      <c r="J99" s="119">
        <f>J127</f>
        <v>0</v>
      </c>
      <c r="L99" s="116"/>
    </row>
    <row r="100" spans="2:47" s="9" customFormat="1" ht="19.899999999999999" customHeight="1" x14ac:dyDescent="0.2">
      <c r="B100" s="121"/>
      <c r="D100" s="122" t="s">
        <v>351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2:47" s="9" customFormat="1" ht="14.85" customHeight="1" x14ac:dyDescent="0.2">
      <c r="B101" s="121"/>
      <c r="D101" s="122" t="s">
        <v>3670</v>
      </c>
      <c r="E101" s="123"/>
      <c r="F101" s="123"/>
      <c r="G101" s="123"/>
      <c r="H101" s="123"/>
      <c r="I101" s="123"/>
      <c r="J101" s="124">
        <f>J129</f>
        <v>0</v>
      </c>
      <c r="L101" s="121"/>
    </row>
    <row r="102" spans="2:47" s="9" customFormat="1" ht="14.85" customHeight="1" x14ac:dyDescent="0.2">
      <c r="B102" s="121"/>
      <c r="D102" s="122" t="s">
        <v>3671</v>
      </c>
      <c r="E102" s="123"/>
      <c r="F102" s="123"/>
      <c r="G102" s="123"/>
      <c r="H102" s="123"/>
      <c r="I102" s="123"/>
      <c r="J102" s="124">
        <f>J142</f>
        <v>0</v>
      </c>
      <c r="L102" s="121"/>
    </row>
    <row r="103" spans="2:47" s="9" customFormat="1" ht="14.85" customHeight="1" x14ac:dyDescent="0.2">
      <c r="B103" s="121"/>
      <c r="D103" s="122" t="s">
        <v>3672</v>
      </c>
      <c r="E103" s="123"/>
      <c r="F103" s="123"/>
      <c r="G103" s="123"/>
      <c r="H103" s="123"/>
      <c r="I103" s="123"/>
      <c r="J103" s="124">
        <f>J153</f>
        <v>0</v>
      </c>
      <c r="L103" s="121"/>
    </row>
    <row r="104" spans="2:47" s="8" customFormat="1" ht="21.75" customHeight="1" x14ac:dyDescent="0.2">
      <c r="B104" s="116"/>
      <c r="D104" s="126" t="s">
        <v>357</v>
      </c>
      <c r="J104" s="127">
        <f>J158</f>
        <v>0</v>
      </c>
      <c r="L104" s="116"/>
    </row>
    <row r="105" spans="2:47" s="1" customFormat="1" ht="21.75" customHeight="1" x14ac:dyDescent="0.2">
      <c r="B105" s="32"/>
      <c r="L105" s="32"/>
    </row>
    <row r="106" spans="2:47" s="1" customFormat="1" ht="6.95" customHeight="1" x14ac:dyDescent="0.2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5" customHeight="1" x14ac:dyDescent="0.2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5" customHeight="1" x14ac:dyDescent="0.2">
      <c r="B111" s="32"/>
      <c r="C111" s="21" t="s">
        <v>358</v>
      </c>
      <c r="L111" s="32"/>
    </row>
    <row r="112" spans="2:47" s="1" customFormat="1" ht="6.95" customHeight="1" x14ac:dyDescent="0.2">
      <c r="B112" s="32"/>
      <c r="L112" s="32"/>
    </row>
    <row r="113" spans="2:63" s="1" customFormat="1" ht="12" customHeight="1" x14ac:dyDescent="0.2">
      <c r="B113" s="32"/>
      <c r="C113" s="27" t="s">
        <v>15</v>
      </c>
      <c r="L113" s="32"/>
    </row>
    <row r="114" spans="2:63" s="1" customFormat="1" ht="16.5" customHeight="1" x14ac:dyDescent="0.2">
      <c r="B114" s="32"/>
      <c r="E114" s="267" t="str">
        <f>E7</f>
        <v>Obnova budovy umelecko - dekoračných dielní SND</v>
      </c>
      <c r="F114" s="268"/>
      <c r="G114" s="268"/>
      <c r="H114" s="268"/>
      <c r="L114" s="32"/>
    </row>
    <row r="115" spans="2:63" ht="12" customHeight="1" x14ac:dyDescent="0.2">
      <c r="B115" s="20"/>
      <c r="C115" s="27" t="s">
        <v>129</v>
      </c>
      <c r="L115" s="20"/>
    </row>
    <row r="116" spans="2:63" s="1" customFormat="1" ht="16.5" customHeight="1" x14ac:dyDescent="0.2">
      <c r="B116" s="32"/>
      <c r="E116" s="267" t="s">
        <v>132</v>
      </c>
      <c r="F116" s="269"/>
      <c r="G116" s="269"/>
      <c r="H116" s="269"/>
      <c r="L116" s="32"/>
    </row>
    <row r="117" spans="2:63" s="1" customFormat="1" ht="12" customHeight="1" x14ac:dyDescent="0.2">
      <c r="B117" s="32"/>
      <c r="C117" s="27" t="s">
        <v>135</v>
      </c>
      <c r="L117" s="32"/>
    </row>
    <row r="118" spans="2:63" s="1" customFormat="1" ht="30" customHeight="1" x14ac:dyDescent="0.2">
      <c r="B118" s="32"/>
      <c r="E118" s="226" t="str">
        <f>E11</f>
        <v>SO01.5 - Hlavný objekt dielní + administratíva, učilište - VZT A</v>
      </c>
      <c r="F118" s="269"/>
      <c r="G118" s="269"/>
      <c r="H118" s="269"/>
      <c r="L118" s="32"/>
    </row>
    <row r="119" spans="2:63" s="1" customFormat="1" ht="6.95" customHeight="1" x14ac:dyDescent="0.2">
      <c r="B119" s="32"/>
      <c r="L119" s="32"/>
    </row>
    <row r="120" spans="2:63" s="1" customFormat="1" ht="12" customHeight="1" x14ac:dyDescent="0.2">
      <c r="B120" s="32"/>
      <c r="C120" s="27" t="s">
        <v>19</v>
      </c>
      <c r="F120" s="25" t="str">
        <f>F14</f>
        <v>Bratislava</v>
      </c>
      <c r="I120" s="27" t="s">
        <v>21</v>
      </c>
      <c r="J120" s="55" t="str">
        <f>IF(J14="","",J14)</f>
        <v>5. 8. 2023</v>
      </c>
      <c r="L120" s="32"/>
    </row>
    <row r="121" spans="2:63" s="1" customFormat="1" ht="6.95" customHeight="1" x14ac:dyDescent="0.2">
      <c r="B121" s="32"/>
      <c r="L121" s="32"/>
    </row>
    <row r="122" spans="2:63" s="1" customFormat="1" ht="15.2" customHeight="1" x14ac:dyDescent="0.2">
      <c r="B122" s="32"/>
      <c r="C122" s="27" t="s">
        <v>23</v>
      </c>
      <c r="F122" s="25" t="str">
        <f>E17</f>
        <v>Slovenské národné divadlo</v>
      </c>
      <c r="I122" s="27" t="s">
        <v>29</v>
      </c>
      <c r="J122" s="30" t="str">
        <f>E23</f>
        <v>VM PROJEKT , s.r.o.</v>
      </c>
      <c r="L122" s="32"/>
    </row>
    <row r="123" spans="2:63" s="1" customFormat="1" ht="15.2" customHeight="1" x14ac:dyDescent="0.2">
      <c r="B123" s="32"/>
      <c r="C123" s="27" t="s">
        <v>27</v>
      </c>
      <c r="F123" s="25" t="str">
        <f>IF(E20="","",E20)</f>
        <v>Vyplň údaj</v>
      </c>
      <c r="I123" s="27" t="s">
        <v>32</v>
      </c>
      <c r="J123" s="30" t="str">
        <f>E26</f>
        <v>Ing Peter Lukačovič</v>
      </c>
      <c r="L123" s="32"/>
    </row>
    <row r="124" spans="2:63" s="1" customFormat="1" ht="10.35" customHeight="1" x14ac:dyDescent="0.2">
      <c r="B124" s="32"/>
      <c r="L124" s="32"/>
    </row>
    <row r="125" spans="2:63" s="10" customFormat="1" ht="29.25" customHeight="1" x14ac:dyDescent="0.2">
      <c r="B125" s="128"/>
      <c r="C125" s="129" t="s">
        <v>359</v>
      </c>
      <c r="D125" s="130" t="s">
        <v>60</v>
      </c>
      <c r="E125" s="130" t="s">
        <v>56</v>
      </c>
      <c r="F125" s="130" t="s">
        <v>57</v>
      </c>
      <c r="G125" s="130" t="s">
        <v>360</v>
      </c>
      <c r="H125" s="130" t="s">
        <v>361</v>
      </c>
      <c r="I125" s="130" t="s">
        <v>362</v>
      </c>
      <c r="J125" s="130" t="s">
        <v>296</v>
      </c>
      <c r="K125" s="131" t="s">
        <v>5391</v>
      </c>
      <c r="L125" s="128"/>
      <c r="M125" s="62" t="s">
        <v>1</v>
      </c>
      <c r="N125" s="63" t="s">
        <v>39</v>
      </c>
      <c r="O125" s="63" t="s">
        <v>363</v>
      </c>
      <c r="P125" s="63" t="s">
        <v>364</v>
      </c>
      <c r="Q125" s="63" t="s">
        <v>365</v>
      </c>
      <c r="R125" s="63" t="s">
        <v>366</v>
      </c>
      <c r="S125" s="63" t="s">
        <v>367</v>
      </c>
      <c r="T125" s="64" t="s">
        <v>368</v>
      </c>
    </row>
    <row r="126" spans="2:63" s="1" customFormat="1" ht="22.9" customHeight="1" x14ac:dyDescent="0.25">
      <c r="B126" s="32"/>
      <c r="C126" s="67" t="s">
        <v>299</v>
      </c>
      <c r="J126" s="132">
        <f>BK126</f>
        <v>0</v>
      </c>
      <c r="L126" s="32"/>
      <c r="M126" s="65"/>
      <c r="N126" s="56"/>
      <c r="O126" s="56"/>
      <c r="P126" s="133">
        <f>P127+P158</f>
        <v>0</v>
      </c>
      <c r="Q126" s="56"/>
      <c r="R126" s="133">
        <f>R127+R158</f>
        <v>0</v>
      </c>
      <c r="S126" s="56"/>
      <c r="T126" s="134">
        <f>T127+T158</f>
        <v>0</v>
      </c>
      <c r="AT126" s="17" t="s">
        <v>74</v>
      </c>
      <c r="AU126" s="17" t="s">
        <v>300</v>
      </c>
      <c r="BK126" s="135">
        <f>BK127+BK158</f>
        <v>0</v>
      </c>
    </row>
    <row r="127" spans="2:63" s="11" customFormat="1" ht="25.9" customHeight="1" x14ac:dyDescent="0.2">
      <c r="B127" s="136"/>
      <c r="D127" s="137" t="s">
        <v>74</v>
      </c>
      <c r="E127" s="138" t="s">
        <v>1354</v>
      </c>
      <c r="F127" s="138" t="s">
        <v>1355</v>
      </c>
      <c r="I127" s="139"/>
      <c r="J127" s="127">
        <f>BK127</f>
        <v>0</v>
      </c>
      <c r="L127" s="136"/>
      <c r="M127" s="140"/>
      <c r="P127" s="141">
        <f>P128</f>
        <v>0</v>
      </c>
      <c r="R127" s="141">
        <f>R128</f>
        <v>0</v>
      </c>
      <c r="T127" s="142">
        <f>T128</f>
        <v>0</v>
      </c>
      <c r="AR127" s="137" t="s">
        <v>88</v>
      </c>
      <c r="AT127" s="143" t="s">
        <v>74</v>
      </c>
      <c r="AU127" s="143" t="s">
        <v>75</v>
      </c>
      <c r="AY127" s="137" t="s">
        <v>371</v>
      </c>
      <c r="BK127" s="144">
        <f>BK128</f>
        <v>0</v>
      </c>
    </row>
    <row r="128" spans="2:63" s="11" customFormat="1" ht="22.9" customHeight="1" x14ac:dyDescent="0.2">
      <c r="B128" s="136"/>
      <c r="D128" s="137" t="s">
        <v>74</v>
      </c>
      <c r="E128" s="145" t="s">
        <v>2832</v>
      </c>
      <c r="F128" s="145" t="s">
        <v>2833</v>
      </c>
      <c r="I128" s="139"/>
      <c r="J128" s="146">
        <f>BK128</f>
        <v>0</v>
      </c>
      <c r="L128" s="136"/>
      <c r="M128" s="140"/>
      <c r="P128" s="141">
        <f>P129+P142+P153</f>
        <v>0</v>
      </c>
      <c r="R128" s="141">
        <f>R129+R142+R153</f>
        <v>0</v>
      </c>
      <c r="T128" s="142">
        <f>T129+T142+T153</f>
        <v>0</v>
      </c>
      <c r="AR128" s="137" t="s">
        <v>88</v>
      </c>
      <c r="AT128" s="143" t="s">
        <v>74</v>
      </c>
      <c r="AU128" s="143" t="s">
        <v>82</v>
      </c>
      <c r="AY128" s="137" t="s">
        <v>371</v>
      </c>
      <c r="BK128" s="144">
        <f>BK129+BK142+BK153</f>
        <v>0</v>
      </c>
    </row>
    <row r="129" spans="2:65" s="11" customFormat="1" ht="20.85" customHeight="1" x14ac:dyDescent="0.2">
      <c r="B129" s="136"/>
      <c r="D129" s="137" t="s">
        <v>74</v>
      </c>
      <c r="E129" s="145" t="s">
        <v>3673</v>
      </c>
      <c r="F129" s="145" t="s">
        <v>3674</v>
      </c>
      <c r="I129" s="139"/>
      <c r="J129" s="146">
        <f>BK129</f>
        <v>0</v>
      </c>
      <c r="L129" s="136"/>
      <c r="M129" s="140"/>
      <c r="P129" s="141">
        <f>SUM(P130:P141)</f>
        <v>0</v>
      </c>
      <c r="R129" s="141">
        <f>SUM(R130:R141)</f>
        <v>0</v>
      </c>
      <c r="T129" s="142">
        <f>SUM(T130:T141)</f>
        <v>0</v>
      </c>
      <c r="AR129" s="137" t="s">
        <v>88</v>
      </c>
      <c r="AT129" s="143" t="s">
        <v>74</v>
      </c>
      <c r="AU129" s="143" t="s">
        <v>88</v>
      </c>
      <c r="AY129" s="137" t="s">
        <v>371</v>
      </c>
      <c r="BK129" s="144">
        <f>SUM(BK130:BK141)</f>
        <v>0</v>
      </c>
    </row>
    <row r="130" spans="2:65" s="1" customFormat="1" ht="78" customHeight="1" x14ac:dyDescent="0.2">
      <c r="B130" s="147"/>
      <c r="C130" s="189" t="s">
        <v>82</v>
      </c>
      <c r="D130" s="189" t="s">
        <v>891</v>
      </c>
      <c r="E130" s="190" t="s">
        <v>3675</v>
      </c>
      <c r="F130" s="191" t="s">
        <v>3676</v>
      </c>
      <c r="G130" s="192" t="s">
        <v>513</v>
      </c>
      <c r="H130" s="193">
        <v>1</v>
      </c>
      <c r="I130" s="194"/>
      <c r="J130" s="195">
        <f t="shared" ref="J130:J141" si="0">ROUND(I130*H130,2)</f>
        <v>0</v>
      </c>
      <c r="K130" s="191" t="s">
        <v>1</v>
      </c>
      <c r="L130" s="196"/>
      <c r="M130" s="197" t="s">
        <v>1</v>
      </c>
      <c r="N130" s="198" t="s">
        <v>41</v>
      </c>
      <c r="P130" s="157">
        <f t="shared" ref="P130:P141" si="1">O130*H130</f>
        <v>0</v>
      </c>
      <c r="Q130" s="157">
        <v>0</v>
      </c>
      <c r="R130" s="157">
        <f t="shared" ref="R130:R141" si="2">Q130*H130</f>
        <v>0</v>
      </c>
      <c r="S130" s="157">
        <v>0</v>
      </c>
      <c r="T130" s="158">
        <f t="shared" ref="T130:T141" si="3">S130*H130</f>
        <v>0</v>
      </c>
      <c r="AR130" s="159" t="s">
        <v>566</v>
      </c>
      <c r="AT130" s="159" t="s">
        <v>891</v>
      </c>
      <c r="AU130" s="159" t="s">
        <v>384</v>
      </c>
      <c r="AY130" s="17" t="s">
        <v>371</v>
      </c>
      <c r="BE130" s="160">
        <f t="shared" ref="BE130:BE141" si="4">IF(N130="základná",J130,0)</f>
        <v>0</v>
      </c>
      <c r="BF130" s="160">
        <f t="shared" ref="BF130:BF141" si="5">IF(N130="znížená",J130,0)</f>
        <v>0</v>
      </c>
      <c r="BG130" s="160">
        <f t="shared" ref="BG130:BG141" si="6">IF(N130="zákl. prenesená",J130,0)</f>
        <v>0</v>
      </c>
      <c r="BH130" s="160">
        <f t="shared" ref="BH130:BH141" si="7">IF(N130="zníž. prenesená",J130,0)</f>
        <v>0</v>
      </c>
      <c r="BI130" s="160">
        <f t="shared" ref="BI130:BI141" si="8">IF(N130="nulová",J130,0)</f>
        <v>0</v>
      </c>
      <c r="BJ130" s="17" t="s">
        <v>88</v>
      </c>
      <c r="BK130" s="160">
        <f t="shared" ref="BK130:BK141" si="9">ROUND(I130*H130,2)</f>
        <v>0</v>
      </c>
      <c r="BL130" s="17" t="s">
        <v>461</v>
      </c>
      <c r="BM130" s="159" t="s">
        <v>3677</v>
      </c>
    </row>
    <row r="131" spans="2:65" s="1" customFormat="1" ht="78" customHeight="1" x14ac:dyDescent="0.2">
      <c r="B131" s="147"/>
      <c r="C131" s="189" t="s">
        <v>88</v>
      </c>
      <c r="D131" s="189" t="s">
        <v>891</v>
      </c>
      <c r="E131" s="190" t="s">
        <v>3675</v>
      </c>
      <c r="F131" s="191" t="s">
        <v>3676</v>
      </c>
      <c r="G131" s="192" t="s">
        <v>513</v>
      </c>
      <c r="H131" s="193">
        <v>1</v>
      </c>
      <c r="I131" s="194"/>
      <c r="J131" s="195">
        <f t="shared" si="0"/>
        <v>0</v>
      </c>
      <c r="K131" s="191" t="s">
        <v>1</v>
      </c>
      <c r="L131" s="196"/>
      <c r="M131" s="197" t="s">
        <v>1</v>
      </c>
      <c r="N131" s="198" t="s">
        <v>41</v>
      </c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AR131" s="159" t="s">
        <v>566</v>
      </c>
      <c r="AT131" s="159" t="s">
        <v>891</v>
      </c>
      <c r="AU131" s="159" t="s">
        <v>384</v>
      </c>
      <c r="AY131" s="17" t="s">
        <v>371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7" t="s">
        <v>88</v>
      </c>
      <c r="BK131" s="160">
        <f t="shared" si="9"/>
        <v>0</v>
      </c>
      <c r="BL131" s="17" t="s">
        <v>461</v>
      </c>
      <c r="BM131" s="159" t="s">
        <v>3678</v>
      </c>
    </row>
    <row r="132" spans="2:65" s="1" customFormat="1" ht="16.5" customHeight="1" x14ac:dyDescent="0.2">
      <c r="B132" s="147"/>
      <c r="C132" s="189" t="s">
        <v>384</v>
      </c>
      <c r="D132" s="189" t="s">
        <v>891</v>
      </c>
      <c r="E132" s="190" t="s">
        <v>3679</v>
      </c>
      <c r="F132" s="191" t="s">
        <v>3680</v>
      </c>
      <c r="G132" s="192" t="s">
        <v>513</v>
      </c>
      <c r="H132" s="193">
        <v>32</v>
      </c>
      <c r="I132" s="194"/>
      <c r="J132" s="195">
        <f t="shared" si="0"/>
        <v>0</v>
      </c>
      <c r="K132" s="191" t="s">
        <v>1</v>
      </c>
      <c r="L132" s="196"/>
      <c r="M132" s="197" t="s">
        <v>1</v>
      </c>
      <c r="N132" s="198" t="s">
        <v>41</v>
      </c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AR132" s="159" t="s">
        <v>566</v>
      </c>
      <c r="AT132" s="159" t="s">
        <v>891</v>
      </c>
      <c r="AU132" s="159" t="s">
        <v>384</v>
      </c>
      <c r="AY132" s="17" t="s">
        <v>371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7" t="s">
        <v>88</v>
      </c>
      <c r="BK132" s="160">
        <f t="shared" si="9"/>
        <v>0</v>
      </c>
      <c r="BL132" s="17" t="s">
        <v>461</v>
      </c>
      <c r="BM132" s="159" t="s">
        <v>3681</v>
      </c>
    </row>
    <row r="133" spans="2:65" s="1" customFormat="1" ht="16.5" customHeight="1" x14ac:dyDescent="0.2">
      <c r="B133" s="147"/>
      <c r="C133" s="189" t="s">
        <v>377</v>
      </c>
      <c r="D133" s="189" t="s">
        <v>891</v>
      </c>
      <c r="E133" s="190" t="s">
        <v>3682</v>
      </c>
      <c r="F133" s="191" t="s">
        <v>3683</v>
      </c>
      <c r="G133" s="192" t="s">
        <v>513</v>
      </c>
      <c r="H133" s="193">
        <v>48</v>
      </c>
      <c r="I133" s="194"/>
      <c r="J133" s="195">
        <f t="shared" si="0"/>
        <v>0</v>
      </c>
      <c r="K133" s="191" t="s">
        <v>1</v>
      </c>
      <c r="L133" s="196"/>
      <c r="M133" s="197" t="s">
        <v>1</v>
      </c>
      <c r="N133" s="198" t="s">
        <v>41</v>
      </c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AR133" s="159" t="s">
        <v>566</v>
      </c>
      <c r="AT133" s="159" t="s">
        <v>891</v>
      </c>
      <c r="AU133" s="159" t="s">
        <v>384</v>
      </c>
      <c r="AY133" s="17" t="s">
        <v>371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7" t="s">
        <v>88</v>
      </c>
      <c r="BK133" s="160">
        <f t="shared" si="9"/>
        <v>0</v>
      </c>
      <c r="BL133" s="17" t="s">
        <v>461</v>
      </c>
      <c r="BM133" s="159" t="s">
        <v>3684</v>
      </c>
    </row>
    <row r="134" spans="2:65" s="1" customFormat="1" ht="16.5" customHeight="1" x14ac:dyDescent="0.2">
      <c r="B134" s="147"/>
      <c r="C134" s="189" t="s">
        <v>402</v>
      </c>
      <c r="D134" s="189" t="s">
        <v>891</v>
      </c>
      <c r="E134" s="190" t="s">
        <v>3685</v>
      </c>
      <c r="F134" s="191" t="s">
        <v>3686</v>
      </c>
      <c r="G134" s="192" t="s">
        <v>513</v>
      </c>
      <c r="H134" s="193">
        <v>4</v>
      </c>
      <c r="I134" s="194"/>
      <c r="J134" s="195">
        <f t="shared" si="0"/>
        <v>0</v>
      </c>
      <c r="K134" s="191" t="s">
        <v>1</v>
      </c>
      <c r="L134" s="196"/>
      <c r="M134" s="197" t="s">
        <v>1</v>
      </c>
      <c r="N134" s="198" t="s">
        <v>41</v>
      </c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AR134" s="159" t="s">
        <v>566</v>
      </c>
      <c r="AT134" s="159" t="s">
        <v>891</v>
      </c>
      <c r="AU134" s="159" t="s">
        <v>384</v>
      </c>
      <c r="AY134" s="17" t="s">
        <v>371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7" t="s">
        <v>88</v>
      </c>
      <c r="BK134" s="160">
        <f t="shared" si="9"/>
        <v>0</v>
      </c>
      <c r="BL134" s="17" t="s">
        <v>461</v>
      </c>
      <c r="BM134" s="159" t="s">
        <v>3687</v>
      </c>
    </row>
    <row r="135" spans="2:65" s="1" customFormat="1" ht="16.5" customHeight="1" x14ac:dyDescent="0.2">
      <c r="B135" s="147"/>
      <c r="C135" s="189" t="s">
        <v>408</v>
      </c>
      <c r="D135" s="189" t="s">
        <v>891</v>
      </c>
      <c r="E135" s="190" t="s">
        <v>3688</v>
      </c>
      <c r="F135" s="191" t="s">
        <v>3689</v>
      </c>
      <c r="G135" s="192" t="s">
        <v>513</v>
      </c>
      <c r="H135" s="193">
        <v>4</v>
      </c>
      <c r="I135" s="194"/>
      <c r="J135" s="195">
        <f t="shared" si="0"/>
        <v>0</v>
      </c>
      <c r="K135" s="191" t="s">
        <v>1</v>
      </c>
      <c r="L135" s="196"/>
      <c r="M135" s="197" t="s">
        <v>1</v>
      </c>
      <c r="N135" s="198" t="s">
        <v>41</v>
      </c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AR135" s="159" t="s">
        <v>566</v>
      </c>
      <c r="AT135" s="159" t="s">
        <v>891</v>
      </c>
      <c r="AU135" s="159" t="s">
        <v>384</v>
      </c>
      <c r="AY135" s="17" t="s">
        <v>371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7" t="s">
        <v>88</v>
      </c>
      <c r="BK135" s="160">
        <f t="shared" si="9"/>
        <v>0</v>
      </c>
      <c r="BL135" s="17" t="s">
        <v>461</v>
      </c>
      <c r="BM135" s="159" t="s">
        <v>3690</v>
      </c>
    </row>
    <row r="136" spans="2:65" s="1" customFormat="1" ht="37.9" customHeight="1" x14ac:dyDescent="0.2">
      <c r="B136" s="147"/>
      <c r="C136" s="189" t="s">
        <v>412</v>
      </c>
      <c r="D136" s="189" t="s">
        <v>891</v>
      </c>
      <c r="E136" s="190" t="s">
        <v>3691</v>
      </c>
      <c r="F136" s="191" t="s">
        <v>3692</v>
      </c>
      <c r="G136" s="192" t="s">
        <v>376</v>
      </c>
      <c r="H136" s="193">
        <v>600</v>
      </c>
      <c r="I136" s="194"/>
      <c r="J136" s="195">
        <f t="shared" si="0"/>
        <v>0</v>
      </c>
      <c r="K136" s="191" t="s">
        <v>1</v>
      </c>
      <c r="L136" s="196"/>
      <c r="M136" s="197" t="s">
        <v>1</v>
      </c>
      <c r="N136" s="198" t="s">
        <v>41</v>
      </c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AR136" s="159" t="s">
        <v>566</v>
      </c>
      <c r="AT136" s="159" t="s">
        <v>891</v>
      </c>
      <c r="AU136" s="159" t="s">
        <v>384</v>
      </c>
      <c r="AY136" s="17" t="s">
        <v>371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7" t="s">
        <v>88</v>
      </c>
      <c r="BK136" s="160">
        <f t="shared" si="9"/>
        <v>0</v>
      </c>
      <c r="BL136" s="17" t="s">
        <v>461</v>
      </c>
      <c r="BM136" s="159" t="s">
        <v>3693</v>
      </c>
    </row>
    <row r="137" spans="2:65" s="1" customFormat="1" ht="37.9" customHeight="1" x14ac:dyDescent="0.2">
      <c r="B137" s="147"/>
      <c r="C137" s="189" t="s">
        <v>417</v>
      </c>
      <c r="D137" s="189" t="s">
        <v>891</v>
      </c>
      <c r="E137" s="190" t="s">
        <v>3694</v>
      </c>
      <c r="F137" s="191" t="s">
        <v>3695</v>
      </c>
      <c r="G137" s="192" t="s">
        <v>376</v>
      </c>
      <c r="H137" s="193">
        <v>95</v>
      </c>
      <c r="I137" s="194"/>
      <c r="J137" s="195">
        <f t="shared" si="0"/>
        <v>0</v>
      </c>
      <c r="K137" s="191" t="s">
        <v>1</v>
      </c>
      <c r="L137" s="196"/>
      <c r="M137" s="197" t="s">
        <v>1</v>
      </c>
      <c r="N137" s="198" t="s">
        <v>41</v>
      </c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AR137" s="159" t="s">
        <v>566</v>
      </c>
      <c r="AT137" s="159" t="s">
        <v>891</v>
      </c>
      <c r="AU137" s="159" t="s">
        <v>384</v>
      </c>
      <c r="AY137" s="17" t="s">
        <v>371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7" t="s">
        <v>88</v>
      </c>
      <c r="BK137" s="160">
        <f t="shared" si="9"/>
        <v>0</v>
      </c>
      <c r="BL137" s="17" t="s">
        <v>461</v>
      </c>
      <c r="BM137" s="159" t="s">
        <v>3696</v>
      </c>
    </row>
    <row r="138" spans="2:65" s="1" customFormat="1" ht="37.9" customHeight="1" x14ac:dyDescent="0.2">
      <c r="B138" s="147"/>
      <c r="C138" s="189" t="s">
        <v>423</v>
      </c>
      <c r="D138" s="189" t="s">
        <v>891</v>
      </c>
      <c r="E138" s="190" t="s">
        <v>3697</v>
      </c>
      <c r="F138" s="191" t="s">
        <v>3698</v>
      </c>
      <c r="G138" s="192" t="s">
        <v>376</v>
      </c>
      <c r="H138" s="193">
        <v>51</v>
      </c>
      <c r="I138" s="194"/>
      <c r="J138" s="195">
        <f t="shared" si="0"/>
        <v>0</v>
      </c>
      <c r="K138" s="191" t="s">
        <v>1</v>
      </c>
      <c r="L138" s="196"/>
      <c r="M138" s="197" t="s">
        <v>1</v>
      </c>
      <c r="N138" s="198" t="s">
        <v>41</v>
      </c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AR138" s="159" t="s">
        <v>566</v>
      </c>
      <c r="AT138" s="159" t="s">
        <v>891</v>
      </c>
      <c r="AU138" s="159" t="s">
        <v>384</v>
      </c>
      <c r="AY138" s="17" t="s">
        <v>371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7" t="s">
        <v>88</v>
      </c>
      <c r="BK138" s="160">
        <f t="shared" si="9"/>
        <v>0</v>
      </c>
      <c r="BL138" s="17" t="s">
        <v>461</v>
      </c>
      <c r="BM138" s="159" t="s">
        <v>3699</v>
      </c>
    </row>
    <row r="139" spans="2:65" s="1" customFormat="1" ht="37.9" customHeight="1" x14ac:dyDescent="0.2">
      <c r="B139" s="147"/>
      <c r="C139" s="189" t="s">
        <v>428</v>
      </c>
      <c r="D139" s="189" t="s">
        <v>891</v>
      </c>
      <c r="E139" s="190" t="s">
        <v>3700</v>
      </c>
      <c r="F139" s="191" t="s">
        <v>3701</v>
      </c>
      <c r="G139" s="192" t="s">
        <v>376</v>
      </c>
      <c r="H139" s="193">
        <v>90</v>
      </c>
      <c r="I139" s="194"/>
      <c r="J139" s="195">
        <f t="shared" si="0"/>
        <v>0</v>
      </c>
      <c r="K139" s="191" t="s">
        <v>1</v>
      </c>
      <c r="L139" s="196"/>
      <c r="M139" s="197" t="s">
        <v>1</v>
      </c>
      <c r="N139" s="198" t="s">
        <v>41</v>
      </c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AR139" s="159" t="s">
        <v>566</v>
      </c>
      <c r="AT139" s="159" t="s">
        <v>891</v>
      </c>
      <c r="AU139" s="159" t="s">
        <v>384</v>
      </c>
      <c r="AY139" s="17" t="s">
        <v>371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7" t="s">
        <v>88</v>
      </c>
      <c r="BK139" s="160">
        <f t="shared" si="9"/>
        <v>0</v>
      </c>
      <c r="BL139" s="17" t="s">
        <v>461</v>
      </c>
      <c r="BM139" s="159" t="s">
        <v>3702</v>
      </c>
    </row>
    <row r="140" spans="2:65" s="1" customFormat="1" ht="37.9" customHeight="1" x14ac:dyDescent="0.2">
      <c r="B140" s="147"/>
      <c r="C140" s="189" t="s">
        <v>432</v>
      </c>
      <c r="D140" s="189" t="s">
        <v>891</v>
      </c>
      <c r="E140" s="190" t="s">
        <v>3703</v>
      </c>
      <c r="F140" s="191" t="s">
        <v>3704</v>
      </c>
      <c r="G140" s="192" t="s">
        <v>376</v>
      </c>
      <c r="H140" s="193">
        <v>90</v>
      </c>
      <c r="I140" s="194"/>
      <c r="J140" s="195">
        <f t="shared" si="0"/>
        <v>0</v>
      </c>
      <c r="K140" s="191" t="s">
        <v>1</v>
      </c>
      <c r="L140" s="196"/>
      <c r="M140" s="197" t="s">
        <v>1</v>
      </c>
      <c r="N140" s="198" t="s">
        <v>41</v>
      </c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AR140" s="159" t="s">
        <v>566</v>
      </c>
      <c r="AT140" s="159" t="s">
        <v>891</v>
      </c>
      <c r="AU140" s="159" t="s">
        <v>384</v>
      </c>
      <c r="AY140" s="17" t="s">
        <v>371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7" t="s">
        <v>88</v>
      </c>
      <c r="BK140" s="160">
        <f t="shared" si="9"/>
        <v>0</v>
      </c>
      <c r="BL140" s="17" t="s">
        <v>461</v>
      </c>
      <c r="BM140" s="159" t="s">
        <v>3705</v>
      </c>
    </row>
    <row r="141" spans="2:65" s="1" customFormat="1" ht="37.9" customHeight="1" x14ac:dyDescent="0.2">
      <c r="B141" s="147"/>
      <c r="C141" s="189" t="s">
        <v>437</v>
      </c>
      <c r="D141" s="189" t="s">
        <v>891</v>
      </c>
      <c r="E141" s="190" t="s">
        <v>3706</v>
      </c>
      <c r="F141" s="191" t="s">
        <v>3707</v>
      </c>
      <c r="G141" s="192" t="s">
        <v>376</v>
      </c>
      <c r="H141" s="193">
        <v>27</v>
      </c>
      <c r="I141" s="194"/>
      <c r="J141" s="195">
        <f t="shared" si="0"/>
        <v>0</v>
      </c>
      <c r="K141" s="191" t="s">
        <v>1</v>
      </c>
      <c r="L141" s="196"/>
      <c r="M141" s="197" t="s">
        <v>1</v>
      </c>
      <c r="N141" s="198" t="s">
        <v>41</v>
      </c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AR141" s="159" t="s">
        <v>566</v>
      </c>
      <c r="AT141" s="159" t="s">
        <v>891</v>
      </c>
      <c r="AU141" s="159" t="s">
        <v>384</v>
      </c>
      <c r="AY141" s="17" t="s">
        <v>371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7" t="s">
        <v>88</v>
      </c>
      <c r="BK141" s="160">
        <f t="shared" si="9"/>
        <v>0</v>
      </c>
      <c r="BL141" s="17" t="s">
        <v>461</v>
      </c>
      <c r="BM141" s="159" t="s">
        <v>3708</v>
      </c>
    </row>
    <row r="142" spans="2:65" s="11" customFormat="1" ht="20.85" customHeight="1" x14ac:dyDescent="0.2">
      <c r="B142" s="136"/>
      <c r="D142" s="137" t="s">
        <v>74</v>
      </c>
      <c r="E142" s="145" t="s">
        <v>3709</v>
      </c>
      <c r="F142" s="145" t="s">
        <v>3710</v>
      </c>
      <c r="I142" s="139"/>
      <c r="J142" s="146">
        <f>BK142</f>
        <v>0</v>
      </c>
      <c r="L142" s="136"/>
      <c r="M142" s="140"/>
      <c r="P142" s="141">
        <f>SUM(P143:P152)</f>
        <v>0</v>
      </c>
      <c r="R142" s="141">
        <f>SUM(R143:R152)</f>
        <v>0</v>
      </c>
      <c r="T142" s="142">
        <f>SUM(T143:T152)</f>
        <v>0</v>
      </c>
      <c r="AR142" s="137" t="s">
        <v>88</v>
      </c>
      <c r="AT142" s="143" t="s">
        <v>74</v>
      </c>
      <c r="AU142" s="143" t="s">
        <v>88</v>
      </c>
      <c r="AY142" s="137" t="s">
        <v>371</v>
      </c>
      <c r="BK142" s="144">
        <f>SUM(BK143:BK152)</f>
        <v>0</v>
      </c>
    </row>
    <row r="143" spans="2:65" s="1" customFormat="1" ht="78" customHeight="1" x14ac:dyDescent="0.2">
      <c r="B143" s="147"/>
      <c r="C143" s="189" t="s">
        <v>441</v>
      </c>
      <c r="D143" s="189" t="s">
        <v>891</v>
      </c>
      <c r="E143" s="190" t="s">
        <v>3711</v>
      </c>
      <c r="F143" s="191" t="s">
        <v>3712</v>
      </c>
      <c r="G143" s="192" t="s">
        <v>513</v>
      </c>
      <c r="H143" s="193">
        <v>1</v>
      </c>
      <c r="I143" s="194"/>
      <c r="J143" s="195">
        <f t="shared" ref="J143:J152" si="10">ROUND(I143*H143,2)</f>
        <v>0</v>
      </c>
      <c r="K143" s="191" t="s">
        <v>1</v>
      </c>
      <c r="L143" s="196"/>
      <c r="M143" s="197" t="s">
        <v>1</v>
      </c>
      <c r="N143" s="198" t="s">
        <v>41</v>
      </c>
      <c r="P143" s="157">
        <f t="shared" ref="P143:P152" si="11">O143*H143</f>
        <v>0</v>
      </c>
      <c r="Q143" s="157">
        <v>0</v>
      </c>
      <c r="R143" s="157">
        <f t="shared" ref="R143:R152" si="12">Q143*H143</f>
        <v>0</v>
      </c>
      <c r="S143" s="157">
        <v>0</v>
      </c>
      <c r="T143" s="158">
        <f t="shared" ref="T143:T152" si="13">S143*H143</f>
        <v>0</v>
      </c>
      <c r="AR143" s="159" t="s">
        <v>566</v>
      </c>
      <c r="AT143" s="159" t="s">
        <v>891</v>
      </c>
      <c r="AU143" s="159" t="s">
        <v>384</v>
      </c>
      <c r="AY143" s="17" t="s">
        <v>371</v>
      </c>
      <c r="BE143" s="160">
        <f t="shared" ref="BE143:BE152" si="14">IF(N143="základná",J143,0)</f>
        <v>0</v>
      </c>
      <c r="BF143" s="160">
        <f t="shared" ref="BF143:BF152" si="15">IF(N143="znížená",J143,0)</f>
        <v>0</v>
      </c>
      <c r="BG143" s="160">
        <f t="shared" ref="BG143:BG152" si="16">IF(N143="zákl. prenesená",J143,0)</f>
        <v>0</v>
      </c>
      <c r="BH143" s="160">
        <f t="shared" ref="BH143:BH152" si="17">IF(N143="zníž. prenesená",J143,0)</f>
        <v>0</v>
      </c>
      <c r="BI143" s="160">
        <f t="shared" ref="BI143:BI152" si="18">IF(N143="nulová",J143,0)</f>
        <v>0</v>
      </c>
      <c r="BJ143" s="17" t="s">
        <v>88</v>
      </c>
      <c r="BK143" s="160">
        <f t="shared" ref="BK143:BK152" si="19">ROUND(I143*H143,2)</f>
        <v>0</v>
      </c>
      <c r="BL143" s="17" t="s">
        <v>461</v>
      </c>
      <c r="BM143" s="159" t="s">
        <v>3713</v>
      </c>
    </row>
    <row r="144" spans="2:65" s="1" customFormat="1" ht="16.5" customHeight="1" x14ac:dyDescent="0.2">
      <c r="B144" s="147"/>
      <c r="C144" s="189" t="s">
        <v>447</v>
      </c>
      <c r="D144" s="189" t="s">
        <v>891</v>
      </c>
      <c r="E144" s="190" t="s">
        <v>3714</v>
      </c>
      <c r="F144" s="191" t="s">
        <v>3680</v>
      </c>
      <c r="G144" s="192" t="s">
        <v>513</v>
      </c>
      <c r="H144" s="193">
        <v>6</v>
      </c>
      <c r="I144" s="194"/>
      <c r="J144" s="195">
        <f t="shared" si="10"/>
        <v>0</v>
      </c>
      <c r="K144" s="191" t="s">
        <v>1</v>
      </c>
      <c r="L144" s="196"/>
      <c r="M144" s="197" t="s">
        <v>1</v>
      </c>
      <c r="N144" s="198" t="s">
        <v>41</v>
      </c>
      <c r="P144" s="157">
        <f t="shared" si="11"/>
        <v>0</v>
      </c>
      <c r="Q144" s="157">
        <v>0</v>
      </c>
      <c r="R144" s="157">
        <f t="shared" si="12"/>
        <v>0</v>
      </c>
      <c r="S144" s="157">
        <v>0</v>
      </c>
      <c r="T144" s="158">
        <f t="shared" si="13"/>
        <v>0</v>
      </c>
      <c r="AR144" s="159" t="s">
        <v>566</v>
      </c>
      <c r="AT144" s="159" t="s">
        <v>891</v>
      </c>
      <c r="AU144" s="159" t="s">
        <v>384</v>
      </c>
      <c r="AY144" s="17" t="s">
        <v>371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7" t="s">
        <v>88</v>
      </c>
      <c r="BK144" s="160">
        <f t="shared" si="19"/>
        <v>0</v>
      </c>
      <c r="BL144" s="17" t="s">
        <v>461</v>
      </c>
      <c r="BM144" s="159" t="s">
        <v>3715</v>
      </c>
    </row>
    <row r="145" spans="2:65" s="1" customFormat="1" ht="16.5" customHeight="1" x14ac:dyDescent="0.2">
      <c r="B145" s="147"/>
      <c r="C145" s="189" t="s">
        <v>455</v>
      </c>
      <c r="D145" s="189" t="s">
        <v>891</v>
      </c>
      <c r="E145" s="190" t="s">
        <v>3716</v>
      </c>
      <c r="F145" s="191" t="s">
        <v>3683</v>
      </c>
      <c r="G145" s="192" t="s">
        <v>513</v>
      </c>
      <c r="H145" s="193">
        <v>12</v>
      </c>
      <c r="I145" s="194"/>
      <c r="J145" s="195">
        <f t="shared" si="10"/>
        <v>0</v>
      </c>
      <c r="K145" s="191" t="s">
        <v>1</v>
      </c>
      <c r="L145" s="196"/>
      <c r="M145" s="197" t="s">
        <v>1</v>
      </c>
      <c r="N145" s="198" t="s">
        <v>41</v>
      </c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AR145" s="159" t="s">
        <v>566</v>
      </c>
      <c r="AT145" s="159" t="s">
        <v>891</v>
      </c>
      <c r="AU145" s="159" t="s">
        <v>384</v>
      </c>
      <c r="AY145" s="17" t="s">
        <v>371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7" t="s">
        <v>88</v>
      </c>
      <c r="BK145" s="160">
        <f t="shared" si="19"/>
        <v>0</v>
      </c>
      <c r="BL145" s="17" t="s">
        <v>461</v>
      </c>
      <c r="BM145" s="159" t="s">
        <v>3717</v>
      </c>
    </row>
    <row r="146" spans="2:65" s="1" customFormat="1" ht="16.5" customHeight="1" x14ac:dyDescent="0.2">
      <c r="B146" s="147"/>
      <c r="C146" s="189" t="s">
        <v>461</v>
      </c>
      <c r="D146" s="189" t="s">
        <v>891</v>
      </c>
      <c r="E146" s="190" t="s">
        <v>3718</v>
      </c>
      <c r="F146" s="191" t="s">
        <v>3719</v>
      </c>
      <c r="G146" s="192" t="s">
        <v>513</v>
      </c>
      <c r="H146" s="193">
        <v>1</v>
      </c>
      <c r="I146" s="194"/>
      <c r="J146" s="195">
        <f t="shared" si="10"/>
        <v>0</v>
      </c>
      <c r="K146" s="191" t="s">
        <v>1</v>
      </c>
      <c r="L146" s="196"/>
      <c r="M146" s="197" t="s">
        <v>1</v>
      </c>
      <c r="N146" s="198" t="s">
        <v>41</v>
      </c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AR146" s="159" t="s">
        <v>566</v>
      </c>
      <c r="AT146" s="159" t="s">
        <v>891</v>
      </c>
      <c r="AU146" s="159" t="s">
        <v>384</v>
      </c>
      <c r="AY146" s="17" t="s">
        <v>371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7" t="s">
        <v>88</v>
      </c>
      <c r="BK146" s="160">
        <f t="shared" si="19"/>
        <v>0</v>
      </c>
      <c r="BL146" s="17" t="s">
        <v>461</v>
      </c>
      <c r="BM146" s="159" t="s">
        <v>3720</v>
      </c>
    </row>
    <row r="147" spans="2:65" s="1" customFormat="1" ht="16.5" customHeight="1" x14ac:dyDescent="0.2">
      <c r="B147" s="147"/>
      <c r="C147" s="189" t="s">
        <v>467</v>
      </c>
      <c r="D147" s="189" t="s">
        <v>891</v>
      </c>
      <c r="E147" s="190" t="s">
        <v>3721</v>
      </c>
      <c r="F147" s="191" t="s">
        <v>3722</v>
      </c>
      <c r="G147" s="192" t="s">
        <v>513</v>
      </c>
      <c r="H147" s="193">
        <v>2</v>
      </c>
      <c r="I147" s="194"/>
      <c r="J147" s="195">
        <f t="shared" si="10"/>
        <v>0</v>
      </c>
      <c r="K147" s="191" t="s">
        <v>1</v>
      </c>
      <c r="L147" s="196"/>
      <c r="M147" s="197" t="s">
        <v>1</v>
      </c>
      <c r="N147" s="198" t="s">
        <v>41</v>
      </c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AR147" s="159" t="s">
        <v>566</v>
      </c>
      <c r="AT147" s="159" t="s">
        <v>891</v>
      </c>
      <c r="AU147" s="159" t="s">
        <v>384</v>
      </c>
      <c r="AY147" s="17" t="s">
        <v>371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7" t="s">
        <v>88</v>
      </c>
      <c r="BK147" s="160">
        <f t="shared" si="19"/>
        <v>0</v>
      </c>
      <c r="BL147" s="17" t="s">
        <v>461</v>
      </c>
      <c r="BM147" s="159" t="s">
        <v>3723</v>
      </c>
    </row>
    <row r="148" spans="2:65" s="1" customFormat="1" ht="16.5" customHeight="1" x14ac:dyDescent="0.2">
      <c r="B148" s="147"/>
      <c r="C148" s="189" t="s">
        <v>473</v>
      </c>
      <c r="D148" s="189" t="s">
        <v>891</v>
      </c>
      <c r="E148" s="190" t="s">
        <v>3724</v>
      </c>
      <c r="F148" s="191" t="s">
        <v>3725</v>
      </c>
      <c r="G148" s="192" t="s">
        <v>513</v>
      </c>
      <c r="H148" s="193">
        <v>2</v>
      </c>
      <c r="I148" s="194"/>
      <c r="J148" s="195">
        <f t="shared" si="10"/>
        <v>0</v>
      </c>
      <c r="K148" s="191" t="s">
        <v>1</v>
      </c>
      <c r="L148" s="196"/>
      <c r="M148" s="197" t="s">
        <v>1</v>
      </c>
      <c r="N148" s="198" t="s">
        <v>41</v>
      </c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AR148" s="159" t="s">
        <v>566</v>
      </c>
      <c r="AT148" s="159" t="s">
        <v>891</v>
      </c>
      <c r="AU148" s="159" t="s">
        <v>384</v>
      </c>
      <c r="AY148" s="17" t="s">
        <v>371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7" t="s">
        <v>88</v>
      </c>
      <c r="BK148" s="160">
        <f t="shared" si="19"/>
        <v>0</v>
      </c>
      <c r="BL148" s="17" t="s">
        <v>461</v>
      </c>
      <c r="BM148" s="159" t="s">
        <v>3726</v>
      </c>
    </row>
    <row r="149" spans="2:65" s="1" customFormat="1" ht="37.9" customHeight="1" x14ac:dyDescent="0.2">
      <c r="B149" s="147"/>
      <c r="C149" s="189" t="s">
        <v>478</v>
      </c>
      <c r="D149" s="189" t="s">
        <v>891</v>
      </c>
      <c r="E149" s="190" t="s">
        <v>3727</v>
      </c>
      <c r="F149" s="191" t="s">
        <v>3728</v>
      </c>
      <c r="G149" s="192" t="s">
        <v>376</v>
      </c>
      <c r="H149" s="193">
        <v>80</v>
      </c>
      <c r="I149" s="194"/>
      <c r="J149" s="195">
        <f t="shared" si="10"/>
        <v>0</v>
      </c>
      <c r="K149" s="191" t="s">
        <v>1</v>
      </c>
      <c r="L149" s="196"/>
      <c r="M149" s="197" t="s">
        <v>1</v>
      </c>
      <c r="N149" s="198" t="s">
        <v>41</v>
      </c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AR149" s="159" t="s">
        <v>566</v>
      </c>
      <c r="AT149" s="159" t="s">
        <v>891</v>
      </c>
      <c r="AU149" s="159" t="s">
        <v>384</v>
      </c>
      <c r="AY149" s="17" t="s">
        <v>371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7" t="s">
        <v>88</v>
      </c>
      <c r="BK149" s="160">
        <f t="shared" si="19"/>
        <v>0</v>
      </c>
      <c r="BL149" s="17" t="s">
        <v>461</v>
      </c>
      <c r="BM149" s="159" t="s">
        <v>3729</v>
      </c>
    </row>
    <row r="150" spans="2:65" s="1" customFormat="1" ht="37.9" customHeight="1" x14ac:dyDescent="0.2">
      <c r="B150" s="147"/>
      <c r="C150" s="189" t="s">
        <v>7</v>
      </c>
      <c r="D150" s="189" t="s">
        <v>891</v>
      </c>
      <c r="E150" s="190" t="s">
        <v>3730</v>
      </c>
      <c r="F150" s="191" t="s">
        <v>3731</v>
      </c>
      <c r="G150" s="192" t="s">
        <v>376</v>
      </c>
      <c r="H150" s="193">
        <v>46</v>
      </c>
      <c r="I150" s="194"/>
      <c r="J150" s="195">
        <f t="shared" si="10"/>
        <v>0</v>
      </c>
      <c r="K150" s="191" t="s">
        <v>1</v>
      </c>
      <c r="L150" s="196"/>
      <c r="M150" s="197" t="s">
        <v>1</v>
      </c>
      <c r="N150" s="198" t="s">
        <v>41</v>
      </c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AR150" s="159" t="s">
        <v>566</v>
      </c>
      <c r="AT150" s="159" t="s">
        <v>891</v>
      </c>
      <c r="AU150" s="159" t="s">
        <v>384</v>
      </c>
      <c r="AY150" s="17" t="s">
        <v>371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7" t="s">
        <v>88</v>
      </c>
      <c r="BK150" s="160">
        <f t="shared" si="19"/>
        <v>0</v>
      </c>
      <c r="BL150" s="17" t="s">
        <v>461</v>
      </c>
      <c r="BM150" s="159" t="s">
        <v>3732</v>
      </c>
    </row>
    <row r="151" spans="2:65" s="1" customFormat="1" ht="37.9" customHeight="1" x14ac:dyDescent="0.2">
      <c r="B151" s="147"/>
      <c r="C151" s="189" t="s">
        <v>486</v>
      </c>
      <c r="D151" s="189" t="s">
        <v>891</v>
      </c>
      <c r="E151" s="190" t="s">
        <v>3703</v>
      </c>
      <c r="F151" s="191" t="s">
        <v>3704</v>
      </c>
      <c r="G151" s="192" t="s">
        <v>376</v>
      </c>
      <c r="H151" s="193">
        <v>35</v>
      </c>
      <c r="I151" s="194"/>
      <c r="J151" s="195">
        <f t="shared" si="10"/>
        <v>0</v>
      </c>
      <c r="K151" s="191" t="s">
        <v>1</v>
      </c>
      <c r="L151" s="196"/>
      <c r="M151" s="197" t="s">
        <v>1</v>
      </c>
      <c r="N151" s="198" t="s">
        <v>41</v>
      </c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AR151" s="159" t="s">
        <v>566</v>
      </c>
      <c r="AT151" s="159" t="s">
        <v>891</v>
      </c>
      <c r="AU151" s="159" t="s">
        <v>384</v>
      </c>
      <c r="AY151" s="17" t="s">
        <v>371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7" t="s">
        <v>88</v>
      </c>
      <c r="BK151" s="160">
        <f t="shared" si="19"/>
        <v>0</v>
      </c>
      <c r="BL151" s="17" t="s">
        <v>461</v>
      </c>
      <c r="BM151" s="159" t="s">
        <v>3733</v>
      </c>
    </row>
    <row r="152" spans="2:65" s="1" customFormat="1" ht="37.9" customHeight="1" x14ac:dyDescent="0.2">
      <c r="B152" s="147"/>
      <c r="C152" s="189" t="s">
        <v>494</v>
      </c>
      <c r="D152" s="189" t="s">
        <v>891</v>
      </c>
      <c r="E152" s="190" t="s">
        <v>3734</v>
      </c>
      <c r="F152" s="191" t="s">
        <v>3735</v>
      </c>
      <c r="G152" s="192" t="s">
        <v>376</v>
      </c>
      <c r="H152" s="193">
        <v>25</v>
      </c>
      <c r="I152" s="194"/>
      <c r="J152" s="195">
        <f t="shared" si="10"/>
        <v>0</v>
      </c>
      <c r="K152" s="191" t="s">
        <v>1</v>
      </c>
      <c r="L152" s="196"/>
      <c r="M152" s="197" t="s">
        <v>1</v>
      </c>
      <c r="N152" s="198" t="s">
        <v>41</v>
      </c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AR152" s="159" t="s">
        <v>566</v>
      </c>
      <c r="AT152" s="159" t="s">
        <v>891</v>
      </c>
      <c r="AU152" s="159" t="s">
        <v>384</v>
      </c>
      <c r="AY152" s="17" t="s">
        <v>371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7" t="s">
        <v>88</v>
      </c>
      <c r="BK152" s="160">
        <f t="shared" si="19"/>
        <v>0</v>
      </c>
      <c r="BL152" s="17" t="s">
        <v>461</v>
      </c>
      <c r="BM152" s="159" t="s">
        <v>3736</v>
      </c>
    </row>
    <row r="153" spans="2:65" s="11" customFormat="1" ht="20.85" customHeight="1" x14ac:dyDescent="0.2">
      <c r="B153" s="136"/>
      <c r="D153" s="137" t="s">
        <v>74</v>
      </c>
      <c r="E153" s="145" t="s">
        <v>3737</v>
      </c>
      <c r="F153" s="145" t="s">
        <v>3738</v>
      </c>
      <c r="I153" s="139"/>
      <c r="J153" s="146">
        <f>BK153</f>
        <v>0</v>
      </c>
      <c r="L153" s="136"/>
      <c r="M153" s="140"/>
      <c r="P153" s="141">
        <f>SUM(P154:P157)</f>
        <v>0</v>
      </c>
      <c r="R153" s="141">
        <f>SUM(R154:R157)</f>
        <v>0</v>
      </c>
      <c r="T153" s="142">
        <f>SUM(T154:T157)</f>
        <v>0</v>
      </c>
      <c r="AR153" s="137" t="s">
        <v>88</v>
      </c>
      <c r="AT153" s="143" t="s">
        <v>74</v>
      </c>
      <c r="AU153" s="143" t="s">
        <v>88</v>
      </c>
      <c r="AY153" s="137" t="s">
        <v>371</v>
      </c>
      <c r="BK153" s="144">
        <f>SUM(BK154:BK157)</f>
        <v>0</v>
      </c>
    </row>
    <row r="154" spans="2:65" s="1" customFormat="1" ht="16.5" customHeight="1" x14ac:dyDescent="0.2">
      <c r="B154" s="147"/>
      <c r="C154" s="189" t="s">
        <v>510</v>
      </c>
      <c r="D154" s="189" t="s">
        <v>891</v>
      </c>
      <c r="E154" s="190" t="s">
        <v>3739</v>
      </c>
      <c r="F154" s="191" t="s">
        <v>3740</v>
      </c>
      <c r="G154" s="192" t="s">
        <v>513</v>
      </c>
      <c r="H154" s="193">
        <v>1</v>
      </c>
      <c r="I154" s="194"/>
      <c r="J154" s="195">
        <f>ROUND(I154*H154,2)</f>
        <v>0</v>
      </c>
      <c r="K154" s="191" t="s">
        <v>1</v>
      </c>
      <c r="L154" s="196"/>
      <c r="M154" s="197" t="s">
        <v>1</v>
      </c>
      <c r="N154" s="198" t="s">
        <v>41</v>
      </c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59" t="s">
        <v>566</v>
      </c>
      <c r="AT154" s="159" t="s">
        <v>891</v>
      </c>
      <c r="AU154" s="159" t="s">
        <v>384</v>
      </c>
      <c r="AY154" s="17" t="s">
        <v>371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7" t="s">
        <v>88</v>
      </c>
      <c r="BK154" s="160">
        <f>ROUND(I154*H154,2)</f>
        <v>0</v>
      </c>
      <c r="BL154" s="17" t="s">
        <v>461</v>
      </c>
      <c r="BM154" s="159" t="s">
        <v>3741</v>
      </c>
    </row>
    <row r="155" spans="2:65" s="1" customFormat="1" ht="16.5" customHeight="1" x14ac:dyDescent="0.2">
      <c r="B155" s="147"/>
      <c r="C155" s="148" t="s">
        <v>516</v>
      </c>
      <c r="D155" s="148" t="s">
        <v>373</v>
      </c>
      <c r="E155" s="149" t="s">
        <v>3742</v>
      </c>
      <c r="F155" s="150" t="s">
        <v>3743</v>
      </c>
      <c r="G155" s="151" t="s">
        <v>513</v>
      </c>
      <c r="H155" s="152">
        <v>1</v>
      </c>
      <c r="I155" s="153"/>
      <c r="J155" s="154">
        <f>ROUND(I155*H155,2)</f>
        <v>0</v>
      </c>
      <c r="K155" s="150" t="s">
        <v>1</v>
      </c>
      <c r="L155" s="32"/>
      <c r="M155" s="155" t="s">
        <v>1</v>
      </c>
      <c r="N155" s="156" t="s">
        <v>41</v>
      </c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159" t="s">
        <v>461</v>
      </c>
      <c r="AT155" s="159" t="s">
        <v>373</v>
      </c>
      <c r="AU155" s="159" t="s">
        <v>384</v>
      </c>
      <c r="AY155" s="17" t="s">
        <v>371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7" t="s">
        <v>88</v>
      </c>
      <c r="BK155" s="160">
        <f>ROUND(I155*H155,2)</f>
        <v>0</v>
      </c>
      <c r="BL155" s="17" t="s">
        <v>461</v>
      </c>
      <c r="BM155" s="159" t="s">
        <v>3744</v>
      </c>
    </row>
    <row r="156" spans="2:65" s="1" customFormat="1" ht="16.5" customHeight="1" x14ac:dyDescent="0.2">
      <c r="B156" s="147"/>
      <c r="C156" s="148" t="s">
        <v>522</v>
      </c>
      <c r="D156" s="148" t="s">
        <v>373</v>
      </c>
      <c r="E156" s="149" t="s">
        <v>3745</v>
      </c>
      <c r="F156" s="150" t="s">
        <v>3746</v>
      </c>
      <c r="G156" s="151" t="s">
        <v>513</v>
      </c>
      <c r="H156" s="152">
        <v>1</v>
      </c>
      <c r="I156" s="153"/>
      <c r="J156" s="154">
        <f>ROUND(I156*H156,2)</f>
        <v>0</v>
      </c>
      <c r="K156" s="150" t="s">
        <v>1</v>
      </c>
      <c r="L156" s="32"/>
      <c r="M156" s="155" t="s">
        <v>1</v>
      </c>
      <c r="N156" s="156" t="s">
        <v>41</v>
      </c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59" t="s">
        <v>461</v>
      </c>
      <c r="AT156" s="159" t="s">
        <v>373</v>
      </c>
      <c r="AU156" s="159" t="s">
        <v>384</v>
      </c>
      <c r="AY156" s="17" t="s">
        <v>371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7" t="s">
        <v>88</v>
      </c>
      <c r="BK156" s="160">
        <f>ROUND(I156*H156,2)</f>
        <v>0</v>
      </c>
      <c r="BL156" s="17" t="s">
        <v>461</v>
      </c>
      <c r="BM156" s="159" t="s">
        <v>3747</v>
      </c>
    </row>
    <row r="157" spans="2:65" s="1" customFormat="1" ht="24.2" customHeight="1" x14ac:dyDescent="0.2">
      <c r="B157" s="147"/>
      <c r="C157" s="148" t="s">
        <v>527</v>
      </c>
      <c r="D157" s="148" t="s">
        <v>373</v>
      </c>
      <c r="E157" s="149" t="s">
        <v>3748</v>
      </c>
      <c r="F157" s="150" t="s">
        <v>3749</v>
      </c>
      <c r="G157" s="151" t="s">
        <v>513</v>
      </c>
      <c r="H157" s="152">
        <v>1</v>
      </c>
      <c r="I157" s="153"/>
      <c r="J157" s="154">
        <f>ROUND(I157*H157,2)</f>
        <v>0</v>
      </c>
      <c r="K157" s="150" t="s">
        <v>1</v>
      </c>
      <c r="L157" s="32"/>
      <c r="M157" s="155" t="s">
        <v>1</v>
      </c>
      <c r="N157" s="156" t="s">
        <v>41</v>
      </c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59" t="s">
        <v>461</v>
      </c>
      <c r="AT157" s="159" t="s">
        <v>373</v>
      </c>
      <c r="AU157" s="159" t="s">
        <v>384</v>
      </c>
      <c r="AY157" s="17" t="s">
        <v>371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7" t="s">
        <v>88</v>
      </c>
      <c r="BK157" s="160">
        <f>ROUND(I157*H157,2)</f>
        <v>0</v>
      </c>
      <c r="BL157" s="17" t="s">
        <v>461</v>
      </c>
      <c r="BM157" s="159" t="s">
        <v>3750</v>
      </c>
    </row>
    <row r="158" spans="2:65" s="1" customFormat="1" ht="49.9" customHeight="1" x14ac:dyDescent="0.2">
      <c r="B158" s="32"/>
      <c r="E158" s="138" t="s">
        <v>2957</v>
      </c>
      <c r="F158" s="138" t="s">
        <v>2958</v>
      </c>
      <c r="J158" s="127">
        <f t="shared" ref="J158:J163" si="20">BK158</f>
        <v>0</v>
      </c>
      <c r="L158" s="32"/>
      <c r="M158" s="200"/>
      <c r="T158" s="59"/>
      <c r="AT158" s="17" t="s">
        <v>74</v>
      </c>
      <c r="AU158" s="17" t="s">
        <v>75</v>
      </c>
      <c r="AY158" s="17" t="s">
        <v>2959</v>
      </c>
      <c r="BK158" s="160">
        <f>SUM(BK159:BK163)</f>
        <v>0</v>
      </c>
    </row>
    <row r="159" spans="2:65" s="1" customFormat="1" ht="16.350000000000001" customHeight="1" x14ac:dyDescent="0.2">
      <c r="B159" s="32"/>
      <c r="C159" s="201" t="s">
        <v>1</v>
      </c>
      <c r="D159" s="201" t="s">
        <v>373</v>
      </c>
      <c r="E159" s="202" t="s">
        <v>1</v>
      </c>
      <c r="F159" s="203" t="s">
        <v>1</v>
      </c>
      <c r="G159" s="204" t="s">
        <v>1</v>
      </c>
      <c r="H159" s="205"/>
      <c r="I159" s="206"/>
      <c r="J159" s="207">
        <f t="shared" si="20"/>
        <v>0</v>
      </c>
      <c r="K159" s="208"/>
      <c r="L159" s="32"/>
      <c r="M159" s="209" t="s">
        <v>1</v>
      </c>
      <c r="N159" s="210" t="s">
        <v>41</v>
      </c>
      <c r="T159" s="59"/>
      <c r="AT159" s="17" t="s">
        <v>2959</v>
      </c>
      <c r="AU159" s="17" t="s">
        <v>82</v>
      </c>
      <c r="AY159" s="17" t="s">
        <v>2959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7" t="s">
        <v>88</v>
      </c>
      <c r="BK159" s="160">
        <f>I159*H159</f>
        <v>0</v>
      </c>
    </row>
    <row r="160" spans="2:65" s="1" customFormat="1" ht="16.350000000000001" customHeight="1" x14ac:dyDescent="0.2">
      <c r="B160" s="32"/>
      <c r="C160" s="201" t="s">
        <v>1</v>
      </c>
      <c r="D160" s="201" t="s">
        <v>373</v>
      </c>
      <c r="E160" s="202" t="s">
        <v>1</v>
      </c>
      <c r="F160" s="203" t="s">
        <v>1</v>
      </c>
      <c r="G160" s="204" t="s">
        <v>1</v>
      </c>
      <c r="H160" s="205"/>
      <c r="I160" s="206"/>
      <c r="J160" s="207">
        <f t="shared" si="20"/>
        <v>0</v>
      </c>
      <c r="K160" s="208"/>
      <c r="L160" s="32"/>
      <c r="M160" s="209" t="s">
        <v>1</v>
      </c>
      <c r="N160" s="210" t="s">
        <v>41</v>
      </c>
      <c r="T160" s="59"/>
      <c r="AT160" s="17" t="s">
        <v>2959</v>
      </c>
      <c r="AU160" s="17" t="s">
        <v>82</v>
      </c>
      <c r="AY160" s="17" t="s">
        <v>2959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7" t="s">
        <v>88</v>
      </c>
      <c r="BK160" s="160">
        <f>I160*H160</f>
        <v>0</v>
      </c>
    </row>
    <row r="161" spans="2:63" s="1" customFormat="1" ht="16.350000000000001" customHeight="1" x14ac:dyDescent="0.2">
      <c r="B161" s="32"/>
      <c r="C161" s="201" t="s">
        <v>1</v>
      </c>
      <c r="D161" s="201" t="s">
        <v>373</v>
      </c>
      <c r="E161" s="202" t="s">
        <v>1</v>
      </c>
      <c r="F161" s="203" t="s">
        <v>1</v>
      </c>
      <c r="G161" s="204" t="s">
        <v>1</v>
      </c>
      <c r="H161" s="205"/>
      <c r="I161" s="206"/>
      <c r="J161" s="207">
        <f t="shared" si="20"/>
        <v>0</v>
      </c>
      <c r="K161" s="208"/>
      <c r="L161" s="32"/>
      <c r="M161" s="209" t="s">
        <v>1</v>
      </c>
      <c r="N161" s="210" t="s">
        <v>41</v>
      </c>
      <c r="T161" s="59"/>
      <c r="AT161" s="17" t="s">
        <v>2959</v>
      </c>
      <c r="AU161" s="17" t="s">
        <v>82</v>
      </c>
      <c r="AY161" s="17" t="s">
        <v>2959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7" t="s">
        <v>88</v>
      </c>
      <c r="BK161" s="160">
        <f>I161*H161</f>
        <v>0</v>
      </c>
    </row>
    <row r="162" spans="2:63" s="1" customFormat="1" ht="16.350000000000001" customHeight="1" x14ac:dyDescent="0.2">
      <c r="B162" s="32"/>
      <c r="C162" s="201" t="s">
        <v>1</v>
      </c>
      <c r="D162" s="201" t="s">
        <v>373</v>
      </c>
      <c r="E162" s="202" t="s">
        <v>1</v>
      </c>
      <c r="F162" s="203" t="s">
        <v>1</v>
      </c>
      <c r="G162" s="204" t="s">
        <v>1</v>
      </c>
      <c r="H162" s="205"/>
      <c r="I162" s="206"/>
      <c r="J162" s="207">
        <f t="shared" si="20"/>
        <v>0</v>
      </c>
      <c r="K162" s="208"/>
      <c r="L162" s="32"/>
      <c r="M162" s="209" t="s">
        <v>1</v>
      </c>
      <c r="N162" s="210" t="s">
        <v>41</v>
      </c>
      <c r="T162" s="59"/>
      <c r="AT162" s="17" t="s">
        <v>2959</v>
      </c>
      <c r="AU162" s="17" t="s">
        <v>82</v>
      </c>
      <c r="AY162" s="17" t="s">
        <v>2959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7" t="s">
        <v>88</v>
      </c>
      <c r="BK162" s="160">
        <f>I162*H162</f>
        <v>0</v>
      </c>
    </row>
    <row r="163" spans="2:63" s="1" customFormat="1" ht="16.350000000000001" customHeight="1" x14ac:dyDescent="0.2">
      <c r="B163" s="32"/>
      <c r="C163" s="201" t="s">
        <v>1</v>
      </c>
      <c r="D163" s="201" t="s">
        <v>373</v>
      </c>
      <c r="E163" s="202" t="s">
        <v>1</v>
      </c>
      <c r="F163" s="203" t="s">
        <v>1</v>
      </c>
      <c r="G163" s="204" t="s">
        <v>1</v>
      </c>
      <c r="H163" s="205"/>
      <c r="I163" s="206"/>
      <c r="J163" s="207">
        <f t="shared" si="20"/>
        <v>0</v>
      </c>
      <c r="K163" s="208"/>
      <c r="L163" s="32"/>
      <c r="M163" s="209" t="s">
        <v>1</v>
      </c>
      <c r="N163" s="210" t="s">
        <v>41</v>
      </c>
      <c r="O163" s="211"/>
      <c r="P163" s="211"/>
      <c r="Q163" s="211"/>
      <c r="R163" s="211"/>
      <c r="S163" s="211"/>
      <c r="T163" s="212"/>
      <c r="AT163" s="17" t="s">
        <v>2959</v>
      </c>
      <c r="AU163" s="17" t="s">
        <v>82</v>
      </c>
      <c r="AY163" s="17" t="s">
        <v>2959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7" t="s">
        <v>88</v>
      </c>
      <c r="BK163" s="160">
        <f>I163*H163</f>
        <v>0</v>
      </c>
    </row>
    <row r="164" spans="2:63" s="1" customFormat="1" ht="6.95" customHeight="1" x14ac:dyDescent="0.2"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2"/>
    </row>
  </sheetData>
  <autoFilter ref="C125:K163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59:D164" xr:uid="{00000000-0002-0000-0400-000000000000}">
      <formula1>"K, M"</formula1>
    </dataValidation>
    <dataValidation type="list" allowBlank="1" showInputMessage="1" showErrorMessage="1" error="Povolené sú hodnoty základná, znížená, nulová." sqref="N159:N164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66"/>
  <sheetViews>
    <sheetView showGridLines="0" workbookViewId="0">
      <selection activeCell="K129" sqref="K129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101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15</v>
      </c>
      <c r="L6" s="20"/>
    </row>
    <row r="7" spans="2:4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</row>
    <row r="8" spans="2:46" ht="12" customHeight="1" x14ac:dyDescent="0.2">
      <c r="B8" s="20"/>
      <c r="D8" s="27" t="s">
        <v>129</v>
      </c>
      <c r="L8" s="20"/>
    </row>
    <row r="9" spans="2:46" s="1" customFormat="1" ht="16.5" customHeight="1" x14ac:dyDescent="0.2">
      <c r="B9" s="32"/>
      <c r="E9" s="267" t="s">
        <v>132</v>
      </c>
      <c r="F9" s="269"/>
      <c r="G9" s="269"/>
      <c r="H9" s="269"/>
      <c r="L9" s="32"/>
    </row>
    <row r="10" spans="2:46" s="1" customFormat="1" ht="12" customHeight="1" x14ac:dyDescent="0.2">
      <c r="B10" s="32"/>
      <c r="D10" s="27" t="s">
        <v>135</v>
      </c>
      <c r="L10" s="32"/>
    </row>
    <row r="11" spans="2:46" s="1" customFormat="1" ht="30" customHeight="1" x14ac:dyDescent="0.2">
      <c r="B11" s="32"/>
      <c r="E11" s="226" t="s">
        <v>3751</v>
      </c>
      <c r="F11" s="269"/>
      <c r="G11" s="269"/>
      <c r="H11" s="269"/>
      <c r="L11" s="32"/>
    </row>
    <row r="12" spans="2:46" s="1" customFormat="1" ht="11.25" x14ac:dyDescent="0.2">
      <c r="B12" s="32"/>
      <c r="L12" s="32"/>
    </row>
    <row r="13" spans="2:4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</row>
    <row r="15" spans="2:46" s="1" customFormat="1" ht="10.9" customHeight="1" x14ac:dyDescent="0.2">
      <c r="B15" s="32"/>
      <c r="L15" s="32"/>
    </row>
    <row r="16" spans="2:4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 x14ac:dyDescent="0.2">
      <c r="B18" s="32"/>
      <c r="L18" s="32"/>
    </row>
    <row r="19" spans="2:12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 x14ac:dyDescent="0.2">
      <c r="B21" s="32"/>
      <c r="L21" s="32"/>
    </row>
    <row r="22" spans="2:12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 x14ac:dyDescent="0.2">
      <c r="B24" s="32"/>
      <c r="L24" s="32"/>
    </row>
    <row r="25" spans="2:12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5" customHeight="1" x14ac:dyDescent="0.2">
      <c r="B27" s="32"/>
      <c r="L27" s="32"/>
    </row>
    <row r="28" spans="2:12" s="1" customFormat="1" ht="12" customHeight="1" x14ac:dyDescent="0.2">
      <c r="B28" s="32"/>
      <c r="D28" s="27" t="s">
        <v>34</v>
      </c>
      <c r="L28" s="32"/>
    </row>
    <row r="29" spans="2:12" s="7" customFormat="1" ht="16.5" customHeight="1" x14ac:dyDescent="0.2">
      <c r="B29" s="98"/>
      <c r="E29" s="237" t="s">
        <v>1</v>
      </c>
      <c r="F29" s="237"/>
      <c r="G29" s="237"/>
      <c r="H29" s="237"/>
      <c r="L29" s="98"/>
    </row>
    <row r="30" spans="2:12" s="1" customFormat="1" ht="6.95" customHeight="1" x14ac:dyDescent="0.2">
      <c r="B30" s="32"/>
      <c r="L30" s="32"/>
    </row>
    <row r="31" spans="2:12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 x14ac:dyDescent="0.2">
      <c r="B32" s="32"/>
      <c r="D32" s="100" t="s">
        <v>35</v>
      </c>
      <c r="J32" s="69">
        <f>ROUND(J130, 2)</f>
        <v>0</v>
      </c>
      <c r="L32" s="32"/>
    </row>
    <row r="33" spans="2:12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ROUND((ROUND((SUM(BE130:BE259)),  2) + SUM(BE261:BE265)), 2)</f>
        <v>0</v>
      </c>
      <c r="G35" s="102"/>
      <c r="H35" s="102"/>
      <c r="I35" s="103">
        <v>0.2</v>
      </c>
      <c r="J35" s="101">
        <f>ROUND((ROUND(((SUM(BE130:BE259))*I35),  2) + (SUM(BE261:BE265)*I35)), 2)</f>
        <v>0</v>
      </c>
      <c r="L35" s="32"/>
    </row>
    <row r="36" spans="2:12" s="1" customFormat="1" ht="14.45" customHeight="1" x14ac:dyDescent="0.2">
      <c r="B36" s="32"/>
      <c r="E36" s="37" t="s">
        <v>41</v>
      </c>
      <c r="F36" s="101">
        <f>ROUND((ROUND((SUM(BF130:BF259)),  2) + SUM(BF261:BF265)), 2)</f>
        <v>0</v>
      </c>
      <c r="G36" s="102"/>
      <c r="H36" s="102"/>
      <c r="I36" s="103">
        <v>0.2</v>
      </c>
      <c r="J36" s="101">
        <f>ROUND((ROUND(((SUM(BF130:BF259))*I36),  2) + (SUM(BF261:BF265)*I36)), 2)</f>
        <v>0</v>
      </c>
      <c r="L36" s="32"/>
    </row>
    <row r="37" spans="2:12" s="1" customFormat="1" ht="14.45" hidden="1" customHeight="1" x14ac:dyDescent="0.2">
      <c r="B37" s="32"/>
      <c r="E37" s="27" t="s">
        <v>42</v>
      </c>
      <c r="F37" s="89">
        <f>ROUND((ROUND((SUM(BG130:BG259)),  2) + SUM(BG261:BG265)), 2)</f>
        <v>0</v>
      </c>
      <c r="I37" s="104">
        <v>0.2</v>
      </c>
      <c r="J37" s="89">
        <f>0</f>
        <v>0</v>
      </c>
      <c r="L37" s="32"/>
    </row>
    <row r="38" spans="2:12" s="1" customFormat="1" ht="14.45" hidden="1" customHeight="1" x14ac:dyDescent="0.2">
      <c r="B38" s="32"/>
      <c r="E38" s="27" t="s">
        <v>43</v>
      </c>
      <c r="F38" s="89">
        <f>ROUND((ROUND((SUM(BH130:BH259)),  2) + SUM(BH261:BH265)), 2)</f>
        <v>0</v>
      </c>
      <c r="I38" s="104">
        <v>0.2</v>
      </c>
      <c r="J38" s="89">
        <f>0</f>
        <v>0</v>
      </c>
      <c r="L38" s="32"/>
    </row>
    <row r="39" spans="2:12" s="1" customFormat="1" ht="14.45" hidden="1" customHeight="1" x14ac:dyDescent="0.2">
      <c r="B39" s="32"/>
      <c r="E39" s="37" t="s">
        <v>44</v>
      </c>
      <c r="F39" s="101">
        <f>ROUND((ROUND((SUM(BI130:BI259)),  2) + SUM(BI261:BI265)),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6.95" customHeight="1" x14ac:dyDescent="0.2">
      <c r="B40" s="32"/>
      <c r="L40" s="32"/>
    </row>
    <row r="41" spans="2:12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45" customHeight="1" x14ac:dyDescent="0.2">
      <c r="B42" s="32"/>
      <c r="L42" s="32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132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>SO01.6 - Hlavný objekt dielní + administratíva, učilište - ZTI  A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J130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303</v>
      </c>
      <c r="E99" s="118"/>
      <c r="F99" s="118"/>
      <c r="G99" s="118"/>
      <c r="H99" s="118"/>
      <c r="I99" s="118"/>
      <c r="J99" s="119">
        <f>J131</f>
        <v>0</v>
      </c>
      <c r="L99" s="116"/>
    </row>
    <row r="100" spans="2:47" s="9" customFormat="1" ht="19.899999999999999" customHeight="1" x14ac:dyDescent="0.2">
      <c r="B100" s="121"/>
      <c r="D100" s="122" t="s">
        <v>325</v>
      </c>
      <c r="E100" s="123"/>
      <c r="F100" s="123"/>
      <c r="G100" s="123"/>
      <c r="H100" s="123"/>
      <c r="I100" s="123"/>
      <c r="J100" s="124">
        <f>J132</f>
        <v>0</v>
      </c>
      <c r="L100" s="121"/>
    </row>
    <row r="101" spans="2:47" s="8" customFormat="1" ht="24.95" customHeight="1" x14ac:dyDescent="0.2">
      <c r="B101" s="116"/>
      <c r="D101" s="117" t="s">
        <v>331</v>
      </c>
      <c r="E101" s="118"/>
      <c r="F101" s="118"/>
      <c r="G101" s="118"/>
      <c r="H101" s="118"/>
      <c r="I101" s="118"/>
      <c r="J101" s="119">
        <f>J153</f>
        <v>0</v>
      </c>
      <c r="L101" s="116"/>
    </row>
    <row r="102" spans="2:47" s="9" customFormat="1" ht="19.899999999999999" customHeight="1" x14ac:dyDescent="0.2">
      <c r="B102" s="121"/>
      <c r="D102" s="122" t="s">
        <v>345</v>
      </c>
      <c r="E102" s="123"/>
      <c r="F102" s="123"/>
      <c r="G102" s="123"/>
      <c r="H102" s="123"/>
      <c r="I102" s="123"/>
      <c r="J102" s="124">
        <f>J154</f>
        <v>0</v>
      </c>
      <c r="L102" s="121"/>
    </row>
    <row r="103" spans="2:47" s="9" customFormat="1" ht="19.899999999999999" customHeight="1" x14ac:dyDescent="0.2">
      <c r="B103" s="121"/>
      <c r="D103" s="122" t="s">
        <v>3752</v>
      </c>
      <c r="E103" s="123"/>
      <c r="F103" s="123"/>
      <c r="G103" s="123"/>
      <c r="H103" s="123"/>
      <c r="I103" s="123"/>
      <c r="J103" s="124">
        <f>J172</f>
        <v>0</v>
      </c>
      <c r="L103" s="121"/>
    </row>
    <row r="104" spans="2:47" s="9" customFormat="1" ht="19.899999999999999" customHeight="1" x14ac:dyDescent="0.2">
      <c r="B104" s="121"/>
      <c r="D104" s="122" t="s">
        <v>3753</v>
      </c>
      <c r="E104" s="123"/>
      <c r="F104" s="123"/>
      <c r="G104" s="123"/>
      <c r="H104" s="123"/>
      <c r="I104" s="123"/>
      <c r="J104" s="124">
        <f>J178</f>
        <v>0</v>
      </c>
      <c r="L104" s="121"/>
    </row>
    <row r="105" spans="2:47" s="9" customFormat="1" ht="19.899999999999999" customHeight="1" x14ac:dyDescent="0.2">
      <c r="B105" s="121"/>
      <c r="D105" s="122" t="s">
        <v>3754</v>
      </c>
      <c r="E105" s="123"/>
      <c r="F105" s="123"/>
      <c r="G105" s="123"/>
      <c r="H105" s="123"/>
      <c r="I105" s="123"/>
      <c r="J105" s="124">
        <f>J209</f>
        <v>0</v>
      </c>
      <c r="L105" s="121"/>
    </row>
    <row r="106" spans="2:47" s="9" customFormat="1" ht="19.899999999999999" customHeight="1" x14ac:dyDescent="0.2">
      <c r="B106" s="121"/>
      <c r="D106" s="122" t="s">
        <v>3755</v>
      </c>
      <c r="E106" s="123"/>
      <c r="F106" s="123"/>
      <c r="G106" s="123"/>
      <c r="H106" s="123"/>
      <c r="I106" s="123"/>
      <c r="J106" s="124">
        <f>J212</f>
        <v>0</v>
      </c>
      <c r="L106" s="121"/>
    </row>
    <row r="107" spans="2:47" s="8" customFormat="1" ht="24.95" customHeight="1" x14ac:dyDescent="0.2">
      <c r="B107" s="116"/>
      <c r="D107" s="117" t="s">
        <v>3756</v>
      </c>
      <c r="E107" s="118"/>
      <c r="F107" s="118"/>
      <c r="G107" s="118"/>
      <c r="H107" s="118"/>
      <c r="I107" s="118"/>
      <c r="J107" s="119">
        <f>J258</f>
        <v>0</v>
      </c>
      <c r="L107" s="116"/>
    </row>
    <row r="108" spans="2:47" s="8" customFormat="1" ht="21.75" customHeight="1" x14ac:dyDescent="0.2">
      <c r="B108" s="116"/>
      <c r="D108" s="126" t="s">
        <v>357</v>
      </c>
      <c r="J108" s="127">
        <f>J260</f>
        <v>0</v>
      </c>
      <c r="L108" s="116"/>
    </row>
    <row r="109" spans="2:47" s="1" customFormat="1" ht="21.75" customHeight="1" x14ac:dyDescent="0.2">
      <c r="B109" s="32"/>
      <c r="L109" s="32"/>
    </row>
    <row r="110" spans="2:47" s="1" customFormat="1" ht="6.95" customHeight="1" x14ac:dyDescent="0.2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32"/>
    </row>
    <row r="114" spans="2:12" s="1" customFormat="1" ht="6.95" customHeight="1" x14ac:dyDescent="0.2"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32"/>
    </row>
    <row r="115" spans="2:12" s="1" customFormat="1" ht="24.95" customHeight="1" x14ac:dyDescent="0.2">
      <c r="B115" s="32"/>
      <c r="C115" s="21" t="s">
        <v>358</v>
      </c>
      <c r="L115" s="32"/>
    </row>
    <row r="116" spans="2:12" s="1" customFormat="1" ht="6.95" customHeight="1" x14ac:dyDescent="0.2">
      <c r="B116" s="32"/>
      <c r="L116" s="32"/>
    </row>
    <row r="117" spans="2:12" s="1" customFormat="1" ht="12" customHeight="1" x14ac:dyDescent="0.2">
      <c r="B117" s="32"/>
      <c r="C117" s="27" t="s">
        <v>15</v>
      </c>
      <c r="L117" s="32"/>
    </row>
    <row r="118" spans="2:12" s="1" customFormat="1" ht="16.5" customHeight="1" x14ac:dyDescent="0.2">
      <c r="B118" s="32"/>
      <c r="E118" s="267" t="str">
        <f>E7</f>
        <v>Obnova budovy umelecko - dekoračných dielní SND</v>
      </c>
      <c r="F118" s="268"/>
      <c r="G118" s="268"/>
      <c r="H118" s="268"/>
      <c r="L118" s="32"/>
    </row>
    <row r="119" spans="2:12" ht="12" customHeight="1" x14ac:dyDescent="0.2">
      <c r="B119" s="20"/>
      <c r="C119" s="27" t="s">
        <v>129</v>
      </c>
      <c r="L119" s="20"/>
    </row>
    <row r="120" spans="2:12" s="1" customFormat="1" ht="16.5" customHeight="1" x14ac:dyDescent="0.2">
      <c r="B120" s="32"/>
      <c r="E120" s="267" t="s">
        <v>132</v>
      </c>
      <c r="F120" s="269"/>
      <c r="G120" s="269"/>
      <c r="H120" s="269"/>
      <c r="L120" s="32"/>
    </row>
    <row r="121" spans="2:12" s="1" customFormat="1" ht="12" customHeight="1" x14ac:dyDescent="0.2">
      <c r="B121" s="32"/>
      <c r="C121" s="27" t="s">
        <v>135</v>
      </c>
      <c r="L121" s="32"/>
    </row>
    <row r="122" spans="2:12" s="1" customFormat="1" ht="30" customHeight="1" x14ac:dyDescent="0.2">
      <c r="B122" s="32"/>
      <c r="E122" s="226" t="str">
        <f>E11</f>
        <v>SO01.6 - Hlavný objekt dielní + administratíva, učilište - ZTI  A</v>
      </c>
      <c r="F122" s="269"/>
      <c r="G122" s="269"/>
      <c r="H122" s="269"/>
      <c r="L122" s="32"/>
    </row>
    <row r="123" spans="2:12" s="1" customFormat="1" ht="6.95" customHeight="1" x14ac:dyDescent="0.2">
      <c r="B123" s="32"/>
      <c r="L123" s="32"/>
    </row>
    <row r="124" spans="2:12" s="1" customFormat="1" ht="12" customHeight="1" x14ac:dyDescent="0.2">
      <c r="B124" s="32"/>
      <c r="C124" s="27" t="s">
        <v>19</v>
      </c>
      <c r="F124" s="25" t="str">
        <f>F14</f>
        <v>Bratislava</v>
      </c>
      <c r="I124" s="27" t="s">
        <v>21</v>
      </c>
      <c r="J124" s="55" t="str">
        <f>IF(J14="","",J14)</f>
        <v>5. 8. 2023</v>
      </c>
      <c r="L124" s="32"/>
    </row>
    <row r="125" spans="2:12" s="1" customFormat="1" ht="6.95" customHeight="1" x14ac:dyDescent="0.2">
      <c r="B125" s="32"/>
      <c r="L125" s="32"/>
    </row>
    <row r="126" spans="2:12" s="1" customFormat="1" ht="15.2" customHeight="1" x14ac:dyDescent="0.2">
      <c r="B126" s="32"/>
      <c r="C126" s="27" t="s">
        <v>23</v>
      </c>
      <c r="F126" s="25" t="str">
        <f>E17</f>
        <v>Slovenské národné divadlo</v>
      </c>
      <c r="I126" s="27" t="s">
        <v>29</v>
      </c>
      <c r="J126" s="30" t="str">
        <f>E23</f>
        <v>VM PROJEKT , s.r.o.</v>
      </c>
      <c r="L126" s="32"/>
    </row>
    <row r="127" spans="2:12" s="1" customFormat="1" ht="15.2" customHeight="1" x14ac:dyDescent="0.2">
      <c r="B127" s="32"/>
      <c r="C127" s="27" t="s">
        <v>27</v>
      </c>
      <c r="F127" s="25" t="str">
        <f>IF(E20="","",E20)</f>
        <v>Vyplň údaj</v>
      </c>
      <c r="I127" s="27" t="s">
        <v>32</v>
      </c>
      <c r="J127" s="30" t="str">
        <f>E26</f>
        <v>Ing Peter Lukačovič</v>
      </c>
      <c r="L127" s="32"/>
    </row>
    <row r="128" spans="2:12" s="1" customFormat="1" ht="10.35" customHeight="1" x14ac:dyDescent="0.2">
      <c r="B128" s="32"/>
      <c r="L128" s="32"/>
    </row>
    <row r="129" spans="2:65" s="10" customFormat="1" ht="29.25" customHeight="1" x14ac:dyDescent="0.2">
      <c r="B129" s="128"/>
      <c r="C129" s="129" t="s">
        <v>359</v>
      </c>
      <c r="D129" s="130" t="s">
        <v>60</v>
      </c>
      <c r="E129" s="130" t="s">
        <v>56</v>
      </c>
      <c r="F129" s="130" t="s">
        <v>57</v>
      </c>
      <c r="G129" s="130" t="s">
        <v>360</v>
      </c>
      <c r="H129" s="130" t="s">
        <v>361</v>
      </c>
      <c r="I129" s="130" t="s">
        <v>362</v>
      </c>
      <c r="J129" s="130" t="s">
        <v>296</v>
      </c>
      <c r="K129" s="131" t="s">
        <v>5391</v>
      </c>
      <c r="L129" s="128"/>
      <c r="M129" s="62" t="s">
        <v>1</v>
      </c>
      <c r="N129" s="63" t="s">
        <v>39</v>
      </c>
      <c r="O129" s="63" t="s">
        <v>363</v>
      </c>
      <c r="P129" s="63" t="s">
        <v>364</v>
      </c>
      <c r="Q129" s="63" t="s">
        <v>365</v>
      </c>
      <c r="R129" s="63" t="s">
        <v>366</v>
      </c>
      <c r="S129" s="63" t="s">
        <v>367</v>
      </c>
      <c r="T129" s="64" t="s">
        <v>368</v>
      </c>
    </row>
    <row r="130" spans="2:65" s="1" customFormat="1" ht="22.9" customHeight="1" x14ac:dyDescent="0.25">
      <c r="B130" s="32"/>
      <c r="C130" s="67" t="s">
        <v>299</v>
      </c>
      <c r="J130" s="132">
        <f>BK130</f>
        <v>0</v>
      </c>
      <c r="L130" s="32"/>
      <c r="M130" s="65"/>
      <c r="N130" s="56"/>
      <c r="O130" s="56"/>
      <c r="P130" s="133">
        <f>P131+P153+P258+P260</f>
        <v>0</v>
      </c>
      <c r="Q130" s="56"/>
      <c r="R130" s="133">
        <f>R131+R153+R258+R260</f>
        <v>0</v>
      </c>
      <c r="S130" s="56"/>
      <c r="T130" s="134">
        <f>T131+T153+T258+T260</f>
        <v>0</v>
      </c>
      <c r="AT130" s="17" t="s">
        <v>74</v>
      </c>
      <c r="AU130" s="17" t="s">
        <v>300</v>
      </c>
      <c r="BK130" s="135">
        <f>BK131+BK153+BK258+BK260</f>
        <v>0</v>
      </c>
    </row>
    <row r="131" spans="2:65" s="11" customFormat="1" ht="25.9" customHeight="1" x14ac:dyDescent="0.2">
      <c r="B131" s="136"/>
      <c r="D131" s="137" t="s">
        <v>74</v>
      </c>
      <c r="E131" s="138" t="s">
        <v>369</v>
      </c>
      <c r="F131" s="138" t="s">
        <v>370</v>
      </c>
      <c r="I131" s="139"/>
      <c r="J131" s="127">
        <f>BK131</f>
        <v>0</v>
      </c>
      <c r="L131" s="136"/>
      <c r="M131" s="140"/>
      <c r="P131" s="141">
        <f>P132</f>
        <v>0</v>
      </c>
      <c r="R131" s="141">
        <f>R132</f>
        <v>0</v>
      </c>
      <c r="T131" s="142">
        <f>T132</f>
        <v>0</v>
      </c>
      <c r="AR131" s="137" t="s">
        <v>82</v>
      </c>
      <c r="AT131" s="143" t="s">
        <v>74</v>
      </c>
      <c r="AU131" s="143" t="s">
        <v>75</v>
      </c>
      <c r="AY131" s="137" t="s">
        <v>371</v>
      </c>
      <c r="BK131" s="144">
        <f>BK132</f>
        <v>0</v>
      </c>
    </row>
    <row r="132" spans="2:65" s="11" customFormat="1" ht="22.9" customHeight="1" x14ac:dyDescent="0.2">
      <c r="B132" s="136"/>
      <c r="D132" s="137" t="s">
        <v>74</v>
      </c>
      <c r="E132" s="145" t="s">
        <v>423</v>
      </c>
      <c r="F132" s="145" t="s">
        <v>895</v>
      </c>
      <c r="I132" s="139"/>
      <c r="J132" s="146">
        <f>BK132</f>
        <v>0</v>
      </c>
      <c r="L132" s="136"/>
      <c r="M132" s="140"/>
      <c r="P132" s="141">
        <f>SUM(P133:P152)</f>
        <v>0</v>
      </c>
      <c r="R132" s="141">
        <f>SUM(R133:R152)</f>
        <v>0</v>
      </c>
      <c r="T132" s="142">
        <f>SUM(T133:T152)</f>
        <v>0</v>
      </c>
      <c r="AR132" s="137" t="s">
        <v>82</v>
      </c>
      <c r="AT132" s="143" t="s">
        <v>74</v>
      </c>
      <c r="AU132" s="143" t="s">
        <v>82</v>
      </c>
      <c r="AY132" s="137" t="s">
        <v>371</v>
      </c>
      <c r="BK132" s="144">
        <f>SUM(BK133:BK152)</f>
        <v>0</v>
      </c>
    </row>
    <row r="133" spans="2:65" s="1" customFormat="1" ht="24.2" customHeight="1" x14ac:dyDescent="0.2">
      <c r="B133" s="147"/>
      <c r="C133" s="148" t="s">
        <v>82</v>
      </c>
      <c r="D133" s="148" t="s">
        <v>373</v>
      </c>
      <c r="E133" s="149" t="s">
        <v>3757</v>
      </c>
      <c r="F133" s="150" t="s">
        <v>3758</v>
      </c>
      <c r="G133" s="151" t="s">
        <v>513</v>
      </c>
      <c r="H133" s="152">
        <v>10</v>
      </c>
      <c r="I133" s="153"/>
      <c r="J133" s="154">
        <f>ROUND(I133*H133,2)</f>
        <v>0</v>
      </c>
      <c r="K133" s="150" t="s">
        <v>1</v>
      </c>
      <c r="L133" s="32"/>
      <c r="M133" s="155" t="s">
        <v>1</v>
      </c>
      <c r="N133" s="156" t="s">
        <v>41</v>
      </c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AR133" s="159" t="s">
        <v>377</v>
      </c>
      <c r="AT133" s="159" t="s">
        <v>373</v>
      </c>
      <c r="AU133" s="159" t="s">
        <v>88</v>
      </c>
      <c r="AY133" s="17" t="s">
        <v>371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7" t="s">
        <v>88</v>
      </c>
      <c r="BK133" s="160">
        <f>ROUND(I133*H133,2)</f>
        <v>0</v>
      </c>
      <c r="BL133" s="17" t="s">
        <v>377</v>
      </c>
      <c r="BM133" s="159" t="s">
        <v>88</v>
      </c>
    </row>
    <row r="134" spans="2:65" s="13" customFormat="1" ht="11.25" x14ac:dyDescent="0.2">
      <c r="B134" s="168"/>
      <c r="D134" s="162" t="s">
        <v>379</v>
      </c>
      <c r="E134" s="169" t="s">
        <v>1</v>
      </c>
      <c r="F134" s="170" t="s">
        <v>3759</v>
      </c>
      <c r="H134" s="171">
        <v>10</v>
      </c>
      <c r="I134" s="172"/>
      <c r="L134" s="168"/>
      <c r="M134" s="173"/>
      <c r="T134" s="174"/>
      <c r="AT134" s="169" t="s">
        <v>379</v>
      </c>
      <c r="AU134" s="169" t="s">
        <v>88</v>
      </c>
      <c r="AV134" s="13" t="s">
        <v>88</v>
      </c>
      <c r="AW134" s="13" t="s">
        <v>31</v>
      </c>
      <c r="AX134" s="13" t="s">
        <v>75</v>
      </c>
      <c r="AY134" s="169" t="s">
        <v>371</v>
      </c>
    </row>
    <row r="135" spans="2:65" s="15" customFormat="1" ht="11.25" x14ac:dyDescent="0.2">
      <c r="B135" s="182"/>
      <c r="D135" s="162" t="s">
        <v>379</v>
      </c>
      <c r="E135" s="183" t="s">
        <v>1</v>
      </c>
      <c r="F135" s="184" t="s">
        <v>385</v>
      </c>
      <c r="H135" s="185">
        <v>10</v>
      </c>
      <c r="I135" s="186"/>
      <c r="L135" s="182"/>
      <c r="M135" s="187"/>
      <c r="T135" s="188"/>
      <c r="AT135" s="183" t="s">
        <v>379</v>
      </c>
      <c r="AU135" s="183" t="s">
        <v>88</v>
      </c>
      <c r="AV135" s="15" t="s">
        <v>377</v>
      </c>
      <c r="AW135" s="15" t="s">
        <v>31</v>
      </c>
      <c r="AX135" s="15" t="s">
        <v>82</v>
      </c>
      <c r="AY135" s="183" t="s">
        <v>371</v>
      </c>
    </row>
    <row r="136" spans="2:65" s="1" customFormat="1" ht="24.2" customHeight="1" x14ac:dyDescent="0.2">
      <c r="B136" s="147"/>
      <c r="C136" s="148" t="s">
        <v>88</v>
      </c>
      <c r="D136" s="148" t="s">
        <v>373</v>
      </c>
      <c r="E136" s="149" t="s">
        <v>3760</v>
      </c>
      <c r="F136" s="150" t="s">
        <v>3761</v>
      </c>
      <c r="G136" s="151" t="s">
        <v>3762</v>
      </c>
      <c r="H136" s="152">
        <v>1770</v>
      </c>
      <c r="I136" s="153"/>
      <c r="J136" s="154">
        <f>ROUND(I136*H136,2)</f>
        <v>0</v>
      </c>
      <c r="K136" s="150" t="s">
        <v>1</v>
      </c>
      <c r="L136" s="32"/>
      <c r="M136" s="155" t="s">
        <v>1</v>
      </c>
      <c r="N136" s="156" t="s">
        <v>41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59" t="s">
        <v>377</v>
      </c>
      <c r="AT136" s="159" t="s">
        <v>373</v>
      </c>
      <c r="AU136" s="159" t="s">
        <v>88</v>
      </c>
      <c r="AY136" s="17" t="s">
        <v>371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7" t="s">
        <v>88</v>
      </c>
      <c r="BK136" s="160">
        <f>ROUND(I136*H136,2)</f>
        <v>0</v>
      </c>
      <c r="BL136" s="17" t="s">
        <v>377</v>
      </c>
      <c r="BM136" s="159" t="s">
        <v>377</v>
      </c>
    </row>
    <row r="137" spans="2:65" s="13" customFormat="1" ht="11.25" x14ac:dyDescent="0.2">
      <c r="B137" s="168"/>
      <c r="D137" s="162" t="s">
        <v>379</v>
      </c>
      <c r="E137" s="169" t="s">
        <v>1</v>
      </c>
      <c r="F137" s="170" t="s">
        <v>3763</v>
      </c>
      <c r="H137" s="171">
        <v>1770</v>
      </c>
      <c r="I137" s="172"/>
      <c r="L137" s="168"/>
      <c r="M137" s="173"/>
      <c r="T137" s="174"/>
      <c r="AT137" s="169" t="s">
        <v>379</v>
      </c>
      <c r="AU137" s="169" t="s">
        <v>88</v>
      </c>
      <c r="AV137" s="13" t="s">
        <v>88</v>
      </c>
      <c r="AW137" s="13" t="s">
        <v>31</v>
      </c>
      <c r="AX137" s="13" t="s">
        <v>75</v>
      </c>
      <c r="AY137" s="169" t="s">
        <v>371</v>
      </c>
    </row>
    <row r="138" spans="2:65" s="15" customFormat="1" ht="11.25" x14ac:dyDescent="0.2">
      <c r="B138" s="182"/>
      <c r="D138" s="162" t="s">
        <v>379</v>
      </c>
      <c r="E138" s="183" t="s">
        <v>1</v>
      </c>
      <c r="F138" s="184" t="s">
        <v>385</v>
      </c>
      <c r="H138" s="185">
        <v>1770</v>
      </c>
      <c r="I138" s="186"/>
      <c r="L138" s="182"/>
      <c r="M138" s="187"/>
      <c r="T138" s="188"/>
      <c r="AT138" s="183" t="s">
        <v>379</v>
      </c>
      <c r="AU138" s="183" t="s">
        <v>88</v>
      </c>
      <c r="AV138" s="15" t="s">
        <v>377</v>
      </c>
      <c r="AW138" s="15" t="s">
        <v>31</v>
      </c>
      <c r="AX138" s="15" t="s">
        <v>82</v>
      </c>
      <c r="AY138" s="183" t="s">
        <v>371</v>
      </c>
    </row>
    <row r="139" spans="2:65" s="1" customFormat="1" ht="24.2" customHeight="1" x14ac:dyDescent="0.2">
      <c r="B139" s="147"/>
      <c r="C139" s="148" t="s">
        <v>384</v>
      </c>
      <c r="D139" s="148" t="s">
        <v>373</v>
      </c>
      <c r="E139" s="149" t="s">
        <v>3764</v>
      </c>
      <c r="F139" s="150" t="s">
        <v>3765</v>
      </c>
      <c r="G139" s="151" t="s">
        <v>3762</v>
      </c>
      <c r="H139" s="152">
        <v>480</v>
      </c>
      <c r="I139" s="153"/>
      <c r="J139" s="154">
        <f>ROUND(I139*H139,2)</f>
        <v>0</v>
      </c>
      <c r="K139" s="150" t="s">
        <v>1</v>
      </c>
      <c r="L139" s="32"/>
      <c r="M139" s="155" t="s">
        <v>1</v>
      </c>
      <c r="N139" s="156" t="s">
        <v>41</v>
      </c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59" t="s">
        <v>377</v>
      </c>
      <c r="AT139" s="159" t="s">
        <v>373</v>
      </c>
      <c r="AU139" s="159" t="s">
        <v>88</v>
      </c>
      <c r="AY139" s="17" t="s">
        <v>371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7" t="s">
        <v>88</v>
      </c>
      <c r="BK139" s="160">
        <f>ROUND(I139*H139,2)</f>
        <v>0</v>
      </c>
      <c r="BL139" s="17" t="s">
        <v>377</v>
      </c>
      <c r="BM139" s="159" t="s">
        <v>408</v>
      </c>
    </row>
    <row r="140" spans="2:65" s="13" customFormat="1" ht="11.25" x14ac:dyDescent="0.2">
      <c r="B140" s="168"/>
      <c r="D140" s="162" t="s">
        <v>379</v>
      </c>
      <c r="E140" s="169" t="s">
        <v>1</v>
      </c>
      <c r="F140" s="170" t="s">
        <v>3766</v>
      </c>
      <c r="H140" s="171">
        <v>480</v>
      </c>
      <c r="I140" s="172"/>
      <c r="L140" s="168"/>
      <c r="M140" s="173"/>
      <c r="T140" s="174"/>
      <c r="AT140" s="169" t="s">
        <v>379</v>
      </c>
      <c r="AU140" s="169" t="s">
        <v>88</v>
      </c>
      <c r="AV140" s="13" t="s">
        <v>88</v>
      </c>
      <c r="AW140" s="13" t="s">
        <v>31</v>
      </c>
      <c r="AX140" s="13" t="s">
        <v>75</v>
      </c>
      <c r="AY140" s="169" t="s">
        <v>371</v>
      </c>
    </row>
    <row r="141" spans="2:65" s="15" customFormat="1" ht="11.25" x14ac:dyDescent="0.2">
      <c r="B141" s="182"/>
      <c r="D141" s="162" t="s">
        <v>379</v>
      </c>
      <c r="E141" s="183" t="s">
        <v>1</v>
      </c>
      <c r="F141" s="184" t="s">
        <v>385</v>
      </c>
      <c r="H141" s="185">
        <v>480</v>
      </c>
      <c r="I141" s="186"/>
      <c r="L141" s="182"/>
      <c r="M141" s="187"/>
      <c r="T141" s="188"/>
      <c r="AT141" s="183" t="s">
        <v>379</v>
      </c>
      <c r="AU141" s="183" t="s">
        <v>88</v>
      </c>
      <c r="AV141" s="15" t="s">
        <v>377</v>
      </c>
      <c r="AW141" s="15" t="s">
        <v>31</v>
      </c>
      <c r="AX141" s="15" t="s">
        <v>82</v>
      </c>
      <c r="AY141" s="183" t="s">
        <v>371</v>
      </c>
    </row>
    <row r="142" spans="2:65" s="1" customFormat="1" ht="37.9" customHeight="1" x14ac:dyDescent="0.2">
      <c r="B142" s="147"/>
      <c r="C142" s="148" t="s">
        <v>377</v>
      </c>
      <c r="D142" s="148" t="s">
        <v>373</v>
      </c>
      <c r="E142" s="149" t="s">
        <v>3767</v>
      </c>
      <c r="F142" s="150" t="s">
        <v>3768</v>
      </c>
      <c r="G142" s="151" t="s">
        <v>489</v>
      </c>
      <c r="H142" s="152">
        <v>320</v>
      </c>
      <c r="I142" s="153"/>
      <c r="J142" s="154">
        <f>ROUND(I142*H142,2)</f>
        <v>0</v>
      </c>
      <c r="K142" s="150" t="s">
        <v>1</v>
      </c>
      <c r="L142" s="32"/>
      <c r="M142" s="155" t="s">
        <v>1</v>
      </c>
      <c r="N142" s="156" t="s">
        <v>41</v>
      </c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59" t="s">
        <v>377</v>
      </c>
      <c r="AT142" s="159" t="s">
        <v>373</v>
      </c>
      <c r="AU142" s="159" t="s">
        <v>88</v>
      </c>
      <c r="AY142" s="17" t="s">
        <v>371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7" t="s">
        <v>88</v>
      </c>
      <c r="BK142" s="160">
        <f>ROUND(I142*H142,2)</f>
        <v>0</v>
      </c>
      <c r="BL142" s="17" t="s">
        <v>377</v>
      </c>
      <c r="BM142" s="159" t="s">
        <v>417</v>
      </c>
    </row>
    <row r="143" spans="2:65" s="1" customFormat="1" ht="16.5" customHeight="1" x14ac:dyDescent="0.2">
      <c r="B143" s="147"/>
      <c r="C143" s="148" t="s">
        <v>402</v>
      </c>
      <c r="D143" s="148" t="s">
        <v>373</v>
      </c>
      <c r="E143" s="149" t="s">
        <v>3769</v>
      </c>
      <c r="F143" s="150" t="s">
        <v>3770</v>
      </c>
      <c r="G143" s="151" t="s">
        <v>513</v>
      </c>
      <c r="H143" s="152">
        <v>150</v>
      </c>
      <c r="I143" s="153"/>
      <c r="J143" s="154">
        <f>ROUND(I143*H143,2)</f>
        <v>0</v>
      </c>
      <c r="K143" s="150" t="s">
        <v>1</v>
      </c>
      <c r="L143" s="32"/>
      <c r="M143" s="155" t="s">
        <v>1</v>
      </c>
      <c r="N143" s="156" t="s">
        <v>41</v>
      </c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59" t="s">
        <v>377</v>
      </c>
      <c r="AT143" s="159" t="s">
        <v>373</v>
      </c>
      <c r="AU143" s="159" t="s">
        <v>88</v>
      </c>
      <c r="AY143" s="17" t="s">
        <v>371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7" t="s">
        <v>88</v>
      </c>
      <c r="BK143" s="160">
        <f>ROUND(I143*H143,2)</f>
        <v>0</v>
      </c>
      <c r="BL143" s="17" t="s">
        <v>377</v>
      </c>
      <c r="BM143" s="159" t="s">
        <v>428</v>
      </c>
    </row>
    <row r="144" spans="2:65" s="1" customFormat="1" ht="21.75" customHeight="1" x14ac:dyDescent="0.2">
      <c r="B144" s="147"/>
      <c r="C144" s="148" t="s">
        <v>408</v>
      </c>
      <c r="D144" s="148" t="s">
        <v>373</v>
      </c>
      <c r="E144" s="149" t="s">
        <v>1298</v>
      </c>
      <c r="F144" s="150" t="s">
        <v>1299</v>
      </c>
      <c r="G144" s="151" t="s">
        <v>444</v>
      </c>
      <c r="H144" s="152">
        <v>55.008000000000003</v>
      </c>
      <c r="I144" s="153"/>
      <c r="J144" s="154">
        <f>ROUND(I144*H144,2)</f>
        <v>0</v>
      </c>
      <c r="K144" s="150" t="s">
        <v>1</v>
      </c>
      <c r="L144" s="32"/>
      <c r="M144" s="155" t="s">
        <v>1</v>
      </c>
      <c r="N144" s="156" t="s">
        <v>41</v>
      </c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59" t="s">
        <v>377</v>
      </c>
      <c r="AT144" s="159" t="s">
        <v>373</v>
      </c>
      <c r="AU144" s="159" t="s">
        <v>88</v>
      </c>
      <c r="AY144" s="17" t="s">
        <v>371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7" t="s">
        <v>88</v>
      </c>
      <c r="BK144" s="160">
        <f>ROUND(I144*H144,2)</f>
        <v>0</v>
      </c>
      <c r="BL144" s="17" t="s">
        <v>377</v>
      </c>
      <c r="BM144" s="159" t="s">
        <v>437</v>
      </c>
    </row>
    <row r="145" spans="2:65" s="1" customFormat="1" ht="24.2" customHeight="1" x14ac:dyDescent="0.2">
      <c r="B145" s="147"/>
      <c r="C145" s="148" t="s">
        <v>412</v>
      </c>
      <c r="D145" s="148" t="s">
        <v>373</v>
      </c>
      <c r="E145" s="149" t="s">
        <v>1302</v>
      </c>
      <c r="F145" s="150" t="s">
        <v>1303</v>
      </c>
      <c r="G145" s="151" t="s">
        <v>444</v>
      </c>
      <c r="H145" s="152">
        <v>307.51600000000002</v>
      </c>
      <c r="I145" s="153"/>
      <c r="J145" s="154">
        <f>ROUND(I145*H145,2)</f>
        <v>0</v>
      </c>
      <c r="K145" s="150" t="s">
        <v>1</v>
      </c>
      <c r="L145" s="32"/>
      <c r="M145" s="155" t="s">
        <v>1</v>
      </c>
      <c r="N145" s="156" t="s">
        <v>41</v>
      </c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59" t="s">
        <v>377</v>
      </c>
      <c r="AT145" s="159" t="s">
        <v>373</v>
      </c>
      <c r="AU145" s="159" t="s">
        <v>88</v>
      </c>
      <c r="AY145" s="17" t="s">
        <v>371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7" t="s">
        <v>88</v>
      </c>
      <c r="BK145" s="160">
        <f>ROUND(I145*H145,2)</f>
        <v>0</v>
      </c>
      <c r="BL145" s="17" t="s">
        <v>377</v>
      </c>
      <c r="BM145" s="159" t="s">
        <v>447</v>
      </c>
    </row>
    <row r="146" spans="2:65" s="13" customFormat="1" ht="11.25" x14ac:dyDescent="0.2">
      <c r="B146" s="168"/>
      <c r="D146" s="162" t="s">
        <v>379</v>
      </c>
      <c r="E146" s="169" t="s">
        <v>1</v>
      </c>
      <c r="F146" s="170" t="s">
        <v>3771</v>
      </c>
      <c r="H146" s="171">
        <v>307.51600000000002</v>
      </c>
      <c r="I146" s="172"/>
      <c r="L146" s="168"/>
      <c r="M146" s="173"/>
      <c r="T146" s="174"/>
      <c r="AT146" s="169" t="s">
        <v>379</v>
      </c>
      <c r="AU146" s="169" t="s">
        <v>88</v>
      </c>
      <c r="AV146" s="13" t="s">
        <v>88</v>
      </c>
      <c r="AW146" s="13" t="s">
        <v>31</v>
      </c>
      <c r="AX146" s="13" t="s">
        <v>75</v>
      </c>
      <c r="AY146" s="169" t="s">
        <v>371</v>
      </c>
    </row>
    <row r="147" spans="2:65" s="15" customFormat="1" ht="11.25" x14ac:dyDescent="0.2">
      <c r="B147" s="182"/>
      <c r="D147" s="162" t="s">
        <v>379</v>
      </c>
      <c r="E147" s="183" t="s">
        <v>1</v>
      </c>
      <c r="F147" s="184" t="s">
        <v>385</v>
      </c>
      <c r="H147" s="185">
        <v>307.51600000000002</v>
      </c>
      <c r="I147" s="186"/>
      <c r="L147" s="182"/>
      <c r="M147" s="187"/>
      <c r="T147" s="188"/>
      <c r="AT147" s="183" t="s">
        <v>379</v>
      </c>
      <c r="AU147" s="183" t="s">
        <v>88</v>
      </c>
      <c r="AV147" s="15" t="s">
        <v>377</v>
      </c>
      <c r="AW147" s="15" t="s">
        <v>31</v>
      </c>
      <c r="AX147" s="15" t="s">
        <v>82</v>
      </c>
      <c r="AY147" s="183" t="s">
        <v>371</v>
      </c>
    </row>
    <row r="148" spans="2:65" s="1" customFormat="1" ht="24.2" customHeight="1" x14ac:dyDescent="0.2">
      <c r="B148" s="147"/>
      <c r="C148" s="148" t="s">
        <v>417</v>
      </c>
      <c r="D148" s="148" t="s">
        <v>373</v>
      </c>
      <c r="E148" s="149" t="s">
        <v>1307</v>
      </c>
      <c r="F148" s="150" t="s">
        <v>1308</v>
      </c>
      <c r="G148" s="151" t="s">
        <v>444</v>
      </c>
      <c r="H148" s="152">
        <v>55.008000000000003</v>
      </c>
      <c r="I148" s="153"/>
      <c r="J148" s="154">
        <f>ROUND(I148*H148,2)</f>
        <v>0</v>
      </c>
      <c r="K148" s="150" t="s">
        <v>1</v>
      </c>
      <c r="L148" s="32"/>
      <c r="M148" s="155" t="s">
        <v>1</v>
      </c>
      <c r="N148" s="156" t="s">
        <v>41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59" t="s">
        <v>377</v>
      </c>
      <c r="AT148" s="159" t="s">
        <v>373</v>
      </c>
      <c r="AU148" s="159" t="s">
        <v>88</v>
      </c>
      <c r="AY148" s="17" t="s">
        <v>371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7" t="s">
        <v>88</v>
      </c>
      <c r="BK148" s="160">
        <f>ROUND(I148*H148,2)</f>
        <v>0</v>
      </c>
      <c r="BL148" s="17" t="s">
        <v>377</v>
      </c>
      <c r="BM148" s="159" t="s">
        <v>461</v>
      </c>
    </row>
    <row r="149" spans="2:65" s="1" customFormat="1" ht="24.2" customHeight="1" x14ac:dyDescent="0.2">
      <c r="B149" s="147"/>
      <c r="C149" s="148" t="s">
        <v>423</v>
      </c>
      <c r="D149" s="148" t="s">
        <v>373</v>
      </c>
      <c r="E149" s="149" t="s">
        <v>1312</v>
      </c>
      <c r="F149" s="150" t="s">
        <v>1313</v>
      </c>
      <c r="G149" s="151" t="s">
        <v>444</v>
      </c>
      <c r="H149" s="152">
        <v>296.91199999999998</v>
      </c>
      <c r="I149" s="153"/>
      <c r="J149" s="154">
        <f>ROUND(I149*H149,2)</f>
        <v>0</v>
      </c>
      <c r="K149" s="150" t="s">
        <v>1</v>
      </c>
      <c r="L149" s="32"/>
      <c r="M149" s="155" t="s">
        <v>1</v>
      </c>
      <c r="N149" s="156" t="s">
        <v>41</v>
      </c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59" t="s">
        <v>377</v>
      </c>
      <c r="AT149" s="159" t="s">
        <v>373</v>
      </c>
      <c r="AU149" s="159" t="s">
        <v>88</v>
      </c>
      <c r="AY149" s="17" t="s">
        <v>371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7" t="s">
        <v>88</v>
      </c>
      <c r="BK149" s="160">
        <f>ROUND(I149*H149,2)</f>
        <v>0</v>
      </c>
      <c r="BL149" s="17" t="s">
        <v>377</v>
      </c>
      <c r="BM149" s="159" t="s">
        <v>473</v>
      </c>
    </row>
    <row r="150" spans="2:65" s="13" customFormat="1" ht="11.25" x14ac:dyDescent="0.2">
      <c r="B150" s="168"/>
      <c r="D150" s="162" t="s">
        <v>379</v>
      </c>
      <c r="E150" s="169" t="s">
        <v>1</v>
      </c>
      <c r="F150" s="170" t="s">
        <v>3772</v>
      </c>
      <c r="H150" s="171">
        <v>296.91199999999998</v>
      </c>
      <c r="I150" s="172"/>
      <c r="L150" s="168"/>
      <c r="M150" s="173"/>
      <c r="T150" s="174"/>
      <c r="AT150" s="169" t="s">
        <v>379</v>
      </c>
      <c r="AU150" s="169" t="s">
        <v>88</v>
      </c>
      <c r="AV150" s="13" t="s">
        <v>88</v>
      </c>
      <c r="AW150" s="13" t="s">
        <v>31</v>
      </c>
      <c r="AX150" s="13" t="s">
        <v>75</v>
      </c>
      <c r="AY150" s="169" t="s">
        <v>371</v>
      </c>
    </row>
    <row r="151" spans="2:65" s="15" customFormat="1" ht="11.25" x14ac:dyDescent="0.2">
      <c r="B151" s="182"/>
      <c r="D151" s="162" t="s">
        <v>379</v>
      </c>
      <c r="E151" s="183" t="s">
        <v>1</v>
      </c>
      <c r="F151" s="184" t="s">
        <v>385</v>
      </c>
      <c r="H151" s="185">
        <v>296.91199999999998</v>
      </c>
      <c r="I151" s="186"/>
      <c r="L151" s="182"/>
      <c r="M151" s="187"/>
      <c r="T151" s="188"/>
      <c r="AT151" s="183" t="s">
        <v>379</v>
      </c>
      <c r="AU151" s="183" t="s">
        <v>88</v>
      </c>
      <c r="AV151" s="15" t="s">
        <v>377</v>
      </c>
      <c r="AW151" s="15" t="s">
        <v>31</v>
      </c>
      <c r="AX151" s="15" t="s">
        <v>82</v>
      </c>
      <c r="AY151" s="183" t="s">
        <v>371</v>
      </c>
    </row>
    <row r="152" spans="2:65" s="1" customFormat="1" ht="24.2" customHeight="1" x14ac:dyDescent="0.2">
      <c r="B152" s="147"/>
      <c r="C152" s="148" t="s">
        <v>428</v>
      </c>
      <c r="D152" s="148" t="s">
        <v>373</v>
      </c>
      <c r="E152" s="149" t="s">
        <v>1316</v>
      </c>
      <c r="F152" s="150" t="s">
        <v>3773</v>
      </c>
      <c r="G152" s="151" t="s">
        <v>444</v>
      </c>
      <c r="H152" s="152">
        <v>55.008000000000003</v>
      </c>
      <c r="I152" s="153"/>
      <c r="J152" s="154">
        <f>ROUND(I152*H152,2)</f>
        <v>0</v>
      </c>
      <c r="K152" s="150" t="s">
        <v>1</v>
      </c>
      <c r="L152" s="32"/>
      <c r="M152" s="155" t="s">
        <v>1</v>
      </c>
      <c r="N152" s="156" t="s">
        <v>41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59" t="s">
        <v>377</v>
      </c>
      <c r="AT152" s="159" t="s">
        <v>373</v>
      </c>
      <c r="AU152" s="159" t="s">
        <v>88</v>
      </c>
      <c r="AY152" s="17" t="s">
        <v>371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7" t="s">
        <v>88</v>
      </c>
      <c r="BK152" s="160">
        <f>ROUND(I152*H152,2)</f>
        <v>0</v>
      </c>
      <c r="BL152" s="17" t="s">
        <v>377</v>
      </c>
      <c r="BM152" s="159" t="s">
        <v>7</v>
      </c>
    </row>
    <row r="153" spans="2:65" s="11" customFormat="1" ht="25.9" customHeight="1" x14ac:dyDescent="0.2">
      <c r="B153" s="136"/>
      <c r="D153" s="137" t="s">
        <v>74</v>
      </c>
      <c r="E153" s="138" t="s">
        <v>1354</v>
      </c>
      <c r="F153" s="138" t="s">
        <v>1355</v>
      </c>
      <c r="I153" s="139"/>
      <c r="J153" s="127">
        <f>BK153</f>
        <v>0</v>
      </c>
      <c r="L153" s="136"/>
      <c r="M153" s="140"/>
      <c r="P153" s="141">
        <f>P154+P172+P178+P209+P212</f>
        <v>0</v>
      </c>
      <c r="R153" s="141">
        <f>R154+R172+R178+R209+R212</f>
        <v>0</v>
      </c>
      <c r="T153" s="142">
        <f>T154+T172+T178+T209+T212</f>
        <v>0</v>
      </c>
      <c r="AR153" s="137" t="s">
        <v>88</v>
      </c>
      <c r="AT153" s="143" t="s">
        <v>74</v>
      </c>
      <c r="AU153" s="143" t="s">
        <v>75</v>
      </c>
      <c r="AY153" s="137" t="s">
        <v>371</v>
      </c>
      <c r="BK153" s="144">
        <f>BK154+BK172+BK178+BK209+BK212</f>
        <v>0</v>
      </c>
    </row>
    <row r="154" spans="2:65" s="11" customFormat="1" ht="22.9" customHeight="1" x14ac:dyDescent="0.2">
      <c r="B154" s="136"/>
      <c r="D154" s="137" t="s">
        <v>74</v>
      </c>
      <c r="E154" s="145" t="s">
        <v>2243</v>
      </c>
      <c r="F154" s="145" t="s">
        <v>2244</v>
      </c>
      <c r="I154" s="139"/>
      <c r="J154" s="146">
        <f>BK154</f>
        <v>0</v>
      </c>
      <c r="L154" s="136"/>
      <c r="M154" s="140"/>
      <c r="P154" s="141">
        <f>SUM(P155:P171)</f>
        <v>0</v>
      </c>
      <c r="R154" s="141">
        <f>SUM(R155:R171)</f>
        <v>0</v>
      </c>
      <c r="T154" s="142">
        <f>SUM(T155:T171)</f>
        <v>0</v>
      </c>
      <c r="AR154" s="137" t="s">
        <v>88</v>
      </c>
      <c r="AT154" s="143" t="s">
        <v>74</v>
      </c>
      <c r="AU154" s="143" t="s">
        <v>82</v>
      </c>
      <c r="AY154" s="137" t="s">
        <v>371</v>
      </c>
      <c r="BK154" s="144">
        <f>SUM(BK155:BK171)</f>
        <v>0</v>
      </c>
    </row>
    <row r="155" spans="2:65" s="1" customFormat="1" ht="24.2" customHeight="1" x14ac:dyDescent="0.2">
      <c r="B155" s="147"/>
      <c r="C155" s="148" t="s">
        <v>432</v>
      </c>
      <c r="D155" s="148" t="s">
        <v>373</v>
      </c>
      <c r="E155" s="149" t="s">
        <v>2977</v>
      </c>
      <c r="F155" s="150" t="s">
        <v>2978</v>
      </c>
      <c r="G155" s="151" t="s">
        <v>489</v>
      </c>
      <c r="H155" s="152">
        <v>1285</v>
      </c>
      <c r="I155" s="153"/>
      <c r="J155" s="154">
        <f>ROUND(I155*H155,2)</f>
        <v>0</v>
      </c>
      <c r="K155" s="150" t="s">
        <v>1</v>
      </c>
      <c r="L155" s="32"/>
      <c r="M155" s="155" t="s">
        <v>1</v>
      </c>
      <c r="N155" s="156" t="s">
        <v>41</v>
      </c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159" t="s">
        <v>461</v>
      </c>
      <c r="AT155" s="159" t="s">
        <v>373</v>
      </c>
      <c r="AU155" s="159" t="s">
        <v>88</v>
      </c>
      <c r="AY155" s="17" t="s">
        <v>371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7" t="s">
        <v>88</v>
      </c>
      <c r="BK155" s="160">
        <f>ROUND(I155*H155,2)</f>
        <v>0</v>
      </c>
      <c r="BL155" s="17" t="s">
        <v>461</v>
      </c>
      <c r="BM155" s="159" t="s">
        <v>494</v>
      </c>
    </row>
    <row r="156" spans="2:65" s="1" customFormat="1" ht="33" customHeight="1" x14ac:dyDescent="0.2">
      <c r="B156" s="147"/>
      <c r="C156" s="189" t="s">
        <v>437</v>
      </c>
      <c r="D156" s="189" t="s">
        <v>891</v>
      </c>
      <c r="E156" s="190" t="s">
        <v>2987</v>
      </c>
      <c r="F156" s="191" t="s">
        <v>2988</v>
      </c>
      <c r="G156" s="192" t="s">
        <v>489</v>
      </c>
      <c r="H156" s="193">
        <v>826.2</v>
      </c>
      <c r="I156" s="194"/>
      <c r="J156" s="195">
        <f>ROUND(I156*H156,2)</f>
        <v>0</v>
      </c>
      <c r="K156" s="191" t="s">
        <v>1</v>
      </c>
      <c r="L156" s="196"/>
      <c r="M156" s="197" t="s">
        <v>1</v>
      </c>
      <c r="N156" s="198" t="s">
        <v>41</v>
      </c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59" t="s">
        <v>566</v>
      </c>
      <c r="AT156" s="159" t="s">
        <v>891</v>
      </c>
      <c r="AU156" s="159" t="s">
        <v>88</v>
      </c>
      <c r="AY156" s="17" t="s">
        <v>371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7" t="s">
        <v>88</v>
      </c>
      <c r="BK156" s="160">
        <f>ROUND(I156*H156,2)</f>
        <v>0</v>
      </c>
      <c r="BL156" s="17" t="s">
        <v>461</v>
      </c>
      <c r="BM156" s="159" t="s">
        <v>516</v>
      </c>
    </row>
    <row r="157" spans="2:65" s="13" customFormat="1" ht="11.25" x14ac:dyDescent="0.2">
      <c r="B157" s="168"/>
      <c r="D157" s="162" t="s">
        <v>379</v>
      </c>
      <c r="E157" s="169" t="s">
        <v>1</v>
      </c>
      <c r="F157" s="170" t="s">
        <v>3774</v>
      </c>
      <c r="H157" s="171">
        <v>826.2</v>
      </c>
      <c r="I157" s="172"/>
      <c r="L157" s="168"/>
      <c r="M157" s="173"/>
      <c r="T157" s="174"/>
      <c r="AT157" s="169" t="s">
        <v>379</v>
      </c>
      <c r="AU157" s="169" t="s">
        <v>88</v>
      </c>
      <c r="AV157" s="13" t="s">
        <v>88</v>
      </c>
      <c r="AW157" s="13" t="s">
        <v>31</v>
      </c>
      <c r="AX157" s="13" t="s">
        <v>75</v>
      </c>
      <c r="AY157" s="169" t="s">
        <v>371</v>
      </c>
    </row>
    <row r="158" spans="2:65" s="15" customFormat="1" ht="11.25" x14ac:dyDescent="0.2">
      <c r="B158" s="182"/>
      <c r="D158" s="162" t="s">
        <v>379</v>
      </c>
      <c r="E158" s="183" t="s">
        <v>1</v>
      </c>
      <c r="F158" s="184" t="s">
        <v>385</v>
      </c>
      <c r="H158" s="185">
        <v>826.2</v>
      </c>
      <c r="I158" s="186"/>
      <c r="L158" s="182"/>
      <c r="M158" s="187"/>
      <c r="T158" s="188"/>
      <c r="AT158" s="183" t="s">
        <v>379</v>
      </c>
      <c r="AU158" s="183" t="s">
        <v>88</v>
      </c>
      <c r="AV158" s="15" t="s">
        <v>377</v>
      </c>
      <c r="AW158" s="15" t="s">
        <v>31</v>
      </c>
      <c r="AX158" s="15" t="s">
        <v>82</v>
      </c>
      <c r="AY158" s="183" t="s">
        <v>371</v>
      </c>
    </row>
    <row r="159" spans="2:65" s="1" customFormat="1" ht="33" customHeight="1" x14ac:dyDescent="0.2">
      <c r="B159" s="147"/>
      <c r="C159" s="189" t="s">
        <v>441</v>
      </c>
      <c r="D159" s="189" t="s">
        <v>891</v>
      </c>
      <c r="E159" s="190" t="s">
        <v>2989</v>
      </c>
      <c r="F159" s="191" t="s">
        <v>3775</v>
      </c>
      <c r="G159" s="192" t="s">
        <v>489</v>
      </c>
      <c r="H159" s="193">
        <v>397.8</v>
      </c>
      <c r="I159" s="194"/>
      <c r="J159" s="195">
        <f>ROUND(I159*H159,2)</f>
        <v>0</v>
      </c>
      <c r="K159" s="191" t="s">
        <v>1</v>
      </c>
      <c r="L159" s="196"/>
      <c r="M159" s="197" t="s">
        <v>1</v>
      </c>
      <c r="N159" s="198" t="s">
        <v>41</v>
      </c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AR159" s="159" t="s">
        <v>566</v>
      </c>
      <c r="AT159" s="159" t="s">
        <v>891</v>
      </c>
      <c r="AU159" s="159" t="s">
        <v>88</v>
      </c>
      <c r="AY159" s="17" t="s">
        <v>371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7" t="s">
        <v>88</v>
      </c>
      <c r="BK159" s="160">
        <f>ROUND(I159*H159,2)</f>
        <v>0</v>
      </c>
      <c r="BL159" s="17" t="s">
        <v>461</v>
      </c>
      <c r="BM159" s="159" t="s">
        <v>527</v>
      </c>
    </row>
    <row r="160" spans="2:65" s="13" customFormat="1" ht="11.25" x14ac:dyDescent="0.2">
      <c r="B160" s="168"/>
      <c r="D160" s="162" t="s">
        <v>379</v>
      </c>
      <c r="E160" s="169" t="s">
        <v>1</v>
      </c>
      <c r="F160" s="170" t="s">
        <v>3776</v>
      </c>
      <c r="H160" s="171">
        <v>397.8</v>
      </c>
      <c r="I160" s="172"/>
      <c r="L160" s="168"/>
      <c r="M160" s="173"/>
      <c r="T160" s="174"/>
      <c r="AT160" s="169" t="s">
        <v>379</v>
      </c>
      <c r="AU160" s="169" t="s">
        <v>88</v>
      </c>
      <c r="AV160" s="13" t="s">
        <v>88</v>
      </c>
      <c r="AW160" s="13" t="s">
        <v>31</v>
      </c>
      <c r="AX160" s="13" t="s">
        <v>75</v>
      </c>
      <c r="AY160" s="169" t="s">
        <v>371</v>
      </c>
    </row>
    <row r="161" spans="2:65" s="15" customFormat="1" ht="11.25" x14ac:dyDescent="0.2">
      <c r="B161" s="182"/>
      <c r="D161" s="162" t="s">
        <v>379</v>
      </c>
      <c r="E161" s="183" t="s">
        <v>1</v>
      </c>
      <c r="F161" s="184" t="s">
        <v>385</v>
      </c>
      <c r="H161" s="185">
        <v>397.8</v>
      </c>
      <c r="I161" s="186"/>
      <c r="L161" s="182"/>
      <c r="M161" s="187"/>
      <c r="T161" s="188"/>
      <c r="AT161" s="183" t="s">
        <v>379</v>
      </c>
      <c r="AU161" s="183" t="s">
        <v>88</v>
      </c>
      <c r="AV161" s="15" t="s">
        <v>377</v>
      </c>
      <c r="AW161" s="15" t="s">
        <v>31</v>
      </c>
      <c r="AX161" s="15" t="s">
        <v>82</v>
      </c>
      <c r="AY161" s="183" t="s">
        <v>371</v>
      </c>
    </row>
    <row r="162" spans="2:65" s="1" customFormat="1" ht="33" customHeight="1" x14ac:dyDescent="0.2">
      <c r="B162" s="147"/>
      <c r="C162" s="189" t="s">
        <v>447</v>
      </c>
      <c r="D162" s="189" t="s">
        <v>891</v>
      </c>
      <c r="E162" s="190" t="s">
        <v>2991</v>
      </c>
      <c r="F162" s="191" t="s">
        <v>3777</v>
      </c>
      <c r="G162" s="192" t="s">
        <v>489</v>
      </c>
      <c r="H162" s="193">
        <v>86.7</v>
      </c>
      <c r="I162" s="194"/>
      <c r="J162" s="195">
        <f>ROUND(I162*H162,2)</f>
        <v>0</v>
      </c>
      <c r="K162" s="191" t="s">
        <v>1</v>
      </c>
      <c r="L162" s="196"/>
      <c r="M162" s="197" t="s">
        <v>1</v>
      </c>
      <c r="N162" s="198" t="s">
        <v>41</v>
      </c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159" t="s">
        <v>566</v>
      </c>
      <c r="AT162" s="159" t="s">
        <v>891</v>
      </c>
      <c r="AU162" s="159" t="s">
        <v>88</v>
      </c>
      <c r="AY162" s="17" t="s">
        <v>371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7" t="s">
        <v>88</v>
      </c>
      <c r="BK162" s="160">
        <f>ROUND(I162*H162,2)</f>
        <v>0</v>
      </c>
      <c r="BL162" s="17" t="s">
        <v>461</v>
      </c>
      <c r="BM162" s="159" t="s">
        <v>538</v>
      </c>
    </row>
    <row r="163" spans="2:65" s="13" customFormat="1" ht="11.25" x14ac:dyDescent="0.2">
      <c r="B163" s="168"/>
      <c r="D163" s="162" t="s">
        <v>379</v>
      </c>
      <c r="E163" s="169" t="s">
        <v>1</v>
      </c>
      <c r="F163" s="170" t="s">
        <v>3778</v>
      </c>
      <c r="H163" s="171">
        <v>86.7</v>
      </c>
      <c r="I163" s="172"/>
      <c r="L163" s="168"/>
      <c r="M163" s="173"/>
      <c r="T163" s="174"/>
      <c r="AT163" s="169" t="s">
        <v>379</v>
      </c>
      <c r="AU163" s="169" t="s">
        <v>88</v>
      </c>
      <c r="AV163" s="13" t="s">
        <v>88</v>
      </c>
      <c r="AW163" s="13" t="s">
        <v>31</v>
      </c>
      <c r="AX163" s="13" t="s">
        <v>75</v>
      </c>
      <c r="AY163" s="169" t="s">
        <v>371</v>
      </c>
    </row>
    <row r="164" spans="2:65" s="15" customFormat="1" ht="11.25" x14ac:dyDescent="0.2">
      <c r="B164" s="182"/>
      <c r="D164" s="162" t="s">
        <v>379</v>
      </c>
      <c r="E164" s="183" t="s">
        <v>1</v>
      </c>
      <c r="F164" s="184" t="s">
        <v>385</v>
      </c>
      <c r="H164" s="185">
        <v>86.7</v>
      </c>
      <c r="I164" s="186"/>
      <c r="L164" s="182"/>
      <c r="M164" s="187"/>
      <c r="T164" s="188"/>
      <c r="AT164" s="183" t="s">
        <v>379</v>
      </c>
      <c r="AU164" s="183" t="s">
        <v>88</v>
      </c>
      <c r="AV164" s="15" t="s">
        <v>377</v>
      </c>
      <c r="AW164" s="15" t="s">
        <v>31</v>
      </c>
      <c r="AX164" s="15" t="s">
        <v>82</v>
      </c>
      <c r="AY164" s="183" t="s">
        <v>371</v>
      </c>
    </row>
    <row r="165" spans="2:65" s="1" customFormat="1" ht="24.2" customHeight="1" x14ac:dyDescent="0.2">
      <c r="B165" s="147"/>
      <c r="C165" s="148" t="s">
        <v>455</v>
      </c>
      <c r="D165" s="148" t="s">
        <v>373</v>
      </c>
      <c r="E165" s="149" t="s">
        <v>3779</v>
      </c>
      <c r="F165" s="150" t="s">
        <v>3780</v>
      </c>
      <c r="G165" s="151" t="s">
        <v>489</v>
      </c>
      <c r="H165" s="152">
        <v>210</v>
      </c>
      <c r="I165" s="153"/>
      <c r="J165" s="154">
        <f>ROUND(I165*H165,2)</f>
        <v>0</v>
      </c>
      <c r="K165" s="150" t="s">
        <v>1</v>
      </c>
      <c r="L165" s="32"/>
      <c r="M165" s="155" t="s">
        <v>1</v>
      </c>
      <c r="N165" s="156" t="s">
        <v>41</v>
      </c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AR165" s="159" t="s">
        <v>461</v>
      </c>
      <c r="AT165" s="159" t="s">
        <v>373</v>
      </c>
      <c r="AU165" s="159" t="s">
        <v>88</v>
      </c>
      <c r="AY165" s="17" t="s">
        <v>371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7" t="s">
        <v>88</v>
      </c>
      <c r="BK165" s="160">
        <f>ROUND(I165*H165,2)</f>
        <v>0</v>
      </c>
      <c r="BL165" s="17" t="s">
        <v>461</v>
      </c>
      <c r="BM165" s="159" t="s">
        <v>552</v>
      </c>
    </row>
    <row r="166" spans="2:65" s="1" customFormat="1" ht="33" customHeight="1" x14ac:dyDescent="0.2">
      <c r="B166" s="147"/>
      <c r="C166" s="189" t="s">
        <v>461</v>
      </c>
      <c r="D166" s="189" t="s">
        <v>891</v>
      </c>
      <c r="E166" s="190" t="s">
        <v>3781</v>
      </c>
      <c r="F166" s="191" t="s">
        <v>3782</v>
      </c>
      <c r="G166" s="192" t="s">
        <v>489</v>
      </c>
      <c r="H166" s="193">
        <v>204</v>
      </c>
      <c r="I166" s="194"/>
      <c r="J166" s="195">
        <f>ROUND(I166*H166,2)</f>
        <v>0</v>
      </c>
      <c r="K166" s="191" t="s">
        <v>1</v>
      </c>
      <c r="L166" s="196"/>
      <c r="M166" s="197" t="s">
        <v>1</v>
      </c>
      <c r="N166" s="198" t="s">
        <v>41</v>
      </c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59" t="s">
        <v>566</v>
      </c>
      <c r="AT166" s="159" t="s">
        <v>891</v>
      </c>
      <c r="AU166" s="159" t="s">
        <v>88</v>
      </c>
      <c r="AY166" s="17" t="s">
        <v>371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7" t="s">
        <v>88</v>
      </c>
      <c r="BK166" s="160">
        <f>ROUND(I166*H166,2)</f>
        <v>0</v>
      </c>
      <c r="BL166" s="17" t="s">
        <v>461</v>
      </c>
      <c r="BM166" s="159" t="s">
        <v>566</v>
      </c>
    </row>
    <row r="167" spans="2:65" s="13" customFormat="1" ht="11.25" x14ac:dyDescent="0.2">
      <c r="B167" s="168"/>
      <c r="D167" s="162" t="s">
        <v>379</v>
      </c>
      <c r="E167" s="169" t="s">
        <v>1</v>
      </c>
      <c r="F167" s="170" t="s">
        <v>3783</v>
      </c>
      <c r="H167" s="171">
        <v>204</v>
      </c>
      <c r="I167" s="172"/>
      <c r="L167" s="168"/>
      <c r="M167" s="173"/>
      <c r="T167" s="174"/>
      <c r="AT167" s="169" t="s">
        <v>379</v>
      </c>
      <c r="AU167" s="169" t="s">
        <v>88</v>
      </c>
      <c r="AV167" s="13" t="s">
        <v>88</v>
      </c>
      <c r="AW167" s="13" t="s">
        <v>31</v>
      </c>
      <c r="AX167" s="13" t="s">
        <v>75</v>
      </c>
      <c r="AY167" s="169" t="s">
        <v>371</v>
      </c>
    </row>
    <row r="168" spans="2:65" s="15" customFormat="1" ht="11.25" x14ac:dyDescent="0.2">
      <c r="B168" s="182"/>
      <c r="D168" s="162" t="s">
        <v>379</v>
      </c>
      <c r="E168" s="183" t="s">
        <v>1</v>
      </c>
      <c r="F168" s="184" t="s">
        <v>385</v>
      </c>
      <c r="H168" s="185">
        <v>204</v>
      </c>
      <c r="I168" s="186"/>
      <c r="L168" s="182"/>
      <c r="M168" s="187"/>
      <c r="T168" s="188"/>
      <c r="AT168" s="183" t="s">
        <v>379</v>
      </c>
      <c r="AU168" s="183" t="s">
        <v>88</v>
      </c>
      <c r="AV168" s="15" t="s">
        <v>377</v>
      </c>
      <c r="AW168" s="15" t="s">
        <v>31</v>
      </c>
      <c r="AX168" s="15" t="s">
        <v>82</v>
      </c>
      <c r="AY168" s="183" t="s">
        <v>371</v>
      </c>
    </row>
    <row r="169" spans="2:65" s="1" customFormat="1" ht="33" customHeight="1" x14ac:dyDescent="0.2">
      <c r="B169" s="147"/>
      <c r="C169" s="189" t="s">
        <v>467</v>
      </c>
      <c r="D169" s="189" t="s">
        <v>891</v>
      </c>
      <c r="E169" s="190" t="s">
        <v>3784</v>
      </c>
      <c r="F169" s="191" t="s">
        <v>3785</v>
      </c>
      <c r="G169" s="192" t="s">
        <v>489</v>
      </c>
      <c r="H169" s="193">
        <v>10</v>
      </c>
      <c r="I169" s="194"/>
      <c r="J169" s="195">
        <f>ROUND(I169*H169,2)</f>
        <v>0</v>
      </c>
      <c r="K169" s="191" t="s">
        <v>1</v>
      </c>
      <c r="L169" s="196"/>
      <c r="M169" s="197" t="s">
        <v>1</v>
      </c>
      <c r="N169" s="198" t="s">
        <v>41</v>
      </c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59" t="s">
        <v>566</v>
      </c>
      <c r="AT169" s="159" t="s">
        <v>891</v>
      </c>
      <c r="AU169" s="159" t="s">
        <v>88</v>
      </c>
      <c r="AY169" s="17" t="s">
        <v>371</v>
      </c>
      <c r="BE169" s="160">
        <f>IF(N169="základná",J169,0)</f>
        <v>0</v>
      </c>
      <c r="BF169" s="160">
        <f>IF(N169="znížená",J169,0)</f>
        <v>0</v>
      </c>
      <c r="BG169" s="160">
        <f>IF(N169="zákl. prenesená",J169,0)</f>
        <v>0</v>
      </c>
      <c r="BH169" s="160">
        <f>IF(N169="zníž. prenesená",J169,0)</f>
        <v>0</v>
      </c>
      <c r="BI169" s="160">
        <f>IF(N169="nulová",J169,0)</f>
        <v>0</v>
      </c>
      <c r="BJ169" s="17" t="s">
        <v>88</v>
      </c>
      <c r="BK169" s="160">
        <f>ROUND(I169*H169,2)</f>
        <v>0</v>
      </c>
      <c r="BL169" s="17" t="s">
        <v>461</v>
      </c>
      <c r="BM169" s="159" t="s">
        <v>580</v>
      </c>
    </row>
    <row r="170" spans="2:65" s="1" customFormat="1" ht="24.2" customHeight="1" x14ac:dyDescent="0.2">
      <c r="B170" s="147"/>
      <c r="C170" s="148" t="s">
        <v>473</v>
      </c>
      <c r="D170" s="148" t="s">
        <v>373</v>
      </c>
      <c r="E170" s="149" t="s">
        <v>3786</v>
      </c>
      <c r="F170" s="150" t="s">
        <v>3787</v>
      </c>
      <c r="G170" s="151" t="s">
        <v>513</v>
      </c>
      <c r="H170" s="152">
        <v>120</v>
      </c>
      <c r="I170" s="153"/>
      <c r="J170" s="154">
        <f>ROUND(I170*H170,2)</f>
        <v>0</v>
      </c>
      <c r="K170" s="150" t="s">
        <v>1</v>
      </c>
      <c r="L170" s="32"/>
      <c r="M170" s="155" t="s">
        <v>1</v>
      </c>
      <c r="N170" s="156" t="s">
        <v>41</v>
      </c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AR170" s="159" t="s">
        <v>461</v>
      </c>
      <c r="AT170" s="159" t="s">
        <v>373</v>
      </c>
      <c r="AU170" s="159" t="s">
        <v>88</v>
      </c>
      <c r="AY170" s="17" t="s">
        <v>371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7" t="s">
        <v>88</v>
      </c>
      <c r="BK170" s="160">
        <f>ROUND(I170*H170,2)</f>
        <v>0</v>
      </c>
      <c r="BL170" s="17" t="s">
        <v>461</v>
      </c>
      <c r="BM170" s="159" t="s">
        <v>606</v>
      </c>
    </row>
    <row r="171" spans="2:65" s="1" customFormat="1" ht="24.2" customHeight="1" x14ac:dyDescent="0.2">
      <c r="B171" s="147"/>
      <c r="C171" s="148" t="s">
        <v>478</v>
      </c>
      <c r="D171" s="148" t="s">
        <v>373</v>
      </c>
      <c r="E171" s="149" t="s">
        <v>3788</v>
      </c>
      <c r="F171" s="150" t="s">
        <v>3789</v>
      </c>
      <c r="G171" s="151" t="s">
        <v>444</v>
      </c>
      <c r="H171" s="152">
        <v>0.11600000000000001</v>
      </c>
      <c r="I171" s="153"/>
      <c r="J171" s="154">
        <f>ROUND(I171*H171,2)</f>
        <v>0</v>
      </c>
      <c r="K171" s="150" t="s">
        <v>1</v>
      </c>
      <c r="L171" s="32"/>
      <c r="M171" s="155" t="s">
        <v>1</v>
      </c>
      <c r="N171" s="156" t="s">
        <v>41</v>
      </c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AR171" s="159" t="s">
        <v>461</v>
      </c>
      <c r="AT171" s="159" t="s">
        <v>373</v>
      </c>
      <c r="AU171" s="159" t="s">
        <v>88</v>
      </c>
      <c r="AY171" s="17" t="s">
        <v>371</v>
      </c>
      <c r="BE171" s="160">
        <f>IF(N171="základná",J171,0)</f>
        <v>0</v>
      </c>
      <c r="BF171" s="160">
        <f>IF(N171="znížená",J171,0)</f>
        <v>0</v>
      </c>
      <c r="BG171" s="160">
        <f>IF(N171="zákl. prenesená",J171,0)</f>
        <v>0</v>
      </c>
      <c r="BH171" s="160">
        <f>IF(N171="zníž. prenesená",J171,0)</f>
        <v>0</v>
      </c>
      <c r="BI171" s="160">
        <f>IF(N171="nulová",J171,0)</f>
        <v>0</v>
      </c>
      <c r="BJ171" s="17" t="s">
        <v>88</v>
      </c>
      <c r="BK171" s="160">
        <f>ROUND(I171*H171,2)</f>
        <v>0</v>
      </c>
      <c r="BL171" s="17" t="s">
        <v>461</v>
      </c>
      <c r="BM171" s="159" t="s">
        <v>620</v>
      </c>
    </row>
    <row r="172" spans="2:65" s="11" customFormat="1" ht="22.9" customHeight="1" x14ac:dyDescent="0.2">
      <c r="B172" s="136"/>
      <c r="D172" s="137" t="s">
        <v>74</v>
      </c>
      <c r="E172" s="145" t="s">
        <v>3790</v>
      </c>
      <c r="F172" s="145" t="s">
        <v>3791</v>
      </c>
      <c r="I172" s="139"/>
      <c r="J172" s="146">
        <f>BK172</f>
        <v>0</v>
      </c>
      <c r="L172" s="136"/>
      <c r="M172" s="140"/>
      <c r="P172" s="141">
        <f>SUM(P173:P177)</f>
        <v>0</v>
      </c>
      <c r="R172" s="141">
        <f>SUM(R173:R177)</f>
        <v>0</v>
      </c>
      <c r="T172" s="142">
        <f>SUM(T173:T177)</f>
        <v>0</v>
      </c>
      <c r="AR172" s="137" t="s">
        <v>88</v>
      </c>
      <c r="AT172" s="143" t="s">
        <v>74</v>
      </c>
      <c r="AU172" s="143" t="s">
        <v>82</v>
      </c>
      <c r="AY172" s="137" t="s">
        <v>371</v>
      </c>
      <c r="BK172" s="144">
        <f>SUM(BK173:BK177)</f>
        <v>0</v>
      </c>
    </row>
    <row r="173" spans="2:65" s="1" customFormat="1" ht="24.2" customHeight="1" x14ac:dyDescent="0.2">
      <c r="B173" s="147"/>
      <c r="C173" s="148" t="s">
        <v>7</v>
      </c>
      <c r="D173" s="148" t="s">
        <v>373</v>
      </c>
      <c r="E173" s="149" t="s">
        <v>3792</v>
      </c>
      <c r="F173" s="150" t="s">
        <v>3793</v>
      </c>
      <c r="G173" s="151" t="s">
        <v>513</v>
      </c>
      <c r="H173" s="152">
        <v>50</v>
      </c>
      <c r="I173" s="153"/>
      <c r="J173" s="154">
        <f>ROUND(I173*H173,2)</f>
        <v>0</v>
      </c>
      <c r="K173" s="150" t="s">
        <v>1</v>
      </c>
      <c r="L173" s="32"/>
      <c r="M173" s="155" t="s">
        <v>1</v>
      </c>
      <c r="N173" s="156" t="s">
        <v>41</v>
      </c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AR173" s="159" t="s">
        <v>461</v>
      </c>
      <c r="AT173" s="159" t="s">
        <v>373</v>
      </c>
      <c r="AU173" s="159" t="s">
        <v>88</v>
      </c>
      <c r="AY173" s="17" t="s">
        <v>371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7" t="s">
        <v>88</v>
      </c>
      <c r="BK173" s="160">
        <f>ROUND(I173*H173,2)</f>
        <v>0</v>
      </c>
      <c r="BL173" s="17" t="s">
        <v>461</v>
      </c>
      <c r="BM173" s="159" t="s">
        <v>634</v>
      </c>
    </row>
    <row r="174" spans="2:65" s="1" customFormat="1" ht="24.2" customHeight="1" x14ac:dyDescent="0.2">
      <c r="B174" s="147"/>
      <c r="C174" s="148" t="s">
        <v>486</v>
      </c>
      <c r="D174" s="148" t="s">
        <v>373</v>
      </c>
      <c r="E174" s="149" t="s">
        <v>3794</v>
      </c>
      <c r="F174" s="150" t="s">
        <v>3795</v>
      </c>
      <c r="G174" s="151" t="s">
        <v>489</v>
      </c>
      <c r="H174" s="152">
        <v>110</v>
      </c>
      <c r="I174" s="153"/>
      <c r="J174" s="154">
        <f>ROUND(I174*H174,2)</f>
        <v>0</v>
      </c>
      <c r="K174" s="150" t="s">
        <v>1</v>
      </c>
      <c r="L174" s="32"/>
      <c r="M174" s="155" t="s">
        <v>1</v>
      </c>
      <c r="N174" s="156" t="s">
        <v>41</v>
      </c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AR174" s="159" t="s">
        <v>461</v>
      </c>
      <c r="AT174" s="159" t="s">
        <v>373</v>
      </c>
      <c r="AU174" s="159" t="s">
        <v>88</v>
      </c>
      <c r="AY174" s="17" t="s">
        <v>371</v>
      </c>
      <c r="BE174" s="160">
        <f>IF(N174="základná",J174,0)</f>
        <v>0</v>
      </c>
      <c r="BF174" s="160">
        <f>IF(N174="znížená",J174,0)</f>
        <v>0</v>
      </c>
      <c r="BG174" s="160">
        <f>IF(N174="zákl. prenesená",J174,0)</f>
        <v>0</v>
      </c>
      <c r="BH174" s="160">
        <f>IF(N174="zníž. prenesená",J174,0)</f>
        <v>0</v>
      </c>
      <c r="BI174" s="160">
        <f>IF(N174="nulová",J174,0)</f>
        <v>0</v>
      </c>
      <c r="BJ174" s="17" t="s">
        <v>88</v>
      </c>
      <c r="BK174" s="160">
        <f>ROUND(I174*H174,2)</f>
        <v>0</v>
      </c>
      <c r="BL174" s="17" t="s">
        <v>461</v>
      </c>
      <c r="BM174" s="159" t="s">
        <v>645</v>
      </c>
    </row>
    <row r="175" spans="2:65" s="1" customFormat="1" ht="33" customHeight="1" x14ac:dyDescent="0.2">
      <c r="B175" s="147"/>
      <c r="C175" s="148" t="s">
        <v>494</v>
      </c>
      <c r="D175" s="148" t="s">
        <v>373</v>
      </c>
      <c r="E175" s="149" t="s">
        <v>3796</v>
      </c>
      <c r="F175" s="150" t="s">
        <v>3797</v>
      </c>
      <c r="G175" s="151" t="s">
        <v>489</v>
      </c>
      <c r="H175" s="152">
        <v>700</v>
      </c>
      <c r="I175" s="153"/>
      <c r="J175" s="154">
        <f>ROUND(I175*H175,2)</f>
        <v>0</v>
      </c>
      <c r="K175" s="150" t="s">
        <v>1</v>
      </c>
      <c r="L175" s="32"/>
      <c r="M175" s="155" t="s">
        <v>1</v>
      </c>
      <c r="N175" s="156" t="s">
        <v>41</v>
      </c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159" t="s">
        <v>461</v>
      </c>
      <c r="AT175" s="159" t="s">
        <v>373</v>
      </c>
      <c r="AU175" s="159" t="s">
        <v>88</v>
      </c>
      <c r="AY175" s="17" t="s">
        <v>371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7" t="s">
        <v>88</v>
      </c>
      <c r="BK175" s="160">
        <f>ROUND(I175*H175,2)</f>
        <v>0</v>
      </c>
      <c r="BL175" s="17" t="s">
        <v>461</v>
      </c>
      <c r="BM175" s="159" t="s">
        <v>658</v>
      </c>
    </row>
    <row r="176" spans="2:65" s="1" customFormat="1" ht="21.75" customHeight="1" x14ac:dyDescent="0.2">
      <c r="B176" s="147"/>
      <c r="C176" s="148" t="s">
        <v>510</v>
      </c>
      <c r="D176" s="148" t="s">
        <v>373</v>
      </c>
      <c r="E176" s="149" t="s">
        <v>3798</v>
      </c>
      <c r="F176" s="150" t="s">
        <v>3799</v>
      </c>
      <c r="G176" s="151" t="s">
        <v>513</v>
      </c>
      <c r="H176" s="152">
        <v>100</v>
      </c>
      <c r="I176" s="153"/>
      <c r="J176" s="154">
        <f>ROUND(I176*H176,2)</f>
        <v>0</v>
      </c>
      <c r="K176" s="150" t="s">
        <v>1</v>
      </c>
      <c r="L176" s="32"/>
      <c r="M176" s="155" t="s">
        <v>1</v>
      </c>
      <c r="N176" s="156" t="s">
        <v>41</v>
      </c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AR176" s="159" t="s">
        <v>461</v>
      </c>
      <c r="AT176" s="159" t="s">
        <v>373</v>
      </c>
      <c r="AU176" s="159" t="s">
        <v>88</v>
      </c>
      <c r="AY176" s="17" t="s">
        <v>371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7" t="s">
        <v>88</v>
      </c>
      <c r="BK176" s="160">
        <f>ROUND(I176*H176,2)</f>
        <v>0</v>
      </c>
      <c r="BL176" s="17" t="s">
        <v>461</v>
      </c>
      <c r="BM176" s="159" t="s">
        <v>669</v>
      </c>
    </row>
    <row r="177" spans="2:65" s="1" customFormat="1" ht="33" customHeight="1" x14ac:dyDescent="0.2">
      <c r="B177" s="147"/>
      <c r="C177" s="148" t="s">
        <v>516</v>
      </c>
      <c r="D177" s="148" t="s">
        <v>373</v>
      </c>
      <c r="E177" s="149" t="s">
        <v>3800</v>
      </c>
      <c r="F177" s="150" t="s">
        <v>3801</v>
      </c>
      <c r="G177" s="151" t="s">
        <v>444</v>
      </c>
      <c r="H177" s="152">
        <v>1.8680000000000001</v>
      </c>
      <c r="I177" s="153"/>
      <c r="J177" s="154">
        <f>ROUND(I177*H177,2)</f>
        <v>0</v>
      </c>
      <c r="K177" s="150" t="s">
        <v>1</v>
      </c>
      <c r="L177" s="32"/>
      <c r="M177" s="155" t="s">
        <v>1</v>
      </c>
      <c r="N177" s="156" t="s">
        <v>41</v>
      </c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59" t="s">
        <v>461</v>
      </c>
      <c r="AT177" s="159" t="s">
        <v>373</v>
      </c>
      <c r="AU177" s="159" t="s">
        <v>88</v>
      </c>
      <c r="AY177" s="17" t="s">
        <v>371</v>
      </c>
      <c r="BE177" s="160">
        <f>IF(N177="základná",J177,0)</f>
        <v>0</v>
      </c>
      <c r="BF177" s="160">
        <f>IF(N177="znížená",J177,0)</f>
        <v>0</v>
      </c>
      <c r="BG177" s="160">
        <f>IF(N177="zákl. prenesená",J177,0)</f>
        <v>0</v>
      </c>
      <c r="BH177" s="160">
        <f>IF(N177="zníž. prenesená",J177,0)</f>
        <v>0</v>
      </c>
      <c r="BI177" s="160">
        <f>IF(N177="nulová",J177,0)</f>
        <v>0</v>
      </c>
      <c r="BJ177" s="17" t="s">
        <v>88</v>
      </c>
      <c r="BK177" s="160">
        <f>ROUND(I177*H177,2)</f>
        <v>0</v>
      </c>
      <c r="BL177" s="17" t="s">
        <v>461</v>
      </c>
      <c r="BM177" s="159" t="s">
        <v>677</v>
      </c>
    </row>
    <row r="178" spans="2:65" s="11" customFormat="1" ht="22.9" customHeight="1" x14ac:dyDescent="0.2">
      <c r="B178" s="136"/>
      <c r="D178" s="137" t="s">
        <v>74</v>
      </c>
      <c r="E178" s="145" t="s">
        <v>3015</v>
      </c>
      <c r="F178" s="145" t="s">
        <v>3802</v>
      </c>
      <c r="I178" s="139"/>
      <c r="J178" s="146">
        <f>BK178</f>
        <v>0</v>
      </c>
      <c r="L178" s="136"/>
      <c r="M178" s="140"/>
      <c r="P178" s="141">
        <f>SUM(P179:P208)</f>
        <v>0</v>
      </c>
      <c r="R178" s="141">
        <f>SUM(R179:R208)</f>
        <v>0</v>
      </c>
      <c r="T178" s="142">
        <f>SUM(T179:T208)</f>
        <v>0</v>
      </c>
      <c r="AR178" s="137" t="s">
        <v>88</v>
      </c>
      <c r="AT178" s="143" t="s">
        <v>74</v>
      </c>
      <c r="AU178" s="143" t="s">
        <v>82</v>
      </c>
      <c r="AY178" s="137" t="s">
        <v>371</v>
      </c>
      <c r="BK178" s="144">
        <f>SUM(BK179:BK208)</f>
        <v>0</v>
      </c>
    </row>
    <row r="179" spans="2:65" s="1" customFormat="1" ht="21.75" customHeight="1" x14ac:dyDescent="0.2">
      <c r="B179" s="147"/>
      <c r="C179" s="148" t="s">
        <v>522</v>
      </c>
      <c r="D179" s="148" t="s">
        <v>373</v>
      </c>
      <c r="E179" s="149" t="s">
        <v>3803</v>
      </c>
      <c r="F179" s="150" t="s">
        <v>3804</v>
      </c>
      <c r="G179" s="151" t="s">
        <v>489</v>
      </c>
      <c r="H179" s="152">
        <v>4000</v>
      </c>
      <c r="I179" s="153"/>
      <c r="J179" s="154">
        <f t="shared" ref="J179:J208" si="0">ROUND(I179*H179,2)</f>
        <v>0</v>
      </c>
      <c r="K179" s="150" t="s">
        <v>1</v>
      </c>
      <c r="L179" s="32"/>
      <c r="M179" s="155" t="s">
        <v>1</v>
      </c>
      <c r="N179" s="156" t="s">
        <v>41</v>
      </c>
      <c r="P179" s="157">
        <f t="shared" ref="P179:P208" si="1">O179*H179</f>
        <v>0</v>
      </c>
      <c r="Q179" s="157">
        <v>0</v>
      </c>
      <c r="R179" s="157">
        <f t="shared" ref="R179:R208" si="2">Q179*H179</f>
        <v>0</v>
      </c>
      <c r="S179" s="157">
        <v>0</v>
      </c>
      <c r="T179" s="158">
        <f t="shared" ref="T179:T208" si="3">S179*H179</f>
        <v>0</v>
      </c>
      <c r="AR179" s="159" t="s">
        <v>461</v>
      </c>
      <c r="AT179" s="159" t="s">
        <v>373</v>
      </c>
      <c r="AU179" s="159" t="s">
        <v>88</v>
      </c>
      <c r="AY179" s="17" t="s">
        <v>371</v>
      </c>
      <c r="BE179" s="160">
        <f t="shared" ref="BE179:BE208" si="4">IF(N179="základná",J179,0)</f>
        <v>0</v>
      </c>
      <c r="BF179" s="160">
        <f t="shared" ref="BF179:BF208" si="5">IF(N179="znížená",J179,0)</f>
        <v>0</v>
      </c>
      <c r="BG179" s="160">
        <f t="shared" ref="BG179:BG208" si="6">IF(N179="zákl. prenesená",J179,0)</f>
        <v>0</v>
      </c>
      <c r="BH179" s="160">
        <f t="shared" ref="BH179:BH208" si="7">IF(N179="zníž. prenesená",J179,0)</f>
        <v>0</v>
      </c>
      <c r="BI179" s="160">
        <f t="shared" ref="BI179:BI208" si="8">IF(N179="nulová",J179,0)</f>
        <v>0</v>
      </c>
      <c r="BJ179" s="17" t="s">
        <v>88</v>
      </c>
      <c r="BK179" s="160">
        <f t="shared" ref="BK179:BK208" si="9">ROUND(I179*H179,2)</f>
        <v>0</v>
      </c>
      <c r="BL179" s="17" t="s">
        <v>461</v>
      </c>
      <c r="BM179" s="159" t="s">
        <v>698</v>
      </c>
    </row>
    <row r="180" spans="2:65" s="1" customFormat="1" ht="24.2" customHeight="1" x14ac:dyDescent="0.2">
      <c r="B180" s="147"/>
      <c r="C180" s="148" t="s">
        <v>527</v>
      </c>
      <c r="D180" s="148" t="s">
        <v>373</v>
      </c>
      <c r="E180" s="149" t="s">
        <v>3805</v>
      </c>
      <c r="F180" s="150" t="s">
        <v>3806</v>
      </c>
      <c r="G180" s="151" t="s">
        <v>489</v>
      </c>
      <c r="H180" s="152">
        <v>810</v>
      </c>
      <c r="I180" s="153"/>
      <c r="J180" s="154">
        <f t="shared" si="0"/>
        <v>0</v>
      </c>
      <c r="K180" s="150" t="s">
        <v>1</v>
      </c>
      <c r="L180" s="32"/>
      <c r="M180" s="155" t="s">
        <v>1</v>
      </c>
      <c r="N180" s="156" t="s">
        <v>41</v>
      </c>
      <c r="P180" s="157">
        <f t="shared" si="1"/>
        <v>0</v>
      </c>
      <c r="Q180" s="157">
        <v>0</v>
      </c>
      <c r="R180" s="157">
        <f t="shared" si="2"/>
        <v>0</v>
      </c>
      <c r="S180" s="157">
        <v>0</v>
      </c>
      <c r="T180" s="158">
        <f t="shared" si="3"/>
        <v>0</v>
      </c>
      <c r="AR180" s="159" t="s">
        <v>461</v>
      </c>
      <c r="AT180" s="159" t="s">
        <v>373</v>
      </c>
      <c r="AU180" s="159" t="s">
        <v>88</v>
      </c>
      <c r="AY180" s="17" t="s">
        <v>371</v>
      </c>
      <c r="BE180" s="160">
        <f t="shared" si="4"/>
        <v>0</v>
      </c>
      <c r="BF180" s="160">
        <f t="shared" si="5"/>
        <v>0</v>
      </c>
      <c r="BG180" s="160">
        <f t="shared" si="6"/>
        <v>0</v>
      </c>
      <c r="BH180" s="160">
        <f t="shared" si="7"/>
        <v>0</v>
      </c>
      <c r="BI180" s="160">
        <f t="shared" si="8"/>
        <v>0</v>
      </c>
      <c r="BJ180" s="17" t="s">
        <v>88</v>
      </c>
      <c r="BK180" s="160">
        <f t="shared" si="9"/>
        <v>0</v>
      </c>
      <c r="BL180" s="17" t="s">
        <v>461</v>
      </c>
      <c r="BM180" s="159" t="s">
        <v>706</v>
      </c>
    </row>
    <row r="181" spans="2:65" s="1" customFormat="1" ht="24.2" customHeight="1" x14ac:dyDescent="0.2">
      <c r="B181" s="147"/>
      <c r="C181" s="148" t="s">
        <v>533</v>
      </c>
      <c r="D181" s="148" t="s">
        <v>373</v>
      </c>
      <c r="E181" s="149" t="s">
        <v>3807</v>
      </c>
      <c r="F181" s="150" t="s">
        <v>3808</v>
      </c>
      <c r="G181" s="151" t="s">
        <v>489</v>
      </c>
      <c r="H181" s="152">
        <v>390</v>
      </c>
      <c r="I181" s="153"/>
      <c r="J181" s="154">
        <f t="shared" si="0"/>
        <v>0</v>
      </c>
      <c r="K181" s="150" t="s">
        <v>1</v>
      </c>
      <c r="L181" s="32"/>
      <c r="M181" s="155" t="s">
        <v>1</v>
      </c>
      <c r="N181" s="156" t="s">
        <v>41</v>
      </c>
      <c r="P181" s="157">
        <f t="shared" si="1"/>
        <v>0</v>
      </c>
      <c r="Q181" s="157">
        <v>0</v>
      </c>
      <c r="R181" s="157">
        <f t="shared" si="2"/>
        <v>0</v>
      </c>
      <c r="S181" s="157">
        <v>0</v>
      </c>
      <c r="T181" s="158">
        <f t="shared" si="3"/>
        <v>0</v>
      </c>
      <c r="AR181" s="159" t="s">
        <v>461</v>
      </c>
      <c r="AT181" s="159" t="s">
        <v>373</v>
      </c>
      <c r="AU181" s="159" t="s">
        <v>88</v>
      </c>
      <c r="AY181" s="17" t="s">
        <v>371</v>
      </c>
      <c r="BE181" s="160">
        <f t="shared" si="4"/>
        <v>0</v>
      </c>
      <c r="BF181" s="160">
        <f t="shared" si="5"/>
        <v>0</v>
      </c>
      <c r="BG181" s="160">
        <f t="shared" si="6"/>
        <v>0</v>
      </c>
      <c r="BH181" s="160">
        <f t="shared" si="7"/>
        <v>0</v>
      </c>
      <c r="BI181" s="160">
        <f t="shared" si="8"/>
        <v>0</v>
      </c>
      <c r="BJ181" s="17" t="s">
        <v>88</v>
      </c>
      <c r="BK181" s="160">
        <f t="shared" si="9"/>
        <v>0</v>
      </c>
      <c r="BL181" s="17" t="s">
        <v>461</v>
      </c>
      <c r="BM181" s="159" t="s">
        <v>714</v>
      </c>
    </row>
    <row r="182" spans="2:65" s="1" customFormat="1" ht="24.2" customHeight="1" x14ac:dyDescent="0.2">
      <c r="B182" s="147"/>
      <c r="C182" s="148" t="s">
        <v>538</v>
      </c>
      <c r="D182" s="148" t="s">
        <v>373</v>
      </c>
      <c r="E182" s="149" t="s">
        <v>3809</v>
      </c>
      <c r="F182" s="150" t="s">
        <v>3810</v>
      </c>
      <c r="G182" s="151" t="s">
        <v>489</v>
      </c>
      <c r="H182" s="152">
        <v>85</v>
      </c>
      <c r="I182" s="153"/>
      <c r="J182" s="154">
        <f t="shared" si="0"/>
        <v>0</v>
      </c>
      <c r="K182" s="150" t="s">
        <v>1</v>
      </c>
      <c r="L182" s="32"/>
      <c r="M182" s="155" t="s">
        <v>1</v>
      </c>
      <c r="N182" s="156" t="s">
        <v>41</v>
      </c>
      <c r="P182" s="157">
        <f t="shared" si="1"/>
        <v>0</v>
      </c>
      <c r="Q182" s="157">
        <v>0</v>
      </c>
      <c r="R182" s="157">
        <f t="shared" si="2"/>
        <v>0</v>
      </c>
      <c r="S182" s="157">
        <v>0</v>
      </c>
      <c r="T182" s="158">
        <f t="shared" si="3"/>
        <v>0</v>
      </c>
      <c r="AR182" s="159" t="s">
        <v>461</v>
      </c>
      <c r="AT182" s="159" t="s">
        <v>373</v>
      </c>
      <c r="AU182" s="159" t="s">
        <v>88</v>
      </c>
      <c r="AY182" s="17" t="s">
        <v>371</v>
      </c>
      <c r="BE182" s="160">
        <f t="shared" si="4"/>
        <v>0</v>
      </c>
      <c r="BF182" s="160">
        <f t="shared" si="5"/>
        <v>0</v>
      </c>
      <c r="BG182" s="160">
        <f t="shared" si="6"/>
        <v>0</v>
      </c>
      <c r="BH182" s="160">
        <f t="shared" si="7"/>
        <v>0</v>
      </c>
      <c r="BI182" s="160">
        <f t="shared" si="8"/>
        <v>0</v>
      </c>
      <c r="BJ182" s="17" t="s">
        <v>88</v>
      </c>
      <c r="BK182" s="160">
        <f t="shared" si="9"/>
        <v>0</v>
      </c>
      <c r="BL182" s="17" t="s">
        <v>461</v>
      </c>
      <c r="BM182" s="159" t="s">
        <v>723</v>
      </c>
    </row>
    <row r="183" spans="2:65" s="1" customFormat="1" ht="24.2" customHeight="1" x14ac:dyDescent="0.2">
      <c r="B183" s="147"/>
      <c r="C183" s="148" t="s">
        <v>544</v>
      </c>
      <c r="D183" s="148" t="s">
        <v>373</v>
      </c>
      <c r="E183" s="149" t="s">
        <v>3811</v>
      </c>
      <c r="F183" s="150" t="s">
        <v>3812</v>
      </c>
      <c r="G183" s="151" t="s">
        <v>489</v>
      </c>
      <c r="H183" s="152">
        <v>200</v>
      </c>
      <c r="I183" s="153"/>
      <c r="J183" s="154">
        <f t="shared" si="0"/>
        <v>0</v>
      </c>
      <c r="K183" s="150" t="s">
        <v>1</v>
      </c>
      <c r="L183" s="32"/>
      <c r="M183" s="155" t="s">
        <v>1</v>
      </c>
      <c r="N183" s="156" t="s">
        <v>41</v>
      </c>
      <c r="P183" s="157">
        <f t="shared" si="1"/>
        <v>0</v>
      </c>
      <c r="Q183" s="157">
        <v>0</v>
      </c>
      <c r="R183" s="157">
        <f t="shared" si="2"/>
        <v>0</v>
      </c>
      <c r="S183" s="157">
        <v>0</v>
      </c>
      <c r="T183" s="158">
        <f t="shared" si="3"/>
        <v>0</v>
      </c>
      <c r="AR183" s="159" t="s">
        <v>461</v>
      </c>
      <c r="AT183" s="159" t="s">
        <v>373</v>
      </c>
      <c r="AU183" s="159" t="s">
        <v>88</v>
      </c>
      <c r="AY183" s="17" t="s">
        <v>371</v>
      </c>
      <c r="BE183" s="160">
        <f t="shared" si="4"/>
        <v>0</v>
      </c>
      <c r="BF183" s="160">
        <f t="shared" si="5"/>
        <v>0</v>
      </c>
      <c r="BG183" s="160">
        <f t="shared" si="6"/>
        <v>0</v>
      </c>
      <c r="BH183" s="160">
        <f t="shared" si="7"/>
        <v>0</v>
      </c>
      <c r="BI183" s="160">
        <f t="shared" si="8"/>
        <v>0</v>
      </c>
      <c r="BJ183" s="17" t="s">
        <v>88</v>
      </c>
      <c r="BK183" s="160">
        <f t="shared" si="9"/>
        <v>0</v>
      </c>
      <c r="BL183" s="17" t="s">
        <v>461</v>
      </c>
      <c r="BM183" s="159" t="s">
        <v>733</v>
      </c>
    </row>
    <row r="184" spans="2:65" s="1" customFormat="1" ht="24.2" customHeight="1" x14ac:dyDescent="0.2">
      <c r="B184" s="147"/>
      <c r="C184" s="148" t="s">
        <v>552</v>
      </c>
      <c r="D184" s="148" t="s">
        <v>373</v>
      </c>
      <c r="E184" s="149" t="s">
        <v>3813</v>
      </c>
      <c r="F184" s="150" t="s">
        <v>3814</v>
      </c>
      <c r="G184" s="151" t="s">
        <v>489</v>
      </c>
      <c r="H184" s="152">
        <v>10</v>
      </c>
      <c r="I184" s="153"/>
      <c r="J184" s="154">
        <f t="shared" si="0"/>
        <v>0</v>
      </c>
      <c r="K184" s="150" t="s">
        <v>1</v>
      </c>
      <c r="L184" s="32"/>
      <c r="M184" s="155" t="s">
        <v>1</v>
      </c>
      <c r="N184" s="156" t="s">
        <v>41</v>
      </c>
      <c r="P184" s="157">
        <f t="shared" si="1"/>
        <v>0</v>
      </c>
      <c r="Q184" s="157">
        <v>0</v>
      </c>
      <c r="R184" s="157">
        <f t="shared" si="2"/>
        <v>0</v>
      </c>
      <c r="S184" s="157">
        <v>0</v>
      </c>
      <c r="T184" s="158">
        <f t="shared" si="3"/>
        <v>0</v>
      </c>
      <c r="AR184" s="159" t="s">
        <v>461</v>
      </c>
      <c r="AT184" s="159" t="s">
        <v>373</v>
      </c>
      <c r="AU184" s="159" t="s">
        <v>88</v>
      </c>
      <c r="AY184" s="17" t="s">
        <v>371</v>
      </c>
      <c r="BE184" s="160">
        <f t="shared" si="4"/>
        <v>0</v>
      </c>
      <c r="BF184" s="160">
        <f t="shared" si="5"/>
        <v>0</v>
      </c>
      <c r="BG184" s="160">
        <f t="shared" si="6"/>
        <v>0</v>
      </c>
      <c r="BH184" s="160">
        <f t="shared" si="7"/>
        <v>0</v>
      </c>
      <c r="BI184" s="160">
        <f t="shared" si="8"/>
        <v>0</v>
      </c>
      <c r="BJ184" s="17" t="s">
        <v>88</v>
      </c>
      <c r="BK184" s="160">
        <f t="shared" si="9"/>
        <v>0</v>
      </c>
      <c r="BL184" s="17" t="s">
        <v>461</v>
      </c>
      <c r="BM184" s="159" t="s">
        <v>742</v>
      </c>
    </row>
    <row r="185" spans="2:65" s="1" customFormat="1" ht="16.5" customHeight="1" x14ac:dyDescent="0.2">
      <c r="B185" s="147"/>
      <c r="C185" s="148" t="s">
        <v>560</v>
      </c>
      <c r="D185" s="148" t="s">
        <v>373</v>
      </c>
      <c r="E185" s="149" t="s">
        <v>3815</v>
      </c>
      <c r="F185" s="150" t="s">
        <v>3816</v>
      </c>
      <c r="G185" s="151" t="s">
        <v>513</v>
      </c>
      <c r="H185" s="152">
        <v>700</v>
      </c>
      <c r="I185" s="153"/>
      <c r="J185" s="154">
        <f t="shared" si="0"/>
        <v>0</v>
      </c>
      <c r="K185" s="150" t="s">
        <v>1</v>
      </c>
      <c r="L185" s="32"/>
      <c r="M185" s="155" t="s">
        <v>1</v>
      </c>
      <c r="N185" s="156" t="s">
        <v>41</v>
      </c>
      <c r="P185" s="157">
        <f t="shared" si="1"/>
        <v>0</v>
      </c>
      <c r="Q185" s="157">
        <v>0</v>
      </c>
      <c r="R185" s="157">
        <f t="shared" si="2"/>
        <v>0</v>
      </c>
      <c r="S185" s="157">
        <v>0</v>
      </c>
      <c r="T185" s="158">
        <f t="shared" si="3"/>
        <v>0</v>
      </c>
      <c r="AR185" s="159" t="s">
        <v>461</v>
      </c>
      <c r="AT185" s="159" t="s">
        <v>373</v>
      </c>
      <c r="AU185" s="159" t="s">
        <v>88</v>
      </c>
      <c r="AY185" s="17" t="s">
        <v>371</v>
      </c>
      <c r="BE185" s="160">
        <f t="shared" si="4"/>
        <v>0</v>
      </c>
      <c r="BF185" s="160">
        <f t="shared" si="5"/>
        <v>0</v>
      </c>
      <c r="BG185" s="160">
        <f t="shared" si="6"/>
        <v>0</v>
      </c>
      <c r="BH185" s="160">
        <f t="shared" si="7"/>
        <v>0</v>
      </c>
      <c r="BI185" s="160">
        <f t="shared" si="8"/>
        <v>0</v>
      </c>
      <c r="BJ185" s="17" t="s">
        <v>88</v>
      </c>
      <c r="BK185" s="160">
        <f t="shared" si="9"/>
        <v>0</v>
      </c>
      <c r="BL185" s="17" t="s">
        <v>461</v>
      </c>
      <c r="BM185" s="159" t="s">
        <v>751</v>
      </c>
    </row>
    <row r="186" spans="2:65" s="1" customFormat="1" ht="16.5" customHeight="1" x14ac:dyDescent="0.2">
      <c r="B186" s="147"/>
      <c r="C186" s="148" t="s">
        <v>566</v>
      </c>
      <c r="D186" s="148" t="s">
        <v>373</v>
      </c>
      <c r="E186" s="149" t="s">
        <v>3817</v>
      </c>
      <c r="F186" s="150" t="s">
        <v>3818</v>
      </c>
      <c r="G186" s="151" t="s">
        <v>513</v>
      </c>
      <c r="H186" s="152">
        <v>9</v>
      </c>
      <c r="I186" s="153"/>
      <c r="J186" s="154">
        <f t="shared" si="0"/>
        <v>0</v>
      </c>
      <c r="K186" s="150" t="s">
        <v>1</v>
      </c>
      <c r="L186" s="32"/>
      <c r="M186" s="155" t="s">
        <v>1</v>
      </c>
      <c r="N186" s="156" t="s">
        <v>41</v>
      </c>
      <c r="P186" s="157">
        <f t="shared" si="1"/>
        <v>0</v>
      </c>
      <c r="Q186" s="157">
        <v>0</v>
      </c>
      <c r="R186" s="157">
        <f t="shared" si="2"/>
        <v>0</v>
      </c>
      <c r="S186" s="157">
        <v>0</v>
      </c>
      <c r="T186" s="158">
        <f t="shared" si="3"/>
        <v>0</v>
      </c>
      <c r="AR186" s="159" t="s">
        <v>461</v>
      </c>
      <c r="AT186" s="159" t="s">
        <v>373</v>
      </c>
      <c r="AU186" s="159" t="s">
        <v>88</v>
      </c>
      <c r="AY186" s="17" t="s">
        <v>371</v>
      </c>
      <c r="BE186" s="160">
        <f t="shared" si="4"/>
        <v>0</v>
      </c>
      <c r="BF186" s="160">
        <f t="shared" si="5"/>
        <v>0</v>
      </c>
      <c r="BG186" s="160">
        <f t="shared" si="6"/>
        <v>0</v>
      </c>
      <c r="BH186" s="160">
        <f t="shared" si="7"/>
        <v>0</v>
      </c>
      <c r="BI186" s="160">
        <f t="shared" si="8"/>
        <v>0</v>
      </c>
      <c r="BJ186" s="17" t="s">
        <v>88</v>
      </c>
      <c r="BK186" s="160">
        <f t="shared" si="9"/>
        <v>0</v>
      </c>
      <c r="BL186" s="17" t="s">
        <v>461</v>
      </c>
      <c r="BM186" s="159" t="s">
        <v>759</v>
      </c>
    </row>
    <row r="187" spans="2:65" s="1" customFormat="1" ht="24.2" customHeight="1" x14ac:dyDescent="0.2">
      <c r="B187" s="147"/>
      <c r="C187" s="148" t="s">
        <v>572</v>
      </c>
      <c r="D187" s="148" t="s">
        <v>373</v>
      </c>
      <c r="E187" s="149" t="s">
        <v>3819</v>
      </c>
      <c r="F187" s="150" t="s">
        <v>3820</v>
      </c>
      <c r="G187" s="151" t="s">
        <v>513</v>
      </c>
      <c r="H187" s="152">
        <v>32</v>
      </c>
      <c r="I187" s="153"/>
      <c r="J187" s="154">
        <f t="shared" si="0"/>
        <v>0</v>
      </c>
      <c r="K187" s="150" t="s">
        <v>1</v>
      </c>
      <c r="L187" s="32"/>
      <c r="M187" s="155" t="s">
        <v>1</v>
      </c>
      <c r="N187" s="156" t="s">
        <v>41</v>
      </c>
      <c r="P187" s="157">
        <f t="shared" si="1"/>
        <v>0</v>
      </c>
      <c r="Q187" s="157">
        <v>0</v>
      </c>
      <c r="R187" s="157">
        <f t="shared" si="2"/>
        <v>0</v>
      </c>
      <c r="S187" s="157">
        <v>0</v>
      </c>
      <c r="T187" s="158">
        <f t="shared" si="3"/>
        <v>0</v>
      </c>
      <c r="AR187" s="159" t="s">
        <v>461</v>
      </c>
      <c r="AT187" s="159" t="s">
        <v>373</v>
      </c>
      <c r="AU187" s="159" t="s">
        <v>88</v>
      </c>
      <c r="AY187" s="17" t="s">
        <v>371</v>
      </c>
      <c r="BE187" s="160">
        <f t="shared" si="4"/>
        <v>0</v>
      </c>
      <c r="BF187" s="160">
        <f t="shared" si="5"/>
        <v>0</v>
      </c>
      <c r="BG187" s="160">
        <f t="shared" si="6"/>
        <v>0</v>
      </c>
      <c r="BH187" s="160">
        <f t="shared" si="7"/>
        <v>0</v>
      </c>
      <c r="BI187" s="160">
        <f t="shared" si="8"/>
        <v>0</v>
      </c>
      <c r="BJ187" s="17" t="s">
        <v>88</v>
      </c>
      <c r="BK187" s="160">
        <f t="shared" si="9"/>
        <v>0</v>
      </c>
      <c r="BL187" s="17" t="s">
        <v>461</v>
      </c>
      <c r="BM187" s="159" t="s">
        <v>771</v>
      </c>
    </row>
    <row r="188" spans="2:65" s="1" customFormat="1" ht="16.5" customHeight="1" x14ac:dyDescent="0.2">
      <c r="B188" s="147"/>
      <c r="C188" s="189" t="s">
        <v>580</v>
      </c>
      <c r="D188" s="189" t="s">
        <v>891</v>
      </c>
      <c r="E188" s="190" t="s">
        <v>3821</v>
      </c>
      <c r="F188" s="191" t="s">
        <v>3822</v>
      </c>
      <c r="G188" s="192" t="s">
        <v>513</v>
      </c>
      <c r="H188" s="193">
        <v>32</v>
      </c>
      <c r="I188" s="194"/>
      <c r="J188" s="195">
        <f t="shared" si="0"/>
        <v>0</v>
      </c>
      <c r="K188" s="191" t="s">
        <v>1</v>
      </c>
      <c r="L188" s="196"/>
      <c r="M188" s="197" t="s">
        <v>1</v>
      </c>
      <c r="N188" s="198" t="s">
        <v>41</v>
      </c>
      <c r="P188" s="157">
        <f t="shared" si="1"/>
        <v>0</v>
      </c>
      <c r="Q188" s="157">
        <v>0</v>
      </c>
      <c r="R188" s="157">
        <f t="shared" si="2"/>
        <v>0</v>
      </c>
      <c r="S188" s="157">
        <v>0</v>
      </c>
      <c r="T188" s="158">
        <f t="shared" si="3"/>
        <v>0</v>
      </c>
      <c r="AR188" s="159" t="s">
        <v>566</v>
      </c>
      <c r="AT188" s="159" t="s">
        <v>891</v>
      </c>
      <c r="AU188" s="159" t="s">
        <v>88</v>
      </c>
      <c r="AY188" s="17" t="s">
        <v>371</v>
      </c>
      <c r="BE188" s="160">
        <f t="shared" si="4"/>
        <v>0</v>
      </c>
      <c r="BF188" s="160">
        <f t="shared" si="5"/>
        <v>0</v>
      </c>
      <c r="BG188" s="160">
        <f t="shared" si="6"/>
        <v>0</v>
      </c>
      <c r="BH188" s="160">
        <f t="shared" si="7"/>
        <v>0</v>
      </c>
      <c r="BI188" s="160">
        <f t="shared" si="8"/>
        <v>0</v>
      </c>
      <c r="BJ188" s="17" t="s">
        <v>88</v>
      </c>
      <c r="BK188" s="160">
        <f t="shared" si="9"/>
        <v>0</v>
      </c>
      <c r="BL188" s="17" t="s">
        <v>461</v>
      </c>
      <c r="BM188" s="159" t="s">
        <v>779</v>
      </c>
    </row>
    <row r="189" spans="2:65" s="1" customFormat="1" ht="24.2" customHeight="1" x14ac:dyDescent="0.2">
      <c r="B189" s="147"/>
      <c r="C189" s="148" t="s">
        <v>599</v>
      </c>
      <c r="D189" s="148" t="s">
        <v>373</v>
      </c>
      <c r="E189" s="149" t="s">
        <v>3823</v>
      </c>
      <c r="F189" s="150" t="s">
        <v>3824</v>
      </c>
      <c r="G189" s="151" t="s">
        <v>513</v>
      </c>
      <c r="H189" s="152">
        <v>35</v>
      </c>
      <c r="I189" s="153"/>
      <c r="J189" s="154">
        <f t="shared" si="0"/>
        <v>0</v>
      </c>
      <c r="K189" s="150" t="s">
        <v>1</v>
      </c>
      <c r="L189" s="32"/>
      <c r="M189" s="155" t="s">
        <v>1</v>
      </c>
      <c r="N189" s="156" t="s">
        <v>41</v>
      </c>
      <c r="P189" s="157">
        <f t="shared" si="1"/>
        <v>0</v>
      </c>
      <c r="Q189" s="157">
        <v>0</v>
      </c>
      <c r="R189" s="157">
        <f t="shared" si="2"/>
        <v>0</v>
      </c>
      <c r="S189" s="157">
        <v>0</v>
      </c>
      <c r="T189" s="158">
        <f t="shared" si="3"/>
        <v>0</v>
      </c>
      <c r="AR189" s="159" t="s">
        <v>461</v>
      </c>
      <c r="AT189" s="159" t="s">
        <v>373</v>
      </c>
      <c r="AU189" s="159" t="s">
        <v>88</v>
      </c>
      <c r="AY189" s="17" t="s">
        <v>371</v>
      </c>
      <c r="BE189" s="160">
        <f t="shared" si="4"/>
        <v>0</v>
      </c>
      <c r="BF189" s="160">
        <f t="shared" si="5"/>
        <v>0</v>
      </c>
      <c r="BG189" s="160">
        <f t="shared" si="6"/>
        <v>0</v>
      </c>
      <c r="BH189" s="160">
        <f t="shared" si="7"/>
        <v>0</v>
      </c>
      <c r="BI189" s="160">
        <f t="shared" si="8"/>
        <v>0</v>
      </c>
      <c r="BJ189" s="17" t="s">
        <v>88</v>
      </c>
      <c r="BK189" s="160">
        <f t="shared" si="9"/>
        <v>0</v>
      </c>
      <c r="BL189" s="17" t="s">
        <v>461</v>
      </c>
      <c r="BM189" s="159" t="s">
        <v>791</v>
      </c>
    </row>
    <row r="190" spans="2:65" s="1" customFormat="1" ht="16.5" customHeight="1" x14ac:dyDescent="0.2">
      <c r="B190" s="147"/>
      <c r="C190" s="189" t="s">
        <v>606</v>
      </c>
      <c r="D190" s="189" t="s">
        <v>891</v>
      </c>
      <c r="E190" s="190" t="s">
        <v>3825</v>
      </c>
      <c r="F190" s="191" t="s">
        <v>3826</v>
      </c>
      <c r="G190" s="192" t="s">
        <v>513</v>
      </c>
      <c r="H190" s="193">
        <v>35</v>
      </c>
      <c r="I190" s="194"/>
      <c r="J190" s="195">
        <f t="shared" si="0"/>
        <v>0</v>
      </c>
      <c r="K190" s="191" t="s">
        <v>1</v>
      </c>
      <c r="L190" s="196"/>
      <c r="M190" s="197" t="s">
        <v>1</v>
      </c>
      <c r="N190" s="198" t="s">
        <v>41</v>
      </c>
      <c r="P190" s="157">
        <f t="shared" si="1"/>
        <v>0</v>
      </c>
      <c r="Q190" s="157">
        <v>0</v>
      </c>
      <c r="R190" s="157">
        <f t="shared" si="2"/>
        <v>0</v>
      </c>
      <c r="S190" s="157">
        <v>0</v>
      </c>
      <c r="T190" s="158">
        <f t="shared" si="3"/>
        <v>0</v>
      </c>
      <c r="AR190" s="159" t="s">
        <v>566</v>
      </c>
      <c r="AT190" s="159" t="s">
        <v>891</v>
      </c>
      <c r="AU190" s="159" t="s">
        <v>88</v>
      </c>
      <c r="AY190" s="17" t="s">
        <v>371</v>
      </c>
      <c r="BE190" s="160">
        <f t="shared" si="4"/>
        <v>0</v>
      </c>
      <c r="BF190" s="160">
        <f t="shared" si="5"/>
        <v>0</v>
      </c>
      <c r="BG190" s="160">
        <f t="shared" si="6"/>
        <v>0</v>
      </c>
      <c r="BH190" s="160">
        <f t="shared" si="7"/>
        <v>0</v>
      </c>
      <c r="BI190" s="160">
        <f t="shared" si="8"/>
        <v>0</v>
      </c>
      <c r="BJ190" s="17" t="s">
        <v>88</v>
      </c>
      <c r="BK190" s="160">
        <f t="shared" si="9"/>
        <v>0</v>
      </c>
      <c r="BL190" s="17" t="s">
        <v>461</v>
      </c>
      <c r="BM190" s="159" t="s">
        <v>801</v>
      </c>
    </row>
    <row r="191" spans="2:65" s="1" customFormat="1" ht="24.2" customHeight="1" x14ac:dyDescent="0.2">
      <c r="B191" s="147"/>
      <c r="C191" s="148" t="s">
        <v>612</v>
      </c>
      <c r="D191" s="148" t="s">
        <v>373</v>
      </c>
      <c r="E191" s="149" t="s">
        <v>3827</v>
      </c>
      <c r="F191" s="150" t="s">
        <v>3828</v>
      </c>
      <c r="G191" s="151" t="s">
        <v>513</v>
      </c>
      <c r="H191" s="152">
        <v>2</v>
      </c>
      <c r="I191" s="153"/>
      <c r="J191" s="154">
        <f t="shared" si="0"/>
        <v>0</v>
      </c>
      <c r="K191" s="150" t="s">
        <v>1</v>
      </c>
      <c r="L191" s="32"/>
      <c r="M191" s="155" t="s">
        <v>1</v>
      </c>
      <c r="N191" s="156" t="s">
        <v>41</v>
      </c>
      <c r="P191" s="157">
        <f t="shared" si="1"/>
        <v>0</v>
      </c>
      <c r="Q191" s="157">
        <v>0</v>
      </c>
      <c r="R191" s="157">
        <f t="shared" si="2"/>
        <v>0</v>
      </c>
      <c r="S191" s="157">
        <v>0</v>
      </c>
      <c r="T191" s="158">
        <f t="shared" si="3"/>
        <v>0</v>
      </c>
      <c r="AR191" s="159" t="s">
        <v>461</v>
      </c>
      <c r="AT191" s="159" t="s">
        <v>373</v>
      </c>
      <c r="AU191" s="159" t="s">
        <v>88</v>
      </c>
      <c r="AY191" s="17" t="s">
        <v>371</v>
      </c>
      <c r="BE191" s="160">
        <f t="shared" si="4"/>
        <v>0</v>
      </c>
      <c r="BF191" s="160">
        <f t="shared" si="5"/>
        <v>0</v>
      </c>
      <c r="BG191" s="160">
        <f t="shared" si="6"/>
        <v>0</v>
      </c>
      <c r="BH191" s="160">
        <f t="shared" si="7"/>
        <v>0</v>
      </c>
      <c r="BI191" s="160">
        <f t="shared" si="8"/>
        <v>0</v>
      </c>
      <c r="BJ191" s="17" t="s">
        <v>88</v>
      </c>
      <c r="BK191" s="160">
        <f t="shared" si="9"/>
        <v>0</v>
      </c>
      <c r="BL191" s="17" t="s">
        <v>461</v>
      </c>
      <c r="BM191" s="159" t="s">
        <v>845</v>
      </c>
    </row>
    <row r="192" spans="2:65" s="1" customFormat="1" ht="16.5" customHeight="1" x14ac:dyDescent="0.2">
      <c r="B192" s="147"/>
      <c r="C192" s="189" t="s">
        <v>620</v>
      </c>
      <c r="D192" s="189" t="s">
        <v>891</v>
      </c>
      <c r="E192" s="190" t="s">
        <v>3829</v>
      </c>
      <c r="F192" s="191" t="s">
        <v>3830</v>
      </c>
      <c r="G192" s="192" t="s">
        <v>513</v>
      </c>
      <c r="H192" s="193">
        <v>2</v>
      </c>
      <c r="I192" s="194"/>
      <c r="J192" s="195">
        <f t="shared" si="0"/>
        <v>0</v>
      </c>
      <c r="K192" s="191" t="s">
        <v>1</v>
      </c>
      <c r="L192" s="196"/>
      <c r="M192" s="197" t="s">
        <v>1</v>
      </c>
      <c r="N192" s="198" t="s">
        <v>41</v>
      </c>
      <c r="P192" s="157">
        <f t="shared" si="1"/>
        <v>0</v>
      </c>
      <c r="Q192" s="157">
        <v>0</v>
      </c>
      <c r="R192" s="157">
        <f t="shared" si="2"/>
        <v>0</v>
      </c>
      <c r="S192" s="157">
        <v>0</v>
      </c>
      <c r="T192" s="158">
        <f t="shared" si="3"/>
        <v>0</v>
      </c>
      <c r="AR192" s="159" t="s">
        <v>566</v>
      </c>
      <c r="AT192" s="159" t="s">
        <v>891</v>
      </c>
      <c r="AU192" s="159" t="s">
        <v>88</v>
      </c>
      <c r="AY192" s="17" t="s">
        <v>371</v>
      </c>
      <c r="BE192" s="160">
        <f t="shared" si="4"/>
        <v>0</v>
      </c>
      <c r="BF192" s="160">
        <f t="shared" si="5"/>
        <v>0</v>
      </c>
      <c r="BG192" s="160">
        <f t="shared" si="6"/>
        <v>0</v>
      </c>
      <c r="BH192" s="160">
        <f t="shared" si="7"/>
        <v>0</v>
      </c>
      <c r="BI192" s="160">
        <f t="shared" si="8"/>
        <v>0</v>
      </c>
      <c r="BJ192" s="17" t="s">
        <v>88</v>
      </c>
      <c r="BK192" s="160">
        <f t="shared" si="9"/>
        <v>0</v>
      </c>
      <c r="BL192" s="17" t="s">
        <v>461</v>
      </c>
      <c r="BM192" s="159" t="s">
        <v>860</v>
      </c>
    </row>
    <row r="193" spans="2:65" s="1" customFormat="1" ht="24.2" customHeight="1" x14ac:dyDescent="0.2">
      <c r="B193" s="147"/>
      <c r="C193" s="148" t="s">
        <v>626</v>
      </c>
      <c r="D193" s="148" t="s">
        <v>373</v>
      </c>
      <c r="E193" s="149" t="s">
        <v>3831</v>
      </c>
      <c r="F193" s="150" t="s">
        <v>3832</v>
      </c>
      <c r="G193" s="151" t="s">
        <v>513</v>
      </c>
      <c r="H193" s="152">
        <v>1</v>
      </c>
      <c r="I193" s="153"/>
      <c r="J193" s="154">
        <f t="shared" si="0"/>
        <v>0</v>
      </c>
      <c r="K193" s="150" t="s">
        <v>1</v>
      </c>
      <c r="L193" s="32"/>
      <c r="M193" s="155" t="s">
        <v>1</v>
      </c>
      <c r="N193" s="156" t="s">
        <v>41</v>
      </c>
      <c r="P193" s="157">
        <f t="shared" si="1"/>
        <v>0</v>
      </c>
      <c r="Q193" s="157">
        <v>0</v>
      </c>
      <c r="R193" s="157">
        <f t="shared" si="2"/>
        <v>0</v>
      </c>
      <c r="S193" s="157">
        <v>0</v>
      </c>
      <c r="T193" s="158">
        <f t="shared" si="3"/>
        <v>0</v>
      </c>
      <c r="AR193" s="159" t="s">
        <v>461</v>
      </c>
      <c r="AT193" s="159" t="s">
        <v>373</v>
      </c>
      <c r="AU193" s="159" t="s">
        <v>88</v>
      </c>
      <c r="AY193" s="17" t="s">
        <v>371</v>
      </c>
      <c r="BE193" s="160">
        <f t="shared" si="4"/>
        <v>0</v>
      </c>
      <c r="BF193" s="160">
        <f t="shared" si="5"/>
        <v>0</v>
      </c>
      <c r="BG193" s="160">
        <f t="shared" si="6"/>
        <v>0</v>
      </c>
      <c r="BH193" s="160">
        <f t="shared" si="7"/>
        <v>0</v>
      </c>
      <c r="BI193" s="160">
        <f t="shared" si="8"/>
        <v>0</v>
      </c>
      <c r="BJ193" s="17" t="s">
        <v>88</v>
      </c>
      <c r="BK193" s="160">
        <f t="shared" si="9"/>
        <v>0</v>
      </c>
      <c r="BL193" s="17" t="s">
        <v>461</v>
      </c>
      <c r="BM193" s="159" t="s">
        <v>872</v>
      </c>
    </row>
    <row r="194" spans="2:65" s="1" customFormat="1" ht="16.5" customHeight="1" x14ac:dyDescent="0.2">
      <c r="B194" s="147"/>
      <c r="C194" s="189" t="s">
        <v>634</v>
      </c>
      <c r="D194" s="189" t="s">
        <v>891</v>
      </c>
      <c r="E194" s="190" t="s">
        <v>3833</v>
      </c>
      <c r="F194" s="191" t="s">
        <v>3834</v>
      </c>
      <c r="G194" s="192" t="s">
        <v>513</v>
      </c>
      <c r="H194" s="193">
        <v>1</v>
      </c>
      <c r="I194" s="194"/>
      <c r="J194" s="195">
        <f t="shared" si="0"/>
        <v>0</v>
      </c>
      <c r="K194" s="191" t="s">
        <v>1</v>
      </c>
      <c r="L194" s="196"/>
      <c r="M194" s="197" t="s">
        <v>1</v>
      </c>
      <c r="N194" s="198" t="s">
        <v>41</v>
      </c>
      <c r="P194" s="157">
        <f t="shared" si="1"/>
        <v>0</v>
      </c>
      <c r="Q194" s="157">
        <v>0</v>
      </c>
      <c r="R194" s="157">
        <f t="shared" si="2"/>
        <v>0</v>
      </c>
      <c r="S194" s="157">
        <v>0</v>
      </c>
      <c r="T194" s="158">
        <f t="shared" si="3"/>
        <v>0</v>
      </c>
      <c r="AR194" s="159" t="s">
        <v>566</v>
      </c>
      <c r="AT194" s="159" t="s">
        <v>891</v>
      </c>
      <c r="AU194" s="159" t="s">
        <v>88</v>
      </c>
      <c r="AY194" s="17" t="s">
        <v>371</v>
      </c>
      <c r="BE194" s="160">
        <f t="shared" si="4"/>
        <v>0</v>
      </c>
      <c r="BF194" s="160">
        <f t="shared" si="5"/>
        <v>0</v>
      </c>
      <c r="BG194" s="160">
        <f t="shared" si="6"/>
        <v>0</v>
      </c>
      <c r="BH194" s="160">
        <f t="shared" si="7"/>
        <v>0</v>
      </c>
      <c r="BI194" s="160">
        <f t="shared" si="8"/>
        <v>0</v>
      </c>
      <c r="BJ194" s="17" t="s">
        <v>88</v>
      </c>
      <c r="BK194" s="160">
        <f t="shared" si="9"/>
        <v>0</v>
      </c>
      <c r="BL194" s="17" t="s">
        <v>461</v>
      </c>
      <c r="BM194" s="159" t="s">
        <v>880</v>
      </c>
    </row>
    <row r="195" spans="2:65" s="1" customFormat="1" ht="24.2" customHeight="1" x14ac:dyDescent="0.2">
      <c r="B195" s="147"/>
      <c r="C195" s="148" t="s">
        <v>640</v>
      </c>
      <c r="D195" s="148" t="s">
        <v>373</v>
      </c>
      <c r="E195" s="149" t="s">
        <v>3835</v>
      </c>
      <c r="F195" s="150" t="s">
        <v>3836</v>
      </c>
      <c r="G195" s="151" t="s">
        <v>513</v>
      </c>
      <c r="H195" s="152">
        <v>1</v>
      </c>
      <c r="I195" s="153"/>
      <c r="J195" s="154">
        <f t="shared" si="0"/>
        <v>0</v>
      </c>
      <c r="K195" s="150" t="s">
        <v>1</v>
      </c>
      <c r="L195" s="32"/>
      <c r="M195" s="155" t="s">
        <v>1</v>
      </c>
      <c r="N195" s="156" t="s">
        <v>41</v>
      </c>
      <c r="P195" s="157">
        <f t="shared" si="1"/>
        <v>0</v>
      </c>
      <c r="Q195" s="157">
        <v>0</v>
      </c>
      <c r="R195" s="157">
        <f t="shared" si="2"/>
        <v>0</v>
      </c>
      <c r="S195" s="157">
        <v>0</v>
      </c>
      <c r="T195" s="158">
        <f t="shared" si="3"/>
        <v>0</v>
      </c>
      <c r="AR195" s="159" t="s">
        <v>461</v>
      </c>
      <c r="AT195" s="159" t="s">
        <v>373</v>
      </c>
      <c r="AU195" s="159" t="s">
        <v>88</v>
      </c>
      <c r="AY195" s="17" t="s">
        <v>371</v>
      </c>
      <c r="BE195" s="160">
        <f t="shared" si="4"/>
        <v>0</v>
      </c>
      <c r="BF195" s="160">
        <f t="shared" si="5"/>
        <v>0</v>
      </c>
      <c r="BG195" s="160">
        <f t="shared" si="6"/>
        <v>0</v>
      </c>
      <c r="BH195" s="160">
        <f t="shared" si="7"/>
        <v>0</v>
      </c>
      <c r="BI195" s="160">
        <f t="shared" si="8"/>
        <v>0</v>
      </c>
      <c r="BJ195" s="17" t="s">
        <v>88</v>
      </c>
      <c r="BK195" s="160">
        <f t="shared" si="9"/>
        <v>0</v>
      </c>
      <c r="BL195" s="17" t="s">
        <v>461</v>
      </c>
      <c r="BM195" s="159" t="s">
        <v>890</v>
      </c>
    </row>
    <row r="196" spans="2:65" s="1" customFormat="1" ht="16.5" customHeight="1" x14ac:dyDescent="0.2">
      <c r="B196" s="147"/>
      <c r="C196" s="189" t="s">
        <v>645</v>
      </c>
      <c r="D196" s="189" t="s">
        <v>891</v>
      </c>
      <c r="E196" s="190" t="s">
        <v>3837</v>
      </c>
      <c r="F196" s="191" t="s">
        <v>3838</v>
      </c>
      <c r="G196" s="192" t="s">
        <v>513</v>
      </c>
      <c r="H196" s="193">
        <v>1</v>
      </c>
      <c r="I196" s="194"/>
      <c r="J196" s="195">
        <f t="shared" si="0"/>
        <v>0</v>
      </c>
      <c r="K196" s="191" t="s">
        <v>1</v>
      </c>
      <c r="L196" s="196"/>
      <c r="M196" s="197" t="s">
        <v>1</v>
      </c>
      <c r="N196" s="198" t="s">
        <v>41</v>
      </c>
      <c r="P196" s="157">
        <f t="shared" si="1"/>
        <v>0</v>
      </c>
      <c r="Q196" s="157">
        <v>0</v>
      </c>
      <c r="R196" s="157">
        <f t="shared" si="2"/>
        <v>0</v>
      </c>
      <c r="S196" s="157">
        <v>0</v>
      </c>
      <c r="T196" s="158">
        <f t="shared" si="3"/>
        <v>0</v>
      </c>
      <c r="AR196" s="159" t="s">
        <v>566</v>
      </c>
      <c r="AT196" s="159" t="s">
        <v>891</v>
      </c>
      <c r="AU196" s="159" t="s">
        <v>88</v>
      </c>
      <c r="AY196" s="17" t="s">
        <v>371</v>
      </c>
      <c r="BE196" s="160">
        <f t="shared" si="4"/>
        <v>0</v>
      </c>
      <c r="BF196" s="160">
        <f t="shared" si="5"/>
        <v>0</v>
      </c>
      <c r="BG196" s="160">
        <f t="shared" si="6"/>
        <v>0</v>
      </c>
      <c r="BH196" s="160">
        <f t="shared" si="7"/>
        <v>0</v>
      </c>
      <c r="BI196" s="160">
        <f t="shared" si="8"/>
        <v>0</v>
      </c>
      <c r="BJ196" s="17" t="s">
        <v>88</v>
      </c>
      <c r="BK196" s="160">
        <f t="shared" si="9"/>
        <v>0</v>
      </c>
      <c r="BL196" s="17" t="s">
        <v>461</v>
      </c>
      <c r="BM196" s="159" t="s">
        <v>902</v>
      </c>
    </row>
    <row r="197" spans="2:65" s="1" customFormat="1" ht="21.75" customHeight="1" x14ac:dyDescent="0.2">
      <c r="B197" s="147"/>
      <c r="C197" s="148" t="s">
        <v>650</v>
      </c>
      <c r="D197" s="148" t="s">
        <v>373</v>
      </c>
      <c r="E197" s="149" t="s">
        <v>3839</v>
      </c>
      <c r="F197" s="150" t="s">
        <v>3840</v>
      </c>
      <c r="G197" s="151" t="s">
        <v>513</v>
      </c>
      <c r="H197" s="152">
        <v>6</v>
      </c>
      <c r="I197" s="153"/>
      <c r="J197" s="154">
        <f t="shared" si="0"/>
        <v>0</v>
      </c>
      <c r="K197" s="150" t="s">
        <v>1</v>
      </c>
      <c r="L197" s="32"/>
      <c r="M197" s="155" t="s">
        <v>1</v>
      </c>
      <c r="N197" s="156" t="s">
        <v>41</v>
      </c>
      <c r="P197" s="157">
        <f t="shared" si="1"/>
        <v>0</v>
      </c>
      <c r="Q197" s="157">
        <v>0</v>
      </c>
      <c r="R197" s="157">
        <f t="shared" si="2"/>
        <v>0</v>
      </c>
      <c r="S197" s="157">
        <v>0</v>
      </c>
      <c r="T197" s="158">
        <f t="shared" si="3"/>
        <v>0</v>
      </c>
      <c r="AR197" s="159" t="s">
        <v>461</v>
      </c>
      <c r="AT197" s="159" t="s">
        <v>373</v>
      </c>
      <c r="AU197" s="159" t="s">
        <v>88</v>
      </c>
      <c r="AY197" s="17" t="s">
        <v>371</v>
      </c>
      <c r="BE197" s="160">
        <f t="shared" si="4"/>
        <v>0</v>
      </c>
      <c r="BF197" s="160">
        <f t="shared" si="5"/>
        <v>0</v>
      </c>
      <c r="BG197" s="160">
        <f t="shared" si="6"/>
        <v>0</v>
      </c>
      <c r="BH197" s="160">
        <f t="shared" si="7"/>
        <v>0</v>
      </c>
      <c r="BI197" s="160">
        <f t="shared" si="8"/>
        <v>0</v>
      </c>
      <c r="BJ197" s="17" t="s">
        <v>88</v>
      </c>
      <c r="BK197" s="160">
        <f t="shared" si="9"/>
        <v>0</v>
      </c>
      <c r="BL197" s="17" t="s">
        <v>461</v>
      </c>
      <c r="BM197" s="159" t="s">
        <v>914</v>
      </c>
    </row>
    <row r="198" spans="2:65" s="1" customFormat="1" ht="21.75" customHeight="1" x14ac:dyDescent="0.2">
      <c r="B198" s="147"/>
      <c r="C198" s="189" t="s">
        <v>658</v>
      </c>
      <c r="D198" s="189" t="s">
        <v>891</v>
      </c>
      <c r="E198" s="190" t="s">
        <v>3841</v>
      </c>
      <c r="F198" s="191" t="s">
        <v>3842</v>
      </c>
      <c r="G198" s="192" t="s">
        <v>513</v>
      </c>
      <c r="H198" s="193">
        <v>6</v>
      </c>
      <c r="I198" s="194"/>
      <c r="J198" s="195">
        <f t="shared" si="0"/>
        <v>0</v>
      </c>
      <c r="K198" s="191" t="s">
        <v>1</v>
      </c>
      <c r="L198" s="196"/>
      <c r="M198" s="197" t="s">
        <v>1</v>
      </c>
      <c r="N198" s="198" t="s">
        <v>41</v>
      </c>
      <c r="P198" s="157">
        <f t="shared" si="1"/>
        <v>0</v>
      </c>
      <c r="Q198" s="157">
        <v>0</v>
      </c>
      <c r="R198" s="157">
        <f t="shared" si="2"/>
        <v>0</v>
      </c>
      <c r="S198" s="157">
        <v>0</v>
      </c>
      <c r="T198" s="158">
        <f t="shared" si="3"/>
        <v>0</v>
      </c>
      <c r="AR198" s="159" t="s">
        <v>566</v>
      </c>
      <c r="AT198" s="159" t="s">
        <v>891</v>
      </c>
      <c r="AU198" s="159" t="s">
        <v>88</v>
      </c>
      <c r="AY198" s="17" t="s">
        <v>371</v>
      </c>
      <c r="BE198" s="160">
        <f t="shared" si="4"/>
        <v>0</v>
      </c>
      <c r="BF198" s="160">
        <f t="shared" si="5"/>
        <v>0</v>
      </c>
      <c r="BG198" s="160">
        <f t="shared" si="6"/>
        <v>0</v>
      </c>
      <c r="BH198" s="160">
        <f t="shared" si="7"/>
        <v>0</v>
      </c>
      <c r="BI198" s="160">
        <f t="shared" si="8"/>
        <v>0</v>
      </c>
      <c r="BJ198" s="17" t="s">
        <v>88</v>
      </c>
      <c r="BK198" s="160">
        <f t="shared" si="9"/>
        <v>0</v>
      </c>
      <c r="BL198" s="17" t="s">
        <v>461</v>
      </c>
      <c r="BM198" s="159" t="s">
        <v>923</v>
      </c>
    </row>
    <row r="199" spans="2:65" s="1" customFormat="1" ht="21.75" customHeight="1" x14ac:dyDescent="0.2">
      <c r="B199" s="147"/>
      <c r="C199" s="148" t="s">
        <v>664</v>
      </c>
      <c r="D199" s="148" t="s">
        <v>373</v>
      </c>
      <c r="E199" s="149" t="s">
        <v>3843</v>
      </c>
      <c r="F199" s="150" t="s">
        <v>3844</v>
      </c>
      <c r="G199" s="151" t="s">
        <v>513</v>
      </c>
      <c r="H199" s="152">
        <v>1</v>
      </c>
      <c r="I199" s="153"/>
      <c r="J199" s="154">
        <f t="shared" si="0"/>
        <v>0</v>
      </c>
      <c r="K199" s="150" t="s">
        <v>1</v>
      </c>
      <c r="L199" s="32"/>
      <c r="M199" s="155" t="s">
        <v>1</v>
      </c>
      <c r="N199" s="156" t="s">
        <v>41</v>
      </c>
      <c r="P199" s="157">
        <f t="shared" si="1"/>
        <v>0</v>
      </c>
      <c r="Q199" s="157">
        <v>0</v>
      </c>
      <c r="R199" s="157">
        <f t="shared" si="2"/>
        <v>0</v>
      </c>
      <c r="S199" s="157">
        <v>0</v>
      </c>
      <c r="T199" s="158">
        <f t="shared" si="3"/>
        <v>0</v>
      </c>
      <c r="AR199" s="159" t="s">
        <v>461</v>
      </c>
      <c r="AT199" s="159" t="s">
        <v>373</v>
      </c>
      <c r="AU199" s="159" t="s">
        <v>88</v>
      </c>
      <c r="AY199" s="17" t="s">
        <v>371</v>
      </c>
      <c r="BE199" s="160">
        <f t="shared" si="4"/>
        <v>0</v>
      </c>
      <c r="BF199" s="160">
        <f t="shared" si="5"/>
        <v>0</v>
      </c>
      <c r="BG199" s="160">
        <f t="shared" si="6"/>
        <v>0</v>
      </c>
      <c r="BH199" s="160">
        <f t="shared" si="7"/>
        <v>0</v>
      </c>
      <c r="BI199" s="160">
        <f t="shared" si="8"/>
        <v>0</v>
      </c>
      <c r="BJ199" s="17" t="s">
        <v>88</v>
      </c>
      <c r="BK199" s="160">
        <f t="shared" si="9"/>
        <v>0</v>
      </c>
      <c r="BL199" s="17" t="s">
        <v>461</v>
      </c>
      <c r="BM199" s="159" t="s">
        <v>933</v>
      </c>
    </row>
    <row r="200" spans="2:65" s="1" customFormat="1" ht="21.75" customHeight="1" x14ac:dyDescent="0.2">
      <c r="B200" s="147"/>
      <c r="C200" s="189" t="s">
        <v>669</v>
      </c>
      <c r="D200" s="189" t="s">
        <v>891</v>
      </c>
      <c r="E200" s="190" t="s">
        <v>3845</v>
      </c>
      <c r="F200" s="191" t="s">
        <v>3846</v>
      </c>
      <c r="G200" s="192" t="s">
        <v>513</v>
      </c>
      <c r="H200" s="193">
        <v>1</v>
      </c>
      <c r="I200" s="194"/>
      <c r="J200" s="195">
        <f t="shared" si="0"/>
        <v>0</v>
      </c>
      <c r="K200" s="191" t="s">
        <v>1</v>
      </c>
      <c r="L200" s="196"/>
      <c r="M200" s="197" t="s">
        <v>1</v>
      </c>
      <c r="N200" s="198" t="s">
        <v>41</v>
      </c>
      <c r="P200" s="157">
        <f t="shared" si="1"/>
        <v>0</v>
      </c>
      <c r="Q200" s="157">
        <v>0</v>
      </c>
      <c r="R200" s="157">
        <f t="shared" si="2"/>
        <v>0</v>
      </c>
      <c r="S200" s="157">
        <v>0</v>
      </c>
      <c r="T200" s="158">
        <f t="shared" si="3"/>
        <v>0</v>
      </c>
      <c r="AR200" s="159" t="s">
        <v>566</v>
      </c>
      <c r="AT200" s="159" t="s">
        <v>891</v>
      </c>
      <c r="AU200" s="159" t="s">
        <v>88</v>
      </c>
      <c r="AY200" s="17" t="s">
        <v>371</v>
      </c>
      <c r="BE200" s="160">
        <f t="shared" si="4"/>
        <v>0</v>
      </c>
      <c r="BF200" s="160">
        <f t="shared" si="5"/>
        <v>0</v>
      </c>
      <c r="BG200" s="160">
        <f t="shared" si="6"/>
        <v>0</v>
      </c>
      <c r="BH200" s="160">
        <f t="shared" si="7"/>
        <v>0</v>
      </c>
      <c r="BI200" s="160">
        <f t="shared" si="8"/>
        <v>0</v>
      </c>
      <c r="BJ200" s="17" t="s">
        <v>88</v>
      </c>
      <c r="BK200" s="160">
        <f t="shared" si="9"/>
        <v>0</v>
      </c>
      <c r="BL200" s="17" t="s">
        <v>461</v>
      </c>
      <c r="BM200" s="159" t="s">
        <v>941</v>
      </c>
    </row>
    <row r="201" spans="2:65" s="1" customFormat="1" ht="16.5" customHeight="1" x14ac:dyDescent="0.2">
      <c r="B201" s="147"/>
      <c r="C201" s="148" t="s">
        <v>673</v>
      </c>
      <c r="D201" s="148" t="s">
        <v>373</v>
      </c>
      <c r="E201" s="149" t="s">
        <v>3847</v>
      </c>
      <c r="F201" s="150" t="s">
        <v>3848</v>
      </c>
      <c r="G201" s="151" t="s">
        <v>513</v>
      </c>
      <c r="H201" s="152">
        <v>1</v>
      </c>
      <c r="I201" s="153"/>
      <c r="J201" s="154">
        <f t="shared" si="0"/>
        <v>0</v>
      </c>
      <c r="K201" s="150" t="s">
        <v>1</v>
      </c>
      <c r="L201" s="32"/>
      <c r="M201" s="155" t="s">
        <v>1</v>
      </c>
      <c r="N201" s="156" t="s">
        <v>41</v>
      </c>
      <c r="P201" s="157">
        <f t="shared" si="1"/>
        <v>0</v>
      </c>
      <c r="Q201" s="157">
        <v>0</v>
      </c>
      <c r="R201" s="157">
        <f t="shared" si="2"/>
        <v>0</v>
      </c>
      <c r="S201" s="157">
        <v>0</v>
      </c>
      <c r="T201" s="158">
        <f t="shared" si="3"/>
        <v>0</v>
      </c>
      <c r="AR201" s="159" t="s">
        <v>461</v>
      </c>
      <c r="AT201" s="159" t="s">
        <v>373</v>
      </c>
      <c r="AU201" s="159" t="s">
        <v>88</v>
      </c>
      <c r="AY201" s="17" t="s">
        <v>371</v>
      </c>
      <c r="BE201" s="160">
        <f t="shared" si="4"/>
        <v>0</v>
      </c>
      <c r="BF201" s="160">
        <f t="shared" si="5"/>
        <v>0</v>
      </c>
      <c r="BG201" s="160">
        <f t="shared" si="6"/>
        <v>0</v>
      </c>
      <c r="BH201" s="160">
        <f t="shared" si="7"/>
        <v>0</v>
      </c>
      <c r="BI201" s="160">
        <f t="shared" si="8"/>
        <v>0</v>
      </c>
      <c r="BJ201" s="17" t="s">
        <v>88</v>
      </c>
      <c r="BK201" s="160">
        <f t="shared" si="9"/>
        <v>0</v>
      </c>
      <c r="BL201" s="17" t="s">
        <v>461</v>
      </c>
      <c r="BM201" s="159" t="s">
        <v>954</v>
      </c>
    </row>
    <row r="202" spans="2:65" s="1" customFormat="1" ht="24.2" customHeight="1" x14ac:dyDescent="0.2">
      <c r="B202" s="147"/>
      <c r="C202" s="189" t="s">
        <v>677</v>
      </c>
      <c r="D202" s="189" t="s">
        <v>891</v>
      </c>
      <c r="E202" s="190" t="s">
        <v>3849</v>
      </c>
      <c r="F202" s="191" t="s">
        <v>3850</v>
      </c>
      <c r="G202" s="192" t="s">
        <v>513</v>
      </c>
      <c r="H202" s="193">
        <v>1</v>
      </c>
      <c r="I202" s="194"/>
      <c r="J202" s="195">
        <f t="shared" si="0"/>
        <v>0</v>
      </c>
      <c r="K202" s="191" t="s">
        <v>1</v>
      </c>
      <c r="L202" s="196"/>
      <c r="M202" s="197" t="s">
        <v>1</v>
      </c>
      <c r="N202" s="198" t="s">
        <v>41</v>
      </c>
      <c r="P202" s="157">
        <f t="shared" si="1"/>
        <v>0</v>
      </c>
      <c r="Q202" s="157">
        <v>0</v>
      </c>
      <c r="R202" s="157">
        <f t="shared" si="2"/>
        <v>0</v>
      </c>
      <c r="S202" s="157">
        <v>0</v>
      </c>
      <c r="T202" s="158">
        <f t="shared" si="3"/>
        <v>0</v>
      </c>
      <c r="AR202" s="159" t="s">
        <v>566</v>
      </c>
      <c r="AT202" s="159" t="s">
        <v>891</v>
      </c>
      <c r="AU202" s="159" t="s">
        <v>88</v>
      </c>
      <c r="AY202" s="17" t="s">
        <v>371</v>
      </c>
      <c r="BE202" s="160">
        <f t="shared" si="4"/>
        <v>0</v>
      </c>
      <c r="BF202" s="160">
        <f t="shared" si="5"/>
        <v>0</v>
      </c>
      <c r="BG202" s="160">
        <f t="shared" si="6"/>
        <v>0</v>
      </c>
      <c r="BH202" s="160">
        <f t="shared" si="7"/>
        <v>0</v>
      </c>
      <c r="BI202" s="160">
        <f t="shared" si="8"/>
        <v>0</v>
      </c>
      <c r="BJ202" s="17" t="s">
        <v>88</v>
      </c>
      <c r="BK202" s="160">
        <f t="shared" si="9"/>
        <v>0</v>
      </c>
      <c r="BL202" s="17" t="s">
        <v>461</v>
      </c>
      <c r="BM202" s="159" t="s">
        <v>963</v>
      </c>
    </row>
    <row r="203" spans="2:65" s="1" customFormat="1" ht="24.2" customHeight="1" x14ac:dyDescent="0.2">
      <c r="B203" s="147"/>
      <c r="C203" s="148" t="s">
        <v>681</v>
      </c>
      <c r="D203" s="148" t="s">
        <v>373</v>
      </c>
      <c r="E203" s="149" t="s">
        <v>3851</v>
      </c>
      <c r="F203" s="150" t="s">
        <v>3852</v>
      </c>
      <c r="G203" s="151" t="s">
        <v>513</v>
      </c>
      <c r="H203" s="152">
        <v>6</v>
      </c>
      <c r="I203" s="153"/>
      <c r="J203" s="154">
        <f t="shared" si="0"/>
        <v>0</v>
      </c>
      <c r="K203" s="150" t="s">
        <v>1</v>
      </c>
      <c r="L203" s="32"/>
      <c r="M203" s="155" t="s">
        <v>1</v>
      </c>
      <c r="N203" s="156" t="s">
        <v>41</v>
      </c>
      <c r="P203" s="157">
        <f t="shared" si="1"/>
        <v>0</v>
      </c>
      <c r="Q203" s="157">
        <v>0</v>
      </c>
      <c r="R203" s="157">
        <f t="shared" si="2"/>
        <v>0</v>
      </c>
      <c r="S203" s="157">
        <v>0</v>
      </c>
      <c r="T203" s="158">
        <f t="shared" si="3"/>
        <v>0</v>
      </c>
      <c r="AR203" s="159" t="s">
        <v>461</v>
      </c>
      <c r="AT203" s="159" t="s">
        <v>373</v>
      </c>
      <c r="AU203" s="159" t="s">
        <v>88</v>
      </c>
      <c r="AY203" s="17" t="s">
        <v>371</v>
      </c>
      <c r="BE203" s="160">
        <f t="shared" si="4"/>
        <v>0</v>
      </c>
      <c r="BF203" s="160">
        <f t="shared" si="5"/>
        <v>0</v>
      </c>
      <c r="BG203" s="160">
        <f t="shared" si="6"/>
        <v>0</v>
      </c>
      <c r="BH203" s="160">
        <f t="shared" si="7"/>
        <v>0</v>
      </c>
      <c r="BI203" s="160">
        <f t="shared" si="8"/>
        <v>0</v>
      </c>
      <c r="BJ203" s="17" t="s">
        <v>88</v>
      </c>
      <c r="BK203" s="160">
        <f t="shared" si="9"/>
        <v>0</v>
      </c>
      <c r="BL203" s="17" t="s">
        <v>461</v>
      </c>
      <c r="BM203" s="159" t="s">
        <v>974</v>
      </c>
    </row>
    <row r="204" spans="2:65" s="1" customFormat="1" ht="24.2" customHeight="1" x14ac:dyDescent="0.2">
      <c r="B204" s="147"/>
      <c r="C204" s="189" t="s">
        <v>698</v>
      </c>
      <c r="D204" s="189" t="s">
        <v>891</v>
      </c>
      <c r="E204" s="190" t="s">
        <v>3853</v>
      </c>
      <c r="F204" s="191" t="s">
        <v>3854</v>
      </c>
      <c r="G204" s="192" t="s">
        <v>513</v>
      </c>
      <c r="H204" s="193">
        <v>6</v>
      </c>
      <c r="I204" s="194"/>
      <c r="J204" s="195">
        <f t="shared" si="0"/>
        <v>0</v>
      </c>
      <c r="K204" s="191" t="s">
        <v>1</v>
      </c>
      <c r="L204" s="196"/>
      <c r="M204" s="197" t="s">
        <v>1</v>
      </c>
      <c r="N204" s="198" t="s">
        <v>41</v>
      </c>
      <c r="P204" s="157">
        <f t="shared" si="1"/>
        <v>0</v>
      </c>
      <c r="Q204" s="157">
        <v>0</v>
      </c>
      <c r="R204" s="157">
        <f t="shared" si="2"/>
        <v>0</v>
      </c>
      <c r="S204" s="157">
        <v>0</v>
      </c>
      <c r="T204" s="158">
        <f t="shared" si="3"/>
        <v>0</v>
      </c>
      <c r="AR204" s="159" t="s">
        <v>566</v>
      </c>
      <c r="AT204" s="159" t="s">
        <v>891</v>
      </c>
      <c r="AU204" s="159" t="s">
        <v>88</v>
      </c>
      <c r="AY204" s="17" t="s">
        <v>371</v>
      </c>
      <c r="BE204" s="160">
        <f t="shared" si="4"/>
        <v>0</v>
      </c>
      <c r="BF204" s="160">
        <f t="shared" si="5"/>
        <v>0</v>
      </c>
      <c r="BG204" s="160">
        <f t="shared" si="6"/>
        <v>0</v>
      </c>
      <c r="BH204" s="160">
        <f t="shared" si="7"/>
        <v>0</v>
      </c>
      <c r="BI204" s="160">
        <f t="shared" si="8"/>
        <v>0</v>
      </c>
      <c r="BJ204" s="17" t="s">
        <v>88</v>
      </c>
      <c r="BK204" s="160">
        <f t="shared" si="9"/>
        <v>0</v>
      </c>
      <c r="BL204" s="17" t="s">
        <v>461</v>
      </c>
      <c r="BM204" s="159" t="s">
        <v>983</v>
      </c>
    </row>
    <row r="205" spans="2:65" s="1" customFormat="1" ht="21.75" customHeight="1" x14ac:dyDescent="0.2">
      <c r="B205" s="147"/>
      <c r="C205" s="148" t="s">
        <v>702</v>
      </c>
      <c r="D205" s="148" t="s">
        <v>373</v>
      </c>
      <c r="E205" s="149" t="s">
        <v>3855</v>
      </c>
      <c r="F205" s="150" t="s">
        <v>3856</v>
      </c>
      <c r="G205" s="151" t="s">
        <v>489</v>
      </c>
      <c r="H205" s="152">
        <v>1495</v>
      </c>
      <c r="I205" s="153"/>
      <c r="J205" s="154">
        <f t="shared" si="0"/>
        <v>0</v>
      </c>
      <c r="K205" s="150" t="s">
        <v>1</v>
      </c>
      <c r="L205" s="32"/>
      <c r="M205" s="155" t="s">
        <v>1</v>
      </c>
      <c r="N205" s="156" t="s">
        <v>41</v>
      </c>
      <c r="P205" s="157">
        <f t="shared" si="1"/>
        <v>0</v>
      </c>
      <c r="Q205" s="157">
        <v>0</v>
      </c>
      <c r="R205" s="157">
        <f t="shared" si="2"/>
        <v>0</v>
      </c>
      <c r="S205" s="157">
        <v>0</v>
      </c>
      <c r="T205" s="158">
        <f t="shared" si="3"/>
        <v>0</v>
      </c>
      <c r="AR205" s="159" t="s">
        <v>461</v>
      </c>
      <c r="AT205" s="159" t="s">
        <v>373</v>
      </c>
      <c r="AU205" s="159" t="s">
        <v>88</v>
      </c>
      <c r="AY205" s="17" t="s">
        <v>371</v>
      </c>
      <c r="BE205" s="160">
        <f t="shared" si="4"/>
        <v>0</v>
      </c>
      <c r="BF205" s="160">
        <f t="shared" si="5"/>
        <v>0</v>
      </c>
      <c r="BG205" s="160">
        <f t="shared" si="6"/>
        <v>0</v>
      </c>
      <c r="BH205" s="160">
        <f t="shared" si="7"/>
        <v>0</v>
      </c>
      <c r="BI205" s="160">
        <f t="shared" si="8"/>
        <v>0</v>
      </c>
      <c r="BJ205" s="17" t="s">
        <v>88</v>
      </c>
      <c r="BK205" s="160">
        <f t="shared" si="9"/>
        <v>0</v>
      </c>
      <c r="BL205" s="17" t="s">
        <v>461</v>
      </c>
      <c r="BM205" s="159" t="s">
        <v>993</v>
      </c>
    </row>
    <row r="206" spans="2:65" s="1" customFormat="1" ht="24.2" customHeight="1" x14ac:dyDescent="0.2">
      <c r="B206" s="147"/>
      <c r="C206" s="148" t="s">
        <v>706</v>
      </c>
      <c r="D206" s="148" t="s">
        <v>373</v>
      </c>
      <c r="E206" s="149" t="s">
        <v>3857</v>
      </c>
      <c r="F206" s="150" t="s">
        <v>3858</v>
      </c>
      <c r="G206" s="151" t="s">
        <v>489</v>
      </c>
      <c r="H206" s="152">
        <v>1495</v>
      </c>
      <c r="I206" s="153"/>
      <c r="J206" s="154">
        <f t="shared" si="0"/>
        <v>0</v>
      </c>
      <c r="K206" s="150" t="s">
        <v>1</v>
      </c>
      <c r="L206" s="32"/>
      <c r="M206" s="155" t="s">
        <v>1</v>
      </c>
      <c r="N206" s="156" t="s">
        <v>41</v>
      </c>
      <c r="P206" s="157">
        <f t="shared" si="1"/>
        <v>0</v>
      </c>
      <c r="Q206" s="157">
        <v>0</v>
      </c>
      <c r="R206" s="157">
        <f t="shared" si="2"/>
        <v>0</v>
      </c>
      <c r="S206" s="157">
        <v>0</v>
      </c>
      <c r="T206" s="158">
        <f t="shared" si="3"/>
        <v>0</v>
      </c>
      <c r="AR206" s="159" t="s">
        <v>461</v>
      </c>
      <c r="AT206" s="159" t="s">
        <v>373</v>
      </c>
      <c r="AU206" s="159" t="s">
        <v>88</v>
      </c>
      <c r="AY206" s="17" t="s">
        <v>371</v>
      </c>
      <c r="BE206" s="160">
        <f t="shared" si="4"/>
        <v>0</v>
      </c>
      <c r="BF206" s="160">
        <f t="shared" si="5"/>
        <v>0</v>
      </c>
      <c r="BG206" s="160">
        <f t="shared" si="6"/>
        <v>0</v>
      </c>
      <c r="BH206" s="160">
        <f t="shared" si="7"/>
        <v>0</v>
      </c>
      <c r="BI206" s="160">
        <f t="shared" si="8"/>
        <v>0</v>
      </c>
      <c r="BJ206" s="17" t="s">
        <v>88</v>
      </c>
      <c r="BK206" s="160">
        <f t="shared" si="9"/>
        <v>0</v>
      </c>
      <c r="BL206" s="17" t="s">
        <v>461</v>
      </c>
      <c r="BM206" s="159" t="s">
        <v>1009</v>
      </c>
    </row>
    <row r="207" spans="2:65" s="1" customFormat="1" ht="33" customHeight="1" x14ac:dyDescent="0.2">
      <c r="B207" s="147"/>
      <c r="C207" s="148" t="s">
        <v>710</v>
      </c>
      <c r="D207" s="148" t="s">
        <v>373</v>
      </c>
      <c r="E207" s="149" t="s">
        <v>3859</v>
      </c>
      <c r="F207" s="150" t="s">
        <v>3860</v>
      </c>
      <c r="G207" s="151" t="s">
        <v>444</v>
      </c>
      <c r="H207" s="152">
        <v>28.352</v>
      </c>
      <c r="I207" s="153"/>
      <c r="J207" s="154">
        <f t="shared" si="0"/>
        <v>0</v>
      </c>
      <c r="K207" s="150" t="s">
        <v>1</v>
      </c>
      <c r="L207" s="32"/>
      <c r="M207" s="155" t="s">
        <v>1</v>
      </c>
      <c r="N207" s="156" t="s">
        <v>41</v>
      </c>
      <c r="P207" s="157">
        <f t="shared" si="1"/>
        <v>0</v>
      </c>
      <c r="Q207" s="157">
        <v>0</v>
      </c>
      <c r="R207" s="157">
        <f t="shared" si="2"/>
        <v>0</v>
      </c>
      <c r="S207" s="157">
        <v>0</v>
      </c>
      <c r="T207" s="158">
        <f t="shared" si="3"/>
        <v>0</v>
      </c>
      <c r="AR207" s="159" t="s">
        <v>461</v>
      </c>
      <c r="AT207" s="159" t="s">
        <v>373</v>
      </c>
      <c r="AU207" s="159" t="s">
        <v>88</v>
      </c>
      <c r="AY207" s="17" t="s">
        <v>371</v>
      </c>
      <c r="BE207" s="160">
        <f t="shared" si="4"/>
        <v>0</v>
      </c>
      <c r="BF207" s="160">
        <f t="shared" si="5"/>
        <v>0</v>
      </c>
      <c r="BG207" s="160">
        <f t="shared" si="6"/>
        <v>0</v>
      </c>
      <c r="BH207" s="160">
        <f t="shared" si="7"/>
        <v>0</v>
      </c>
      <c r="BI207" s="160">
        <f t="shared" si="8"/>
        <v>0</v>
      </c>
      <c r="BJ207" s="17" t="s">
        <v>88</v>
      </c>
      <c r="BK207" s="160">
        <f t="shared" si="9"/>
        <v>0</v>
      </c>
      <c r="BL207" s="17" t="s">
        <v>461</v>
      </c>
      <c r="BM207" s="159" t="s">
        <v>1023</v>
      </c>
    </row>
    <row r="208" spans="2:65" s="1" customFormat="1" ht="24.2" customHeight="1" x14ac:dyDescent="0.2">
      <c r="B208" s="147"/>
      <c r="C208" s="148" t="s">
        <v>714</v>
      </c>
      <c r="D208" s="148" t="s">
        <v>373</v>
      </c>
      <c r="E208" s="149" t="s">
        <v>3861</v>
      </c>
      <c r="F208" s="150" t="s">
        <v>3862</v>
      </c>
      <c r="G208" s="151" t="s">
        <v>444</v>
      </c>
      <c r="H208" s="152">
        <v>2.1269999999999998</v>
      </c>
      <c r="I208" s="153"/>
      <c r="J208" s="154">
        <f t="shared" si="0"/>
        <v>0</v>
      </c>
      <c r="K208" s="150" t="s">
        <v>1</v>
      </c>
      <c r="L208" s="32"/>
      <c r="M208" s="155" t="s">
        <v>1</v>
      </c>
      <c r="N208" s="156" t="s">
        <v>41</v>
      </c>
      <c r="P208" s="157">
        <f t="shared" si="1"/>
        <v>0</v>
      </c>
      <c r="Q208" s="157">
        <v>0</v>
      </c>
      <c r="R208" s="157">
        <f t="shared" si="2"/>
        <v>0</v>
      </c>
      <c r="S208" s="157">
        <v>0</v>
      </c>
      <c r="T208" s="158">
        <f t="shared" si="3"/>
        <v>0</v>
      </c>
      <c r="AR208" s="159" t="s">
        <v>461</v>
      </c>
      <c r="AT208" s="159" t="s">
        <v>373</v>
      </c>
      <c r="AU208" s="159" t="s">
        <v>88</v>
      </c>
      <c r="AY208" s="17" t="s">
        <v>371</v>
      </c>
      <c r="BE208" s="160">
        <f t="shared" si="4"/>
        <v>0</v>
      </c>
      <c r="BF208" s="160">
        <f t="shared" si="5"/>
        <v>0</v>
      </c>
      <c r="BG208" s="160">
        <f t="shared" si="6"/>
        <v>0</v>
      </c>
      <c r="BH208" s="160">
        <f t="shared" si="7"/>
        <v>0</v>
      </c>
      <c r="BI208" s="160">
        <f t="shared" si="8"/>
        <v>0</v>
      </c>
      <c r="BJ208" s="17" t="s">
        <v>88</v>
      </c>
      <c r="BK208" s="160">
        <f t="shared" si="9"/>
        <v>0</v>
      </c>
      <c r="BL208" s="17" t="s">
        <v>461</v>
      </c>
      <c r="BM208" s="159" t="s">
        <v>1035</v>
      </c>
    </row>
    <row r="209" spans="2:65" s="11" customFormat="1" ht="22.9" customHeight="1" x14ac:dyDescent="0.2">
      <c r="B209" s="136"/>
      <c r="D209" s="137" t="s">
        <v>74</v>
      </c>
      <c r="E209" s="145" t="s">
        <v>3863</v>
      </c>
      <c r="F209" s="145" t="s">
        <v>3864</v>
      </c>
      <c r="I209" s="139"/>
      <c r="J209" s="146">
        <f>BK209</f>
        <v>0</v>
      </c>
      <c r="L209" s="136"/>
      <c r="M209" s="140"/>
      <c r="P209" s="141">
        <f>SUM(P210:P211)</f>
        <v>0</v>
      </c>
      <c r="R209" s="141">
        <f>SUM(R210:R211)</f>
        <v>0</v>
      </c>
      <c r="T209" s="142">
        <f>SUM(T210:T211)</f>
        <v>0</v>
      </c>
      <c r="AR209" s="137" t="s">
        <v>88</v>
      </c>
      <c r="AT209" s="143" t="s">
        <v>74</v>
      </c>
      <c r="AU209" s="143" t="s">
        <v>82</v>
      </c>
      <c r="AY209" s="137" t="s">
        <v>371</v>
      </c>
      <c r="BK209" s="144">
        <f>SUM(BK210:BK211)</f>
        <v>0</v>
      </c>
    </row>
    <row r="210" spans="2:65" s="1" customFormat="1" ht="16.5" customHeight="1" x14ac:dyDescent="0.2">
      <c r="B210" s="147"/>
      <c r="C210" s="148" t="s">
        <v>718</v>
      </c>
      <c r="D210" s="148" t="s">
        <v>373</v>
      </c>
      <c r="E210" s="149" t="s">
        <v>3865</v>
      </c>
      <c r="F210" s="150" t="s">
        <v>3866</v>
      </c>
      <c r="G210" s="151" t="s">
        <v>513</v>
      </c>
      <c r="H210" s="152">
        <v>1</v>
      </c>
      <c r="I210" s="153"/>
      <c r="J210" s="154">
        <f>ROUND(I210*H210,2)</f>
        <v>0</v>
      </c>
      <c r="K210" s="150" t="s">
        <v>1</v>
      </c>
      <c r="L210" s="32"/>
      <c r="M210" s="155" t="s">
        <v>1</v>
      </c>
      <c r="N210" s="156" t="s">
        <v>41</v>
      </c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AR210" s="159" t="s">
        <v>461</v>
      </c>
      <c r="AT210" s="159" t="s">
        <v>373</v>
      </c>
      <c r="AU210" s="159" t="s">
        <v>88</v>
      </c>
      <c r="AY210" s="17" t="s">
        <v>371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7" t="s">
        <v>88</v>
      </c>
      <c r="BK210" s="160">
        <f>ROUND(I210*H210,2)</f>
        <v>0</v>
      </c>
      <c r="BL210" s="17" t="s">
        <v>461</v>
      </c>
      <c r="BM210" s="159" t="s">
        <v>1051</v>
      </c>
    </row>
    <row r="211" spans="2:65" s="1" customFormat="1" ht="24.2" customHeight="1" x14ac:dyDescent="0.2">
      <c r="B211" s="147"/>
      <c r="C211" s="189" t="s">
        <v>723</v>
      </c>
      <c r="D211" s="189" t="s">
        <v>891</v>
      </c>
      <c r="E211" s="190" t="s">
        <v>3867</v>
      </c>
      <c r="F211" s="191" t="s">
        <v>3868</v>
      </c>
      <c r="G211" s="192" t="s">
        <v>513</v>
      </c>
      <c r="H211" s="193">
        <v>1</v>
      </c>
      <c r="I211" s="194"/>
      <c r="J211" s="195">
        <f>ROUND(I211*H211,2)</f>
        <v>0</v>
      </c>
      <c r="K211" s="191" t="s">
        <v>1</v>
      </c>
      <c r="L211" s="196"/>
      <c r="M211" s="197" t="s">
        <v>1</v>
      </c>
      <c r="N211" s="198" t="s">
        <v>41</v>
      </c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AR211" s="159" t="s">
        <v>566</v>
      </c>
      <c r="AT211" s="159" t="s">
        <v>891</v>
      </c>
      <c r="AU211" s="159" t="s">
        <v>88</v>
      </c>
      <c r="AY211" s="17" t="s">
        <v>371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7" t="s">
        <v>88</v>
      </c>
      <c r="BK211" s="160">
        <f>ROUND(I211*H211,2)</f>
        <v>0</v>
      </c>
      <c r="BL211" s="17" t="s">
        <v>461</v>
      </c>
      <c r="BM211" s="159" t="s">
        <v>1064</v>
      </c>
    </row>
    <row r="212" spans="2:65" s="11" customFormat="1" ht="22.9" customHeight="1" x14ac:dyDescent="0.2">
      <c r="B212" s="136"/>
      <c r="D212" s="137" t="s">
        <v>74</v>
      </c>
      <c r="E212" s="145" t="s">
        <v>3869</v>
      </c>
      <c r="F212" s="145" t="s">
        <v>3870</v>
      </c>
      <c r="I212" s="139"/>
      <c r="J212" s="146">
        <f>BK212</f>
        <v>0</v>
      </c>
      <c r="L212" s="136"/>
      <c r="M212" s="140"/>
      <c r="P212" s="141">
        <f>SUM(P213:P257)</f>
        <v>0</v>
      </c>
      <c r="R212" s="141">
        <f>SUM(R213:R257)</f>
        <v>0</v>
      </c>
      <c r="T212" s="142">
        <f>SUM(T213:T257)</f>
        <v>0</v>
      </c>
      <c r="AR212" s="137" t="s">
        <v>88</v>
      </c>
      <c r="AT212" s="143" t="s">
        <v>74</v>
      </c>
      <c r="AU212" s="143" t="s">
        <v>82</v>
      </c>
      <c r="AY212" s="137" t="s">
        <v>371</v>
      </c>
      <c r="BK212" s="144">
        <f>SUM(BK213:BK257)</f>
        <v>0</v>
      </c>
    </row>
    <row r="213" spans="2:65" s="1" customFormat="1" ht="24.2" customHeight="1" x14ac:dyDescent="0.2">
      <c r="B213" s="147"/>
      <c r="C213" s="148" t="s">
        <v>727</v>
      </c>
      <c r="D213" s="148" t="s">
        <v>373</v>
      </c>
      <c r="E213" s="149" t="s">
        <v>3871</v>
      </c>
      <c r="F213" s="150" t="s">
        <v>3872</v>
      </c>
      <c r="G213" s="151" t="s">
        <v>3091</v>
      </c>
      <c r="H213" s="152">
        <v>22</v>
      </c>
      <c r="I213" s="153"/>
      <c r="J213" s="154">
        <f t="shared" ref="J213:J257" si="10">ROUND(I213*H213,2)</f>
        <v>0</v>
      </c>
      <c r="K213" s="150" t="s">
        <v>1</v>
      </c>
      <c r="L213" s="32"/>
      <c r="M213" s="155" t="s">
        <v>1</v>
      </c>
      <c r="N213" s="156" t="s">
        <v>41</v>
      </c>
      <c r="P213" s="157">
        <f t="shared" ref="P213:P257" si="11">O213*H213</f>
        <v>0</v>
      </c>
      <c r="Q213" s="157">
        <v>0</v>
      </c>
      <c r="R213" s="157">
        <f t="shared" ref="R213:R257" si="12">Q213*H213</f>
        <v>0</v>
      </c>
      <c r="S213" s="157">
        <v>0</v>
      </c>
      <c r="T213" s="158">
        <f t="shared" ref="T213:T257" si="13">S213*H213</f>
        <v>0</v>
      </c>
      <c r="AR213" s="159" t="s">
        <v>461</v>
      </c>
      <c r="AT213" s="159" t="s">
        <v>373</v>
      </c>
      <c r="AU213" s="159" t="s">
        <v>88</v>
      </c>
      <c r="AY213" s="17" t="s">
        <v>371</v>
      </c>
      <c r="BE213" s="160">
        <f t="shared" ref="BE213:BE257" si="14">IF(N213="základná",J213,0)</f>
        <v>0</v>
      </c>
      <c r="BF213" s="160">
        <f t="shared" ref="BF213:BF257" si="15">IF(N213="znížená",J213,0)</f>
        <v>0</v>
      </c>
      <c r="BG213" s="160">
        <f t="shared" ref="BG213:BG257" si="16">IF(N213="zákl. prenesená",J213,0)</f>
        <v>0</v>
      </c>
      <c r="BH213" s="160">
        <f t="shared" ref="BH213:BH257" si="17">IF(N213="zníž. prenesená",J213,0)</f>
        <v>0</v>
      </c>
      <c r="BI213" s="160">
        <f t="shared" ref="BI213:BI257" si="18">IF(N213="nulová",J213,0)</f>
        <v>0</v>
      </c>
      <c r="BJ213" s="17" t="s">
        <v>88</v>
      </c>
      <c r="BK213" s="160">
        <f t="shared" ref="BK213:BK257" si="19">ROUND(I213*H213,2)</f>
        <v>0</v>
      </c>
      <c r="BL213" s="17" t="s">
        <v>461</v>
      </c>
      <c r="BM213" s="159" t="s">
        <v>1080</v>
      </c>
    </row>
    <row r="214" spans="2:65" s="1" customFormat="1" ht="21.75" customHeight="1" x14ac:dyDescent="0.2">
      <c r="B214" s="147"/>
      <c r="C214" s="148" t="s">
        <v>733</v>
      </c>
      <c r="D214" s="148" t="s">
        <v>373</v>
      </c>
      <c r="E214" s="149" t="s">
        <v>3873</v>
      </c>
      <c r="F214" s="150" t="s">
        <v>3874</v>
      </c>
      <c r="G214" s="151" t="s">
        <v>3091</v>
      </c>
      <c r="H214" s="152">
        <v>6</v>
      </c>
      <c r="I214" s="153"/>
      <c r="J214" s="154">
        <f t="shared" si="10"/>
        <v>0</v>
      </c>
      <c r="K214" s="150" t="s">
        <v>1</v>
      </c>
      <c r="L214" s="32"/>
      <c r="M214" s="155" t="s">
        <v>1</v>
      </c>
      <c r="N214" s="156" t="s">
        <v>41</v>
      </c>
      <c r="P214" s="157">
        <f t="shared" si="11"/>
        <v>0</v>
      </c>
      <c r="Q214" s="157">
        <v>0</v>
      </c>
      <c r="R214" s="157">
        <f t="shared" si="12"/>
        <v>0</v>
      </c>
      <c r="S214" s="157">
        <v>0</v>
      </c>
      <c r="T214" s="158">
        <f t="shared" si="13"/>
        <v>0</v>
      </c>
      <c r="AR214" s="159" t="s">
        <v>461</v>
      </c>
      <c r="AT214" s="159" t="s">
        <v>373</v>
      </c>
      <c r="AU214" s="159" t="s">
        <v>88</v>
      </c>
      <c r="AY214" s="17" t="s">
        <v>371</v>
      </c>
      <c r="BE214" s="160">
        <f t="shared" si="14"/>
        <v>0</v>
      </c>
      <c r="BF214" s="160">
        <f t="shared" si="15"/>
        <v>0</v>
      </c>
      <c r="BG214" s="160">
        <f t="shared" si="16"/>
        <v>0</v>
      </c>
      <c r="BH214" s="160">
        <f t="shared" si="17"/>
        <v>0</v>
      </c>
      <c r="BI214" s="160">
        <f t="shared" si="18"/>
        <v>0</v>
      </c>
      <c r="BJ214" s="17" t="s">
        <v>88</v>
      </c>
      <c r="BK214" s="160">
        <f t="shared" si="19"/>
        <v>0</v>
      </c>
      <c r="BL214" s="17" t="s">
        <v>461</v>
      </c>
      <c r="BM214" s="159" t="s">
        <v>1103</v>
      </c>
    </row>
    <row r="215" spans="2:65" s="1" customFormat="1" ht="24.2" customHeight="1" x14ac:dyDescent="0.2">
      <c r="B215" s="147"/>
      <c r="C215" s="148" t="s">
        <v>737</v>
      </c>
      <c r="D215" s="148" t="s">
        <v>373</v>
      </c>
      <c r="E215" s="149" t="s">
        <v>3875</v>
      </c>
      <c r="F215" s="150" t="s">
        <v>3876</v>
      </c>
      <c r="G215" s="151" t="s">
        <v>513</v>
      </c>
      <c r="H215" s="152">
        <v>22</v>
      </c>
      <c r="I215" s="153"/>
      <c r="J215" s="154">
        <f t="shared" si="10"/>
        <v>0</v>
      </c>
      <c r="K215" s="150" t="s">
        <v>1</v>
      </c>
      <c r="L215" s="32"/>
      <c r="M215" s="155" t="s">
        <v>1</v>
      </c>
      <c r="N215" s="156" t="s">
        <v>41</v>
      </c>
      <c r="P215" s="157">
        <f t="shared" si="11"/>
        <v>0</v>
      </c>
      <c r="Q215" s="157">
        <v>0</v>
      </c>
      <c r="R215" s="157">
        <f t="shared" si="12"/>
        <v>0</v>
      </c>
      <c r="S215" s="157">
        <v>0</v>
      </c>
      <c r="T215" s="158">
        <f t="shared" si="13"/>
        <v>0</v>
      </c>
      <c r="AR215" s="159" t="s">
        <v>461</v>
      </c>
      <c r="AT215" s="159" t="s">
        <v>373</v>
      </c>
      <c r="AU215" s="159" t="s">
        <v>88</v>
      </c>
      <c r="AY215" s="17" t="s">
        <v>371</v>
      </c>
      <c r="BE215" s="160">
        <f t="shared" si="14"/>
        <v>0</v>
      </c>
      <c r="BF215" s="160">
        <f t="shared" si="15"/>
        <v>0</v>
      </c>
      <c r="BG215" s="160">
        <f t="shared" si="16"/>
        <v>0</v>
      </c>
      <c r="BH215" s="160">
        <f t="shared" si="17"/>
        <v>0</v>
      </c>
      <c r="BI215" s="160">
        <f t="shared" si="18"/>
        <v>0</v>
      </c>
      <c r="BJ215" s="17" t="s">
        <v>88</v>
      </c>
      <c r="BK215" s="160">
        <f t="shared" si="19"/>
        <v>0</v>
      </c>
      <c r="BL215" s="17" t="s">
        <v>461</v>
      </c>
      <c r="BM215" s="159" t="s">
        <v>1115</v>
      </c>
    </row>
    <row r="216" spans="2:65" s="1" customFormat="1" ht="33" customHeight="1" x14ac:dyDescent="0.2">
      <c r="B216" s="147"/>
      <c r="C216" s="189" t="s">
        <v>742</v>
      </c>
      <c r="D216" s="189" t="s">
        <v>891</v>
      </c>
      <c r="E216" s="190" t="s">
        <v>3877</v>
      </c>
      <c r="F216" s="191" t="s">
        <v>3878</v>
      </c>
      <c r="G216" s="192" t="s">
        <v>513</v>
      </c>
      <c r="H216" s="193">
        <v>22</v>
      </c>
      <c r="I216" s="194"/>
      <c r="J216" s="195">
        <f t="shared" si="10"/>
        <v>0</v>
      </c>
      <c r="K216" s="191" t="s">
        <v>1</v>
      </c>
      <c r="L216" s="196"/>
      <c r="M216" s="197" t="s">
        <v>1</v>
      </c>
      <c r="N216" s="198" t="s">
        <v>41</v>
      </c>
      <c r="P216" s="157">
        <f t="shared" si="11"/>
        <v>0</v>
      </c>
      <c r="Q216" s="157">
        <v>0</v>
      </c>
      <c r="R216" s="157">
        <f t="shared" si="12"/>
        <v>0</v>
      </c>
      <c r="S216" s="157">
        <v>0</v>
      </c>
      <c r="T216" s="158">
        <f t="shared" si="13"/>
        <v>0</v>
      </c>
      <c r="AR216" s="159" t="s">
        <v>566</v>
      </c>
      <c r="AT216" s="159" t="s">
        <v>891</v>
      </c>
      <c r="AU216" s="159" t="s">
        <v>88</v>
      </c>
      <c r="AY216" s="17" t="s">
        <v>371</v>
      </c>
      <c r="BE216" s="160">
        <f t="shared" si="14"/>
        <v>0</v>
      </c>
      <c r="BF216" s="160">
        <f t="shared" si="15"/>
        <v>0</v>
      </c>
      <c r="BG216" s="160">
        <f t="shared" si="16"/>
        <v>0</v>
      </c>
      <c r="BH216" s="160">
        <f t="shared" si="17"/>
        <v>0</v>
      </c>
      <c r="BI216" s="160">
        <f t="shared" si="18"/>
        <v>0</v>
      </c>
      <c r="BJ216" s="17" t="s">
        <v>88</v>
      </c>
      <c r="BK216" s="160">
        <f t="shared" si="19"/>
        <v>0</v>
      </c>
      <c r="BL216" s="17" t="s">
        <v>461</v>
      </c>
      <c r="BM216" s="159" t="s">
        <v>1138</v>
      </c>
    </row>
    <row r="217" spans="2:65" s="1" customFormat="1" ht="16.5" customHeight="1" x14ac:dyDescent="0.2">
      <c r="B217" s="147"/>
      <c r="C217" s="148" t="s">
        <v>747</v>
      </c>
      <c r="D217" s="148" t="s">
        <v>373</v>
      </c>
      <c r="E217" s="149" t="s">
        <v>3879</v>
      </c>
      <c r="F217" s="150" t="s">
        <v>3880</v>
      </c>
      <c r="G217" s="151" t="s">
        <v>513</v>
      </c>
      <c r="H217" s="152">
        <v>22</v>
      </c>
      <c r="I217" s="153"/>
      <c r="J217" s="154">
        <f t="shared" si="10"/>
        <v>0</v>
      </c>
      <c r="K217" s="150" t="s">
        <v>1</v>
      </c>
      <c r="L217" s="32"/>
      <c r="M217" s="155" t="s">
        <v>1</v>
      </c>
      <c r="N217" s="156" t="s">
        <v>41</v>
      </c>
      <c r="P217" s="157">
        <f t="shared" si="11"/>
        <v>0</v>
      </c>
      <c r="Q217" s="157">
        <v>0</v>
      </c>
      <c r="R217" s="157">
        <f t="shared" si="12"/>
        <v>0</v>
      </c>
      <c r="S217" s="157">
        <v>0</v>
      </c>
      <c r="T217" s="158">
        <f t="shared" si="13"/>
        <v>0</v>
      </c>
      <c r="AR217" s="159" t="s">
        <v>461</v>
      </c>
      <c r="AT217" s="159" t="s">
        <v>373</v>
      </c>
      <c r="AU217" s="159" t="s">
        <v>88</v>
      </c>
      <c r="AY217" s="17" t="s">
        <v>371</v>
      </c>
      <c r="BE217" s="160">
        <f t="shared" si="14"/>
        <v>0</v>
      </c>
      <c r="BF217" s="160">
        <f t="shared" si="15"/>
        <v>0</v>
      </c>
      <c r="BG217" s="160">
        <f t="shared" si="16"/>
        <v>0</v>
      </c>
      <c r="BH217" s="160">
        <f t="shared" si="17"/>
        <v>0</v>
      </c>
      <c r="BI217" s="160">
        <f t="shared" si="18"/>
        <v>0</v>
      </c>
      <c r="BJ217" s="17" t="s">
        <v>88</v>
      </c>
      <c r="BK217" s="160">
        <f t="shared" si="19"/>
        <v>0</v>
      </c>
      <c r="BL217" s="17" t="s">
        <v>461</v>
      </c>
      <c r="BM217" s="159" t="s">
        <v>1154</v>
      </c>
    </row>
    <row r="218" spans="2:65" s="1" customFormat="1" ht="24.2" customHeight="1" x14ac:dyDescent="0.2">
      <c r="B218" s="147"/>
      <c r="C218" s="189" t="s">
        <v>751</v>
      </c>
      <c r="D218" s="189" t="s">
        <v>891</v>
      </c>
      <c r="E218" s="190" t="s">
        <v>3881</v>
      </c>
      <c r="F218" s="191" t="s">
        <v>3882</v>
      </c>
      <c r="G218" s="192" t="s">
        <v>513</v>
      </c>
      <c r="H218" s="193">
        <v>22</v>
      </c>
      <c r="I218" s="194"/>
      <c r="J218" s="195">
        <f t="shared" si="10"/>
        <v>0</v>
      </c>
      <c r="K218" s="191" t="s">
        <v>1</v>
      </c>
      <c r="L218" s="196"/>
      <c r="M218" s="197" t="s">
        <v>1</v>
      </c>
      <c r="N218" s="198" t="s">
        <v>41</v>
      </c>
      <c r="P218" s="157">
        <f t="shared" si="11"/>
        <v>0</v>
      </c>
      <c r="Q218" s="157">
        <v>0</v>
      </c>
      <c r="R218" s="157">
        <f t="shared" si="12"/>
        <v>0</v>
      </c>
      <c r="S218" s="157">
        <v>0</v>
      </c>
      <c r="T218" s="158">
        <f t="shared" si="13"/>
        <v>0</v>
      </c>
      <c r="AR218" s="159" t="s">
        <v>566</v>
      </c>
      <c r="AT218" s="159" t="s">
        <v>891</v>
      </c>
      <c r="AU218" s="159" t="s">
        <v>88</v>
      </c>
      <c r="AY218" s="17" t="s">
        <v>371</v>
      </c>
      <c r="BE218" s="160">
        <f t="shared" si="14"/>
        <v>0</v>
      </c>
      <c r="BF218" s="160">
        <f t="shared" si="15"/>
        <v>0</v>
      </c>
      <c r="BG218" s="160">
        <f t="shared" si="16"/>
        <v>0</v>
      </c>
      <c r="BH218" s="160">
        <f t="shared" si="17"/>
        <v>0</v>
      </c>
      <c r="BI218" s="160">
        <f t="shared" si="18"/>
        <v>0</v>
      </c>
      <c r="BJ218" s="17" t="s">
        <v>88</v>
      </c>
      <c r="BK218" s="160">
        <f t="shared" si="19"/>
        <v>0</v>
      </c>
      <c r="BL218" s="17" t="s">
        <v>461</v>
      </c>
      <c r="BM218" s="159" t="s">
        <v>1166</v>
      </c>
    </row>
    <row r="219" spans="2:65" s="1" customFormat="1" ht="24.2" customHeight="1" x14ac:dyDescent="0.2">
      <c r="B219" s="147"/>
      <c r="C219" s="148" t="s">
        <v>755</v>
      </c>
      <c r="D219" s="148" t="s">
        <v>373</v>
      </c>
      <c r="E219" s="149" t="s">
        <v>3883</v>
      </c>
      <c r="F219" s="150" t="s">
        <v>3884</v>
      </c>
      <c r="G219" s="151" t="s">
        <v>513</v>
      </c>
      <c r="H219" s="152">
        <v>6</v>
      </c>
      <c r="I219" s="153"/>
      <c r="J219" s="154">
        <f t="shared" si="10"/>
        <v>0</v>
      </c>
      <c r="K219" s="150" t="s">
        <v>1</v>
      </c>
      <c r="L219" s="32"/>
      <c r="M219" s="155" t="s">
        <v>1</v>
      </c>
      <c r="N219" s="156" t="s">
        <v>41</v>
      </c>
      <c r="P219" s="157">
        <f t="shared" si="11"/>
        <v>0</v>
      </c>
      <c r="Q219" s="157">
        <v>0</v>
      </c>
      <c r="R219" s="157">
        <f t="shared" si="12"/>
        <v>0</v>
      </c>
      <c r="S219" s="157">
        <v>0</v>
      </c>
      <c r="T219" s="158">
        <f t="shared" si="13"/>
        <v>0</v>
      </c>
      <c r="AR219" s="159" t="s">
        <v>461</v>
      </c>
      <c r="AT219" s="159" t="s">
        <v>373</v>
      </c>
      <c r="AU219" s="159" t="s">
        <v>88</v>
      </c>
      <c r="AY219" s="17" t="s">
        <v>371</v>
      </c>
      <c r="BE219" s="160">
        <f t="shared" si="14"/>
        <v>0</v>
      </c>
      <c r="BF219" s="160">
        <f t="shared" si="15"/>
        <v>0</v>
      </c>
      <c r="BG219" s="160">
        <f t="shared" si="16"/>
        <v>0</v>
      </c>
      <c r="BH219" s="160">
        <f t="shared" si="17"/>
        <v>0</v>
      </c>
      <c r="BI219" s="160">
        <f t="shared" si="18"/>
        <v>0</v>
      </c>
      <c r="BJ219" s="17" t="s">
        <v>88</v>
      </c>
      <c r="BK219" s="160">
        <f t="shared" si="19"/>
        <v>0</v>
      </c>
      <c r="BL219" s="17" t="s">
        <v>461</v>
      </c>
      <c r="BM219" s="159" t="s">
        <v>1177</v>
      </c>
    </row>
    <row r="220" spans="2:65" s="1" customFormat="1" ht="24.2" customHeight="1" x14ac:dyDescent="0.2">
      <c r="B220" s="147"/>
      <c r="C220" s="189" t="s">
        <v>759</v>
      </c>
      <c r="D220" s="189" t="s">
        <v>891</v>
      </c>
      <c r="E220" s="190" t="s">
        <v>3885</v>
      </c>
      <c r="F220" s="191" t="s">
        <v>3886</v>
      </c>
      <c r="G220" s="192" t="s">
        <v>513</v>
      </c>
      <c r="H220" s="193">
        <v>6</v>
      </c>
      <c r="I220" s="194"/>
      <c r="J220" s="195">
        <f t="shared" si="10"/>
        <v>0</v>
      </c>
      <c r="K220" s="191" t="s">
        <v>1</v>
      </c>
      <c r="L220" s="196"/>
      <c r="M220" s="197" t="s">
        <v>1</v>
      </c>
      <c r="N220" s="198" t="s">
        <v>41</v>
      </c>
      <c r="P220" s="157">
        <f t="shared" si="11"/>
        <v>0</v>
      </c>
      <c r="Q220" s="157">
        <v>0</v>
      </c>
      <c r="R220" s="157">
        <f t="shared" si="12"/>
        <v>0</v>
      </c>
      <c r="S220" s="157">
        <v>0</v>
      </c>
      <c r="T220" s="158">
        <f t="shared" si="13"/>
        <v>0</v>
      </c>
      <c r="AR220" s="159" t="s">
        <v>566</v>
      </c>
      <c r="AT220" s="159" t="s">
        <v>891</v>
      </c>
      <c r="AU220" s="159" t="s">
        <v>88</v>
      </c>
      <c r="AY220" s="17" t="s">
        <v>371</v>
      </c>
      <c r="BE220" s="160">
        <f t="shared" si="14"/>
        <v>0</v>
      </c>
      <c r="BF220" s="160">
        <f t="shared" si="15"/>
        <v>0</v>
      </c>
      <c r="BG220" s="160">
        <f t="shared" si="16"/>
        <v>0</v>
      </c>
      <c r="BH220" s="160">
        <f t="shared" si="17"/>
        <v>0</v>
      </c>
      <c r="BI220" s="160">
        <f t="shared" si="18"/>
        <v>0</v>
      </c>
      <c r="BJ220" s="17" t="s">
        <v>88</v>
      </c>
      <c r="BK220" s="160">
        <f t="shared" si="19"/>
        <v>0</v>
      </c>
      <c r="BL220" s="17" t="s">
        <v>461</v>
      </c>
      <c r="BM220" s="159" t="s">
        <v>1185</v>
      </c>
    </row>
    <row r="221" spans="2:65" s="1" customFormat="1" ht="16.5" customHeight="1" x14ac:dyDescent="0.2">
      <c r="B221" s="147"/>
      <c r="C221" s="148" t="s">
        <v>766</v>
      </c>
      <c r="D221" s="148" t="s">
        <v>373</v>
      </c>
      <c r="E221" s="149" t="s">
        <v>3887</v>
      </c>
      <c r="F221" s="150" t="s">
        <v>3888</v>
      </c>
      <c r="G221" s="151" t="s">
        <v>513</v>
      </c>
      <c r="H221" s="152">
        <v>6</v>
      </c>
      <c r="I221" s="153"/>
      <c r="J221" s="154">
        <f t="shared" si="10"/>
        <v>0</v>
      </c>
      <c r="K221" s="150" t="s">
        <v>1</v>
      </c>
      <c r="L221" s="32"/>
      <c r="M221" s="155" t="s">
        <v>1</v>
      </c>
      <c r="N221" s="156" t="s">
        <v>41</v>
      </c>
      <c r="P221" s="157">
        <f t="shared" si="11"/>
        <v>0</v>
      </c>
      <c r="Q221" s="157">
        <v>0</v>
      </c>
      <c r="R221" s="157">
        <f t="shared" si="12"/>
        <v>0</v>
      </c>
      <c r="S221" s="157">
        <v>0</v>
      </c>
      <c r="T221" s="158">
        <f t="shared" si="13"/>
        <v>0</v>
      </c>
      <c r="AR221" s="159" t="s">
        <v>461</v>
      </c>
      <c r="AT221" s="159" t="s">
        <v>373</v>
      </c>
      <c r="AU221" s="159" t="s">
        <v>88</v>
      </c>
      <c r="AY221" s="17" t="s">
        <v>371</v>
      </c>
      <c r="BE221" s="160">
        <f t="shared" si="14"/>
        <v>0</v>
      </c>
      <c r="BF221" s="160">
        <f t="shared" si="15"/>
        <v>0</v>
      </c>
      <c r="BG221" s="160">
        <f t="shared" si="16"/>
        <v>0</v>
      </c>
      <c r="BH221" s="160">
        <f t="shared" si="17"/>
        <v>0</v>
      </c>
      <c r="BI221" s="160">
        <f t="shared" si="18"/>
        <v>0</v>
      </c>
      <c r="BJ221" s="17" t="s">
        <v>88</v>
      </c>
      <c r="BK221" s="160">
        <f t="shared" si="19"/>
        <v>0</v>
      </c>
      <c r="BL221" s="17" t="s">
        <v>461</v>
      </c>
      <c r="BM221" s="159" t="s">
        <v>1194</v>
      </c>
    </row>
    <row r="222" spans="2:65" s="1" customFormat="1" ht="16.5" customHeight="1" x14ac:dyDescent="0.2">
      <c r="B222" s="147"/>
      <c r="C222" s="189" t="s">
        <v>771</v>
      </c>
      <c r="D222" s="189" t="s">
        <v>891</v>
      </c>
      <c r="E222" s="190" t="s">
        <v>3889</v>
      </c>
      <c r="F222" s="191" t="s">
        <v>3890</v>
      </c>
      <c r="G222" s="192" t="s">
        <v>513</v>
      </c>
      <c r="H222" s="193">
        <v>6</v>
      </c>
      <c r="I222" s="194"/>
      <c r="J222" s="195">
        <f t="shared" si="10"/>
        <v>0</v>
      </c>
      <c r="K222" s="191" t="s">
        <v>1</v>
      </c>
      <c r="L222" s="196"/>
      <c r="M222" s="197" t="s">
        <v>1</v>
      </c>
      <c r="N222" s="198" t="s">
        <v>41</v>
      </c>
      <c r="P222" s="157">
        <f t="shared" si="11"/>
        <v>0</v>
      </c>
      <c r="Q222" s="157">
        <v>0</v>
      </c>
      <c r="R222" s="157">
        <f t="shared" si="12"/>
        <v>0</v>
      </c>
      <c r="S222" s="157">
        <v>0</v>
      </c>
      <c r="T222" s="158">
        <f t="shared" si="13"/>
        <v>0</v>
      </c>
      <c r="AR222" s="159" t="s">
        <v>566</v>
      </c>
      <c r="AT222" s="159" t="s">
        <v>891</v>
      </c>
      <c r="AU222" s="159" t="s">
        <v>88</v>
      </c>
      <c r="AY222" s="17" t="s">
        <v>371</v>
      </c>
      <c r="BE222" s="160">
        <f t="shared" si="14"/>
        <v>0</v>
      </c>
      <c r="BF222" s="160">
        <f t="shared" si="15"/>
        <v>0</v>
      </c>
      <c r="BG222" s="160">
        <f t="shared" si="16"/>
        <v>0</v>
      </c>
      <c r="BH222" s="160">
        <f t="shared" si="17"/>
        <v>0</v>
      </c>
      <c r="BI222" s="160">
        <f t="shared" si="18"/>
        <v>0</v>
      </c>
      <c r="BJ222" s="17" t="s">
        <v>88</v>
      </c>
      <c r="BK222" s="160">
        <f t="shared" si="19"/>
        <v>0</v>
      </c>
      <c r="BL222" s="17" t="s">
        <v>461</v>
      </c>
      <c r="BM222" s="159" t="s">
        <v>1216</v>
      </c>
    </row>
    <row r="223" spans="2:65" s="1" customFormat="1" ht="24.2" customHeight="1" x14ac:dyDescent="0.2">
      <c r="B223" s="147"/>
      <c r="C223" s="148" t="s">
        <v>775</v>
      </c>
      <c r="D223" s="148" t="s">
        <v>373</v>
      </c>
      <c r="E223" s="149" t="s">
        <v>3891</v>
      </c>
      <c r="F223" s="150" t="s">
        <v>3892</v>
      </c>
      <c r="G223" s="151" t="s">
        <v>3091</v>
      </c>
      <c r="H223" s="152">
        <v>74</v>
      </c>
      <c r="I223" s="153"/>
      <c r="J223" s="154">
        <f t="shared" si="10"/>
        <v>0</v>
      </c>
      <c r="K223" s="150" t="s">
        <v>1</v>
      </c>
      <c r="L223" s="32"/>
      <c r="M223" s="155" t="s">
        <v>1</v>
      </c>
      <c r="N223" s="156" t="s">
        <v>41</v>
      </c>
      <c r="P223" s="157">
        <f t="shared" si="11"/>
        <v>0</v>
      </c>
      <c r="Q223" s="157">
        <v>0</v>
      </c>
      <c r="R223" s="157">
        <f t="shared" si="12"/>
        <v>0</v>
      </c>
      <c r="S223" s="157">
        <v>0</v>
      </c>
      <c r="T223" s="158">
        <f t="shared" si="13"/>
        <v>0</v>
      </c>
      <c r="AR223" s="159" t="s">
        <v>461</v>
      </c>
      <c r="AT223" s="159" t="s">
        <v>373</v>
      </c>
      <c r="AU223" s="159" t="s">
        <v>88</v>
      </c>
      <c r="AY223" s="17" t="s">
        <v>371</v>
      </c>
      <c r="BE223" s="160">
        <f t="shared" si="14"/>
        <v>0</v>
      </c>
      <c r="BF223" s="160">
        <f t="shared" si="15"/>
        <v>0</v>
      </c>
      <c r="BG223" s="160">
        <f t="shared" si="16"/>
        <v>0</v>
      </c>
      <c r="BH223" s="160">
        <f t="shared" si="17"/>
        <v>0</v>
      </c>
      <c r="BI223" s="160">
        <f t="shared" si="18"/>
        <v>0</v>
      </c>
      <c r="BJ223" s="17" t="s">
        <v>88</v>
      </c>
      <c r="BK223" s="160">
        <f t="shared" si="19"/>
        <v>0</v>
      </c>
      <c r="BL223" s="17" t="s">
        <v>461</v>
      </c>
      <c r="BM223" s="159" t="s">
        <v>1261</v>
      </c>
    </row>
    <row r="224" spans="2:65" s="1" customFormat="1" ht="24.2" customHeight="1" x14ac:dyDescent="0.2">
      <c r="B224" s="147"/>
      <c r="C224" s="148" t="s">
        <v>779</v>
      </c>
      <c r="D224" s="148" t="s">
        <v>373</v>
      </c>
      <c r="E224" s="149" t="s">
        <v>3893</v>
      </c>
      <c r="F224" s="150" t="s">
        <v>3894</v>
      </c>
      <c r="G224" s="151" t="s">
        <v>513</v>
      </c>
      <c r="H224" s="152">
        <v>74</v>
      </c>
      <c r="I224" s="153"/>
      <c r="J224" s="154">
        <f t="shared" si="10"/>
        <v>0</v>
      </c>
      <c r="K224" s="150" t="s">
        <v>1</v>
      </c>
      <c r="L224" s="32"/>
      <c r="M224" s="155" t="s">
        <v>1</v>
      </c>
      <c r="N224" s="156" t="s">
        <v>41</v>
      </c>
      <c r="P224" s="157">
        <f t="shared" si="11"/>
        <v>0</v>
      </c>
      <c r="Q224" s="157">
        <v>0</v>
      </c>
      <c r="R224" s="157">
        <f t="shared" si="12"/>
        <v>0</v>
      </c>
      <c r="S224" s="157">
        <v>0</v>
      </c>
      <c r="T224" s="158">
        <f t="shared" si="13"/>
        <v>0</v>
      </c>
      <c r="AR224" s="159" t="s">
        <v>461</v>
      </c>
      <c r="AT224" s="159" t="s">
        <v>373</v>
      </c>
      <c r="AU224" s="159" t="s">
        <v>88</v>
      </c>
      <c r="AY224" s="17" t="s">
        <v>371</v>
      </c>
      <c r="BE224" s="160">
        <f t="shared" si="14"/>
        <v>0</v>
      </c>
      <c r="BF224" s="160">
        <f t="shared" si="15"/>
        <v>0</v>
      </c>
      <c r="BG224" s="160">
        <f t="shared" si="16"/>
        <v>0</v>
      </c>
      <c r="BH224" s="160">
        <f t="shared" si="17"/>
        <v>0</v>
      </c>
      <c r="BI224" s="160">
        <f t="shared" si="18"/>
        <v>0</v>
      </c>
      <c r="BJ224" s="17" t="s">
        <v>88</v>
      </c>
      <c r="BK224" s="160">
        <f t="shared" si="19"/>
        <v>0</v>
      </c>
      <c r="BL224" s="17" t="s">
        <v>461</v>
      </c>
      <c r="BM224" s="159" t="s">
        <v>1276</v>
      </c>
    </row>
    <row r="225" spans="2:65" s="1" customFormat="1" ht="16.5" customHeight="1" x14ac:dyDescent="0.2">
      <c r="B225" s="147"/>
      <c r="C225" s="189" t="s">
        <v>784</v>
      </c>
      <c r="D225" s="189" t="s">
        <v>891</v>
      </c>
      <c r="E225" s="190" t="s">
        <v>3895</v>
      </c>
      <c r="F225" s="191" t="s">
        <v>3896</v>
      </c>
      <c r="G225" s="192" t="s">
        <v>513</v>
      </c>
      <c r="H225" s="193">
        <v>15</v>
      </c>
      <c r="I225" s="194"/>
      <c r="J225" s="195">
        <f t="shared" si="10"/>
        <v>0</v>
      </c>
      <c r="K225" s="191" t="s">
        <v>1</v>
      </c>
      <c r="L225" s="196"/>
      <c r="M225" s="197" t="s">
        <v>1</v>
      </c>
      <c r="N225" s="198" t="s">
        <v>41</v>
      </c>
      <c r="P225" s="157">
        <f t="shared" si="11"/>
        <v>0</v>
      </c>
      <c r="Q225" s="157">
        <v>0</v>
      </c>
      <c r="R225" s="157">
        <f t="shared" si="12"/>
        <v>0</v>
      </c>
      <c r="S225" s="157">
        <v>0</v>
      </c>
      <c r="T225" s="158">
        <f t="shared" si="13"/>
        <v>0</v>
      </c>
      <c r="AR225" s="159" t="s">
        <v>566</v>
      </c>
      <c r="AT225" s="159" t="s">
        <v>891</v>
      </c>
      <c r="AU225" s="159" t="s">
        <v>88</v>
      </c>
      <c r="AY225" s="17" t="s">
        <v>371</v>
      </c>
      <c r="BE225" s="160">
        <f t="shared" si="14"/>
        <v>0</v>
      </c>
      <c r="BF225" s="160">
        <f t="shared" si="15"/>
        <v>0</v>
      </c>
      <c r="BG225" s="160">
        <f t="shared" si="16"/>
        <v>0</v>
      </c>
      <c r="BH225" s="160">
        <f t="shared" si="17"/>
        <v>0</v>
      </c>
      <c r="BI225" s="160">
        <f t="shared" si="18"/>
        <v>0</v>
      </c>
      <c r="BJ225" s="17" t="s">
        <v>88</v>
      </c>
      <c r="BK225" s="160">
        <f t="shared" si="19"/>
        <v>0</v>
      </c>
      <c r="BL225" s="17" t="s">
        <v>461</v>
      </c>
      <c r="BM225" s="159" t="s">
        <v>1285</v>
      </c>
    </row>
    <row r="226" spans="2:65" s="1" customFormat="1" ht="16.5" customHeight="1" x14ac:dyDescent="0.2">
      <c r="B226" s="147"/>
      <c r="C226" s="189" t="s">
        <v>791</v>
      </c>
      <c r="D226" s="189" t="s">
        <v>891</v>
      </c>
      <c r="E226" s="190" t="s">
        <v>3897</v>
      </c>
      <c r="F226" s="191" t="s">
        <v>3898</v>
      </c>
      <c r="G226" s="192" t="s">
        <v>513</v>
      </c>
      <c r="H226" s="193">
        <v>58</v>
      </c>
      <c r="I226" s="194"/>
      <c r="J226" s="195">
        <f t="shared" si="10"/>
        <v>0</v>
      </c>
      <c r="K226" s="191" t="s">
        <v>1</v>
      </c>
      <c r="L226" s="196"/>
      <c r="M226" s="197" t="s">
        <v>1</v>
      </c>
      <c r="N226" s="198" t="s">
        <v>41</v>
      </c>
      <c r="P226" s="157">
        <f t="shared" si="11"/>
        <v>0</v>
      </c>
      <c r="Q226" s="157">
        <v>0</v>
      </c>
      <c r="R226" s="157">
        <f t="shared" si="12"/>
        <v>0</v>
      </c>
      <c r="S226" s="157">
        <v>0</v>
      </c>
      <c r="T226" s="158">
        <f t="shared" si="13"/>
        <v>0</v>
      </c>
      <c r="AR226" s="159" t="s">
        <v>566</v>
      </c>
      <c r="AT226" s="159" t="s">
        <v>891</v>
      </c>
      <c r="AU226" s="159" t="s">
        <v>88</v>
      </c>
      <c r="AY226" s="17" t="s">
        <v>371</v>
      </c>
      <c r="BE226" s="160">
        <f t="shared" si="14"/>
        <v>0</v>
      </c>
      <c r="BF226" s="160">
        <f t="shared" si="15"/>
        <v>0</v>
      </c>
      <c r="BG226" s="160">
        <f t="shared" si="16"/>
        <v>0</v>
      </c>
      <c r="BH226" s="160">
        <f t="shared" si="17"/>
        <v>0</v>
      </c>
      <c r="BI226" s="160">
        <f t="shared" si="18"/>
        <v>0</v>
      </c>
      <c r="BJ226" s="17" t="s">
        <v>88</v>
      </c>
      <c r="BK226" s="160">
        <f t="shared" si="19"/>
        <v>0</v>
      </c>
      <c r="BL226" s="17" t="s">
        <v>461</v>
      </c>
      <c r="BM226" s="159" t="s">
        <v>1293</v>
      </c>
    </row>
    <row r="227" spans="2:65" s="1" customFormat="1" ht="16.5" customHeight="1" x14ac:dyDescent="0.2">
      <c r="B227" s="147"/>
      <c r="C227" s="189" t="s">
        <v>795</v>
      </c>
      <c r="D227" s="189" t="s">
        <v>891</v>
      </c>
      <c r="E227" s="190" t="s">
        <v>3899</v>
      </c>
      <c r="F227" s="191" t="s">
        <v>3900</v>
      </c>
      <c r="G227" s="192" t="s">
        <v>513</v>
      </c>
      <c r="H227" s="193">
        <v>1</v>
      </c>
      <c r="I227" s="194"/>
      <c r="J227" s="195">
        <f t="shared" si="10"/>
        <v>0</v>
      </c>
      <c r="K227" s="191" t="s">
        <v>1</v>
      </c>
      <c r="L227" s="196"/>
      <c r="M227" s="197" t="s">
        <v>1</v>
      </c>
      <c r="N227" s="198" t="s">
        <v>41</v>
      </c>
      <c r="P227" s="157">
        <f t="shared" si="11"/>
        <v>0</v>
      </c>
      <c r="Q227" s="157">
        <v>0</v>
      </c>
      <c r="R227" s="157">
        <f t="shared" si="12"/>
        <v>0</v>
      </c>
      <c r="S227" s="157">
        <v>0</v>
      </c>
      <c r="T227" s="158">
        <f t="shared" si="13"/>
        <v>0</v>
      </c>
      <c r="AR227" s="159" t="s">
        <v>566</v>
      </c>
      <c r="AT227" s="159" t="s">
        <v>891</v>
      </c>
      <c r="AU227" s="159" t="s">
        <v>88</v>
      </c>
      <c r="AY227" s="17" t="s">
        <v>371</v>
      </c>
      <c r="BE227" s="160">
        <f t="shared" si="14"/>
        <v>0</v>
      </c>
      <c r="BF227" s="160">
        <f t="shared" si="15"/>
        <v>0</v>
      </c>
      <c r="BG227" s="160">
        <f t="shared" si="16"/>
        <v>0</v>
      </c>
      <c r="BH227" s="160">
        <f t="shared" si="17"/>
        <v>0</v>
      </c>
      <c r="BI227" s="160">
        <f t="shared" si="18"/>
        <v>0</v>
      </c>
      <c r="BJ227" s="17" t="s">
        <v>88</v>
      </c>
      <c r="BK227" s="160">
        <f t="shared" si="19"/>
        <v>0</v>
      </c>
      <c r="BL227" s="17" t="s">
        <v>461</v>
      </c>
      <c r="BM227" s="159" t="s">
        <v>1301</v>
      </c>
    </row>
    <row r="228" spans="2:65" s="1" customFormat="1" ht="24.2" customHeight="1" x14ac:dyDescent="0.2">
      <c r="B228" s="147"/>
      <c r="C228" s="148" t="s">
        <v>801</v>
      </c>
      <c r="D228" s="148" t="s">
        <v>373</v>
      </c>
      <c r="E228" s="149" t="s">
        <v>3901</v>
      </c>
      <c r="F228" s="150" t="s">
        <v>3902</v>
      </c>
      <c r="G228" s="151" t="s">
        <v>3091</v>
      </c>
      <c r="H228" s="152">
        <v>2</v>
      </c>
      <c r="I228" s="153"/>
      <c r="J228" s="154">
        <f t="shared" si="10"/>
        <v>0</v>
      </c>
      <c r="K228" s="150" t="s">
        <v>1</v>
      </c>
      <c r="L228" s="32"/>
      <c r="M228" s="155" t="s">
        <v>1</v>
      </c>
      <c r="N228" s="156" t="s">
        <v>41</v>
      </c>
      <c r="P228" s="157">
        <f t="shared" si="11"/>
        <v>0</v>
      </c>
      <c r="Q228" s="157">
        <v>0</v>
      </c>
      <c r="R228" s="157">
        <f t="shared" si="12"/>
        <v>0</v>
      </c>
      <c r="S228" s="157">
        <v>0</v>
      </c>
      <c r="T228" s="158">
        <f t="shared" si="13"/>
        <v>0</v>
      </c>
      <c r="AR228" s="159" t="s">
        <v>461</v>
      </c>
      <c r="AT228" s="159" t="s">
        <v>373</v>
      </c>
      <c r="AU228" s="159" t="s">
        <v>88</v>
      </c>
      <c r="AY228" s="17" t="s">
        <v>371</v>
      </c>
      <c r="BE228" s="160">
        <f t="shared" si="14"/>
        <v>0</v>
      </c>
      <c r="BF228" s="160">
        <f t="shared" si="15"/>
        <v>0</v>
      </c>
      <c r="BG228" s="160">
        <f t="shared" si="16"/>
        <v>0</v>
      </c>
      <c r="BH228" s="160">
        <f t="shared" si="17"/>
        <v>0</v>
      </c>
      <c r="BI228" s="160">
        <f t="shared" si="18"/>
        <v>0</v>
      </c>
      <c r="BJ228" s="17" t="s">
        <v>88</v>
      </c>
      <c r="BK228" s="160">
        <f t="shared" si="19"/>
        <v>0</v>
      </c>
      <c r="BL228" s="17" t="s">
        <v>461</v>
      </c>
      <c r="BM228" s="159" t="s">
        <v>1311</v>
      </c>
    </row>
    <row r="229" spans="2:65" s="1" customFormat="1" ht="24.2" customHeight="1" x14ac:dyDescent="0.2">
      <c r="B229" s="147"/>
      <c r="C229" s="148" t="s">
        <v>807</v>
      </c>
      <c r="D229" s="148" t="s">
        <v>373</v>
      </c>
      <c r="E229" s="149" t="s">
        <v>3903</v>
      </c>
      <c r="F229" s="150" t="s">
        <v>3904</v>
      </c>
      <c r="G229" s="151" t="s">
        <v>513</v>
      </c>
      <c r="H229" s="152">
        <v>3</v>
      </c>
      <c r="I229" s="153"/>
      <c r="J229" s="154">
        <f t="shared" si="10"/>
        <v>0</v>
      </c>
      <c r="K229" s="150" t="s">
        <v>1</v>
      </c>
      <c r="L229" s="32"/>
      <c r="M229" s="155" t="s">
        <v>1</v>
      </c>
      <c r="N229" s="156" t="s">
        <v>41</v>
      </c>
      <c r="P229" s="157">
        <f t="shared" si="11"/>
        <v>0</v>
      </c>
      <c r="Q229" s="157">
        <v>0</v>
      </c>
      <c r="R229" s="157">
        <f t="shared" si="12"/>
        <v>0</v>
      </c>
      <c r="S229" s="157">
        <v>0</v>
      </c>
      <c r="T229" s="158">
        <f t="shared" si="13"/>
        <v>0</v>
      </c>
      <c r="AR229" s="159" t="s">
        <v>461</v>
      </c>
      <c r="AT229" s="159" t="s">
        <v>373</v>
      </c>
      <c r="AU229" s="159" t="s">
        <v>88</v>
      </c>
      <c r="AY229" s="17" t="s">
        <v>371</v>
      </c>
      <c r="BE229" s="160">
        <f t="shared" si="14"/>
        <v>0</v>
      </c>
      <c r="BF229" s="160">
        <f t="shared" si="15"/>
        <v>0</v>
      </c>
      <c r="BG229" s="160">
        <f t="shared" si="16"/>
        <v>0</v>
      </c>
      <c r="BH229" s="160">
        <f t="shared" si="17"/>
        <v>0</v>
      </c>
      <c r="BI229" s="160">
        <f t="shared" si="18"/>
        <v>0</v>
      </c>
      <c r="BJ229" s="17" t="s">
        <v>88</v>
      </c>
      <c r="BK229" s="160">
        <f t="shared" si="19"/>
        <v>0</v>
      </c>
      <c r="BL229" s="17" t="s">
        <v>461</v>
      </c>
      <c r="BM229" s="159" t="s">
        <v>1320</v>
      </c>
    </row>
    <row r="230" spans="2:65" s="1" customFormat="1" ht="16.5" customHeight="1" x14ac:dyDescent="0.2">
      <c r="B230" s="147"/>
      <c r="C230" s="189" t="s">
        <v>845</v>
      </c>
      <c r="D230" s="189" t="s">
        <v>891</v>
      </c>
      <c r="E230" s="190" t="s">
        <v>3905</v>
      </c>
      <c r="F230" s="191" t="s">
        <v>3906</v>
      </c>
      <c r="G230" s="192" t="s">
        <v>513</v>
      </c>
      <c r="H230" s="193">
        <v>2</v>
      </c>
      <c r="I230" s="194"/>
      <c r="J230" s="195">
        <f t="shared" si="10"/>
        <v>0</v>
      </c>
      <c r="K230" s="191" t="s">
        <v>1</v>
      </c>
      <c r="L230" s="196"/>
      <c r="M230" s="197" t="s">
        <v>1</v>
      </c>
      <c r="N230" s="198" t="s">
        <v>41</v>
      </c>
      <c r="P230" s="157">
        <f t="shared" si="11"/>
        <v>0</v>
      </c>
      <c r="Q230" s="157">
        <v>0</v>
      </c>
      <c r="R230" s="157">
        <f t="shared" si="12"/>
        <v>0</v>
      </c>
      <c r="S230" s="157">
        <v>0</v>
      </c>
      <c r="T230" s="158">
        <f t="shared" si="13"/>
        <v>0</v>
      </c>
      <c r="AR230" s="159" t="s">
        <v>566</v>
      </c>
      <c r="AT230" s="159" t="s">
        <v>891</v>
      </c>
      <c r="AU230" s="159" t="s">
        <v>88</v>
      </c>
      <c r="AY230" s="17" t="s">
        <v>371</v>
      </c>
      <c r="BE230" s="160">
        <f t="shared" si="14"/>
        <v>0</v>
      </c>
      <c r="BF230" s="160">
        <f t="shared" si="15"/>
        <v>0</v>
      </c>
      <c r="BG230" s="160">
        <f t="shared" si="16"/>
        <v>0</v>
      </c>
      <c r="BH230" s="160">
        <f t="shared" si="17"/>
        <v>0</v>
      </c>
      <c r="BI230" s="160">
        <f t="shared" si="18"/>
        <v>0</v>
      </c>
      <c r="BJ230" s="17" t="s">
        <v>88</v>
      </c>
      <c r="BK230" s="160">
        <f t="shared" si="19"/>
        <v>0</v>
      </c>
      <c r="BL230" s="17" t="s">
        <v>461</v>
      </c>
      <c r="BM230" s="159" t="s">
        <v>1330</v>
      </c>
    </row>
    <row r="231" spans="2:65" s="1" customFormat="1" ht="16.5" customHeight="1" x14ac:dyDescent="0.2">
      <c r="B231" s="147"/>
      <c r="C231" s="189" t="s">
        <v>856</v>
      </c>
      <c r="D231" s="189" t="s">
        <v>891</v>
      </c>
      <c r="E231" s="190" t="s">
        <v>3907</v>
      </c>
      <c r="F231" s="191" t="s">
        <v>3908</v>
      </c>
      <c r="G231" s="192" t="s">
        <v>513</v>
      </c>
      <c r="H231" s="193">
        <v>1</v>
      </c>
      <c r="I231" s="194"/>
      <c r="J231" s="195">
        <f t="shared" si="10"/>
        <v>0</v>
      </c>
      <c r="K231" s="191" t="s">
        <v>1</v>
      </c>
      <c r="L231" s="196"/>
      <c r="M231" s="197" t="s">
        <v>1</v>
      </c>
      <c r="N231" s="198" t="s">
        <v>41</v>
      </c>
      <c r="P231" s="157">
        <f t="shared" si="11"/>
        <v>0</v>
      </c>
      <c r="Q231" s="157">
        <v>0</v>
      </c>
      <c r="R231" s="157">
        <f t="shared" si="12"/>
        <v>0</v>
      </c>
      <c r="S231" s="157">
        <v>0</v>
      </c>
      <c r="T231" s="158">
        <f t="shared" si="13"/>
        <v>0</v>
      </c>
      <c r="AR231" s="159" t="s">
        <v>566</v>
      </c>
      <c r="AT231" s="159" t="s">
        <v>891</v>
      </c>
      <c r="AU231" s="159" t="s">
        <v>88</v>
      </c>
      <c r="AY231" s="17" t="s">
        <v>371</v>
      </c>
      <c r="BE231" s="160">
        <f t="shared" si="14"/>
        <v>0</v>
      </c>
      <c r="BF231" s="160">
        <f t="shared" si="15"/>
        <v>0</v>
      </c>
      <c r="BG231" s="160">
        <f t="shared" si="16"/>
        <v>0</v>
      </c>
      <c r="BH231" s="160">
        <f t="shared" si="17"/>
        <v>0</v>
      </c>
      <c r="BI231" s="160">
        <f t="shared" si="18"/>
        <v>0</v>
      </c>
      <c r="BJ231" s="17" t="s">
        <v>88</v>
      </c>
      <c r="BK231" s="160">
        <f t="shared" si="19"/>
        <v>0</v>
      </c>
      <c r="BL231" s="17" t="s">
        <v>461</v>
      </c>
      <c r="BM231" s="159" t="s">
        <v>1340</v>
      </c>
    </row>
    <row r="232" spans="2:65" s="1" customFormat="1" ht="24.2" customHeight="1" x14ac:dyDescent="0.2">
      <c r="B232" s="147"/>
      <c r="C232" s="148" t="s">
        <v>860</v>
      </c>
      <c r="D232" s="148" t="s">
        <v>373</v>
      </c>
      <c r="E232" s="149" t="s">
        <v>3909</v>
      </c>
      <c r="F232" s="150" t="s">
        <v>3910</v>
      </c>
      <c r="G232" s="151" t="s">
        <v>3091</v>
      </c>
      <c r="H232" s="152">
        <v>12</v>
      </c>
      <c r="I232" s="153"/>
      <c r="J232" s="154">
        <f t="shared" si="10"/>
        <v>0</v>
      </c>
      <c r="K232" s="150" t="s">
        <v>1</v>
      </c>
      <c r="L232" s="32"/>
      <c r="M232" s="155" t="s">
        <v>1</v>
      </c>
      <c r="N232" s="156" t="s">
        <v>41</v>
      </c>
      <c r="P232" s="157">
        <f t="shared" si="11"/>
        <v>0</v>
      </c>
      <c r="Q232" s="157">
        <v>0</v>
      </c>
      <c r="R232" s="157">
        <f t="shared" si="12"/>
        <v>0</v>
      </c>
      <c r="S232" s="157">
        <v>0</v>
      </c>
      <c r="T232" s="158">
        <f t="shared" si="13"/>
        <v>0</v>
      </c>
      <c r="AR232" s="159" t="s">
        <v>461</v>
      </c>
      <c r="AT232" s="159" t="s">
        <v>373</v>
      </c>
      <c r="AU232" s="159" t="s">
        <v>88</v>
      </c>
      <c r="AY232" s="17" t="s">
        <v>371</v>
      </c>
      <c r="BE232" s="160">
        <f t="shared" si="14"/>
        <v>0</v>
      </c>
      <c r="BF232" s="160">
        <f t="shared" si="15"/>
        <v>0</v>
      </c>
      <c r="BG232" s="160">
        <f t="shared" si="16"/>
        <v>0</v>
      </c>
      <c r="BH232" s="160">
        <f t="shared" si="17"/>
        <v>0</v>
      </c>
      <c r="BI232" s="160">
        <f t="shared" si="18"/>
        <v>0</v>
      </c>
      <c r="BJ232" s="17" t="s">
        <v>88</v>
      </c>
      <c r="BK232" s="160">
        <f t="shared" si="19"/>
        <v>0</v>
      </c>
      <c r="BL232" s="17" t="s">
        <v>461</v>
      </c>
      <c r="BM232" s="159" t="s">
        <v>1350</v>
      </c>
    </row>
    <row r="233" spans="2:65" s="1" customFormat="1" ht="24.2" customHeight="1" x14ac:dyDescent="0.2">
      <c r="B233" s="147"/>
      <c r="C233" s="148" t="s">
        <v>864</v>
      </c>
      <c r="D233" s="148" t="s">
        <v>373</v>
      </c>
      <c r="E233" s="149" t="s">
        <v>3911</v>
      </c>
      <c r="F233" s="150" t="s">
        <v>3912</v>
      </c>
      <c r="G233" s="151" t="s">
        <v>513</v>
      </c>
      <c r="H233" s="152">
        <v>2</v>
      </c>
      <c r="I233" s="153"/>
      <c r="J233" s="154">
        <f t="shared" si="10"/>
        <v>0</v>
      </c>
      <c r="K233" s="150" t="s">
        <v>1</v>
      </c>
      <c r="L233" s="32"/>
      <c r="M233" s="155" t="s">
        <v>1</v>
      </c>
      <c r="N233" s="156" t="s">
        <v>41</v>
      </c>
      <c r="P233" s="157">
        <f t="shared" si="11"/>
        <v>0</v>
      </c>
      <c r="Q233" s="157">
        <v>0</v>
      </c>
      <c r="R233" s="157">
        <f t="shared" si="12"/>
        <v>0</v>
      </c>
      <c r="S233" s="157">
        <v>0</v>
      </c>
      <c r="T233" s="158">
        <f t="shared" si="13"/>
        <v>0</v>
      </c>
      <c r="AR233" s="159" t="s">
        <v>461</v>
      </c>
      <c r="AT233" s="159" t="s">
        <v>373</v>
      </c>
      <c r="AU233" s="159" t="s">
        <v>88</v>
      </c>
      <c r="AY233" s="17" t="s">
        <v>371</v>
      </c>
      <c r="BE233" s="160">
        <f t="shared" si="14"/>
        <v>0</v>
      </c>
      <c r="BF233" s="160">
        <f t="shared" si="15"/>
        <v>0</v>
      </c>
      <c r="BG233" s="160">
        <f t="shared" si="16"/>
        <v>0</v>
      </c>
      <c r="BH233" s="160">
        <f t="shared" si="17"/>
        <v>0</v>
      </c>
      <c r="BI233" s="160">
        <f t="shared" si="18"/>
        <v>0</v>
      </c>
      <c r="BJ233" s="17" t="s">
        <v>88</v>
      </c>
      <c r="BK233" s="160">
        <f t="shared" si="19"/>
        <v>0</v>
      </c>
      <c r="BL233" s="17" t="s">
        <v>461</v>
      </c>
      <c r="BM233" s="159" t="s">
        <v>1364</v>
      </c>
    </row>
    <row r="234" spans="2:65" s="1" customFormat="1" ht="24.2" customHeight="1" x14ac:dyDescent="0.2">
      <c r="B234" s="147"/>
      <c r="C234" s="189" t="s">
        <v>872</v>
      </c>
      <c r="D234" s="189" t="s">
        <v>891</v>
      </c>
      <c r="E234" s="190" t="s">
        <v>3913</v>
      </c>
      <c r="F234" s="191" t="s">
        <v>3914</v>
      </c>
      <c r="G234" s="192" t="s">
        <v>513</v>
      </c>
      <c r="H234" s="193">
        <v>2</v>
      </c>
      <c r="I234" s="194"/>
      <c r="J234" s="195">
        <f t="shared" si="10"/>
        <v>0</v>
      </c>
      <c r="K234" s="191" t="s">
        <v>1</v>
      </c>
      <c r="L234" s="196"/>
      <c r="M234" s="197" t="s">
        <v>1</v>
      </c>
      <c r="N234" s="198" t="s">
        <v>41</v>
      </c>
      <c r="P234" s="157">
        <f t="shared" si="11"/>
        <v>0</v>
      </c>
      <c r="Q234" s="157">
        <v>0</v>
      </c>
      <c r="R234" s="157">
        <f t="shared" si="12"/>
        <v>0</v>
      </c>
      <c r="S234" s="157">
        <v>0</v>
      </c>
      <c r="T234" s="158">
        <f t="shared" si="13"/>
        <v>0</v>
      </c>
      <c r="AR234" s="159" t="s">
        <v>566</v>
      </c>
      <c r="AT234" s="159" t="s">
        <v>891</v>
      </c>
      <c r="AU234" s="159" t="s">
        <v>88</v>
      </c>
      <c r="AY234" s="17" t="s">
        <v>371</v>
      </c>
      <c r="BE234" s="160">
        <f t="shared" si="14"/>
        <v>0</v>
      </c>
      <c r="BF234" s="160">
        <f t="shared" si="15"/>
        <v>0</v>
      </c>
      <c r="BG234" s="160">
        <f t="shared" si="16"/>
        <v>0</v>
      </c>
      <c r="BH234" s="160">
        <f t="shared" si="17"/>
        <v>0</v>
      </c>
      <c r="BI234" s="160">
        <f t="shared" si="18"/>
        <v>0</v>
      </c>
      <c r="BJ234" s="17" t="s">
        <v>88</v>
      </c>
      <c r="BK234" s="160">
        <f t="shared" si="19"/>
        <v>0</v>
      </c>
      <c r="BL234" s="17" t="s">
        <v>461</v>
      </c>
      <c r="BM234" s="159" t="s">
        <v>1378</v>
      </c>
    </row>
    <row r="235" spans="2:65" s="1" customFormat="1" ht="33" customHeight="1" x14ac:dyDescent="0.2">
      <c r="B235" s="147"/>
      <c r="C235" s="148" t="s">
        <v>876</v>
      </c>
      <c r="D235" s="148" t="s">
        <v>373</v>
      </c>
      <c r="E235" s="149" t="s">
        <v>3915</v>
      </c>
      <c r="F235" s="150" t="s">
        <v>3916</v>
      </c>
      <c r="G235" s="151" t="s">
        <v>3091</v>
      </c>
      <c r="H235" s="152">
        <v>10</v>
      </c>
      <c r="I235" s="153"/>
      <c r="J235" s="154">
        <f t="shared" si="10"/>
        <v>0</v>
      </c>
      <c r="K235" s="150" t="s">
        <v>1</v>
      </c>
      <c r="L235" s="32"/>
      <c r="M235" s="155" t="s">
        <v>1</v>
      </c>
      <c r="N235" s="156" t="s">
        <v>41</v>
      </c>
      <c r="P235" s="157">
        <f t="shared" si="11"/>
        <v>0</v>
      </c>
      <c r="Q235" s="157">
        <v>0</v>
      </c>
      <c r="R235" s="157">
        <f t="shared" si="12"/>
        <v>0</v>
      </c>
      <c r="S235" s="157">
        <v>0</v>
      </c>
      <c r="T235" s="158">
        <f t="shared" si="13"/>
        <v>0</v>
      </c>
      <c r="AR235" s="159" t="s">
        <v>461</v>
      </c>
      <c r="AT235" s="159" t="s">
        <v>373</v>
      </c>
      <c r="AU235" s="159" t="s">
        <v>88</v>
      </c>
      <c r="AY235" s="17" t="s">
        <v>371</v>
      </c>
      <c r="BE235" s="160">
        <f t="shared" si="14"/>
        <v>0</v>
      </c>
      <c r="BF235" s="160">
        <f t="shared" si="15"/>
        <v>0</v>
      </c>
      <c r="BG235" s="160">
        <f t="shared" si="16"/>
        <v>0</v>
      </c>
      <c r="BH235" s="160">
        <f t="shared" si="17"/>
        <v>0</v>
      </c>
      <c r="BI235" s="160">
        <f t="shared" si="18"/>
        <v>0</v>
      </c>
      <c r="BJ235" s="17" t="s">
        <v>88</v>
      </c>
      <c r="BK235" s="160">
        <f t="shared" si="19"/>
        <v>0</v>
      </c>
      <c r="BL235" s="17" t="s">
        <v>461</v>
      </c>
      <c r="BM235" s="159" t="s">
        <v>1387</v>
      </c>
    </row>
    <row r="236" spans="2:65" s="1" customFormat="1" ht="33" customHeight="1" x14ac:dyDescent="0.2">
      <c r="B236" s="147"/>
      <c r="C236" s="148" t="s">
        <v>880</v>
      </c>
      <c r="D236" s="148" t="s">
        <v>373</v>
      </c>
      <c r="E236" s="149" t="s">
        <v>3917</v>
      </c>
      <c r="F236" s="150" t="s">
        <v>3918</v>
      </c>
      <c r="G236" s="151" t="s">
        <v>513</v>
      </c>
      <c r="H236" s="152">
        <v>3</v>
      </c>
      <c r="I236" s="153"/>
      <c r="J236" s="154">
        <f t="shared" si="10"/>
        <v>0</v>
      </c>
      <c r="K236" s="150" t="s">
        <v>1</v>
      </c>
      <c r="L236" s="32"/>
      <c r="M236" s="155" t="s">
        <v>1</v>
      </c>
      <c r="N236" s="156" t="s">
        <v>41</v>
      </c>
      <c r="P236" s="157">
        <f t="shared" si="11"/>
        <v>0</v>
      </c>
      <c r="Q236" s="157">
        <v>0</v>
      </c>
      <c r="R236" s="157">
        <f t="shared" si="12"/>
        <v>0</v>
      </c>
      <c r="S236" s="157">
        <v>0</v>
      </c>
      <c r="T236" s="158">
        <f t="shared" si="13"/>
        <v>0</v>
      </c>
      <c r="AR236" s="159" t="s">
        <v>461</v>
      </c>
      <c r="AT236" s="159" t="s">
        <v>373</v>
      </c>
      <c r="AU236" s="159" t="s">
        <v>88</v>
      </c>
      <c r="AY236" s="17" t="s">
        <v>371</v>
      </c>
      <c r="BE236" s="160">
        <f t="shared" si="14"/>
        <v>0</v>
      </c>
      <c r="BF236" s="160">
        <f t="shared" si="15"/>
        <v>0</v>
      </c>
      <c r="BG236" s="160">
        <f t="shared" si="16"/>
        <v>0</v>
      </c>
      <c r="BH236" s="160">
        <f t="shared" si="17"/>
        <v>0</v>
      </c>
      <c r="BI236" s="160">
        <f t="shared" si="18"/>
        <v>0</v>
      </c>
      <c r="BJ236" s="17" t="s">
        <v>88</v>
      </c>
      <c r="BK236" s="160">
        <f t="shared" si="19"/>
        <v>0</v>
      </c>
      <c r="BL236" s="17" t="s">
        <v>461</v>
      </c>
      <c r="BM236" s="159" t="s">
        <v>1395</v>
      </c>
    </row>
    <row r="237" spans="2:65" s="1" customFormat="1" ht="24.2" customHeight="1" x14ac:dyDescent="0.2">
      <c r="B237" s="147"/>
      <c r="C237" s="189" t="s">
        <v>885</v>
      </c>
      <c r="D237" s="189" t="s">
        <v>891</v>
      </c>
      <c r="E237" s="190" t="s">
        <v>3919</v>
      </c>
      <c r="F237" s="191" t="s">
        <v>3920</v>
      </c>
      <c r="G237" s="192" t="s">
        <v>513</v>
      </c>
      <c r="H237" s="193">
        <v>3</v>
      </c>
      <c r="I237" s="194"/>
      <c r="J237" s="195">
        <f t="shared" si="10"/>
        <v>0</v>
      </c>
      <c r="K237" s="191" t="s">
        <v>1</v>
      </c>
      <c r="L237" s="196"/>
      <c r="M237" s="197" t="s">
        <v>1</v>
      </c>
      <c r="N237" s="198" t="s">
        <v>41</v>
      </c>
      <c r="P237" s="157">
        <f t="shared" si="11"/>
        <v>0</v>
      </c>
      <c r="Q237" s="157">
        <v>0</v>
      </c>
      <c r="R237" s="157">
        <f t="shared" si="12"/>
        <v>0</v>
      </c>
      <c r="S237" s="157">
        <v>0</v>
      </c>
      <c r="T237" s="158">
        <f t="shared" si="13"/>
        <v>0</v>
      </c>
      <c r="AR237" s="159" t="s">
        <v>566</v>
      </c>
      <c r="AT237" s="159" t="s">
        <v>891</v>
      </c>
      <c r="AU237" s="159" t="s">
        <v>88</v>
      </c>
      <c r="AY237" s="17" t="s">
        <v>371</v>
      </c>
      <c r="BE237" s="160">
        <f t="shared" si="14"/>
        <v>0</v>
      </c>
      <c r="BF237" s="160">
        <f t="shared" si="15"/>
        <v>0</v>
      </c>
      <c r="BG237" s="160">
        <f t="shared" si="16"/>
        <v>0</v>
      </c>
      <c r="BH237" s="160">
        <f t="shared" si="17"/>
        <v>0</v>
      </c>
      <c r="BI237" s="160">
        <f t="shared" si="18"/>
        <v>0</v>
      </c>
      <c r="BJ237" s="17" t="s">
        <v>88</v>
      </c>
      <c r="BK237" s="160">
        <f t="shared" si="19"/>
        <v>0</v>
      </c>
      <c r="BL237" s="17" t="s">
        <v>461</v>
      </c>
      <c r="BM237" s="159" t="s">
        <v>1405</v>
      </c>
    </row>
    <row r="238" spans="2:65" s="1" customFormat="1" ht="37.9" customHeight="1" x14ac:dyDescent="0.2">
      <c r="B238" s="147"/>
      <c r="C238" s="148" t="s">
        <v>890</v>
      </c>
      <c r="D238" s="148" t="s">
        <v>373</v>
      </c>
      <c r="E238" s="149" t="s">
        <v>3921</v>
      </c>
      <c r="F238" s="150" t="s">
        <v>3922</v>
      </c>
      <c r="G238" s="151" t="s">
        <v>513</v>
      </c>
      <c r="H238" s="152">
        <v>7</v>
      </c>
      <c r="I238" s="153"/>
      <c r="J238" s="154">
        <f t="shared" si="10"/>
        <v>0</v>
      </c>
      <c r="K238" s="150" t="s">
        <v>1</v>
      </c>
      <c r="L238" s="32"/>
      <c r="M238" s="155" t="s">
        <v>1</v>
      </c>
      <c r="N238" s="156" t="s">
        <v>41</v>
      </c>
      <c r="P238" s="157">
        <f t="shared" si="11"/>
        <v>0</v>
      </c>
      <c r="Q238" s="157">
        <v>0</v>
      </c>
      <c r="R238" s="157">
        <f t="shared" si="12"/>
        <v>0</v>
      </c>
      <c r="S238" s="157">
        <v>0</v>
      </c>
      <c r="T238" s="158">
        <f t="shared" si="13"/>
        <v>0</v>
      </c>
      <c r="AR238" s="159" t="s">
        <v>461</v>
      </c>
      <c r="AT238" s="159" t="s">
        <v>373</v>
      </c>
      <c r="AU238" s="159" t="s">
        <v>88</v>
      </c>
      <c r="AY238" s="17" t="s">
        <v>371</v>
      </c>
      <c r="BE238" s="160">
        <f t="shared" si="14"/>
        <v>0</v>
      </c>
      <c r="BF238" s="160">
        <f t="shared" si="15"/>
        <v>0</v>
      </c>
      <c r="BG238" s="160">
        <f t="shared" si="16"/>
        <v>0</v>
      </c>
      <c r="BH238" s="160">
        <f t="shared" si="17"/>
        <v>0</v>
      </c>
      <c r="BI238" s="160">
        <f t="shared" si="18"/>
        <v>0</v>
      </c>
      <c r="BJ238" s="17" t="s">
        <v>88</v>
      </c>
      <c r="BK238" s="160">
        <f t="shared" si="19"/>
        <v>0</v>
      </c>
      <c r="BL238" s="17" t="s">
        <v>461</v>
      </c>
      <c r="BM238" s="159" t="s">
        <v>1416</v>
      </c>
    </row>
    <row r="239" spans="2:65" s="1" customFormat="1" ht="21.75" customHeight="1" x14ac:dyDescent="0.2">
      <c r="B239" s="147"/>
      <c r="C239" s="189" t="s">
        <v>896</v>
      </c>
      <c r="D239" s="189" t="s">
        <v>891</v>
      </c>
      <c r="E239" s="190" t="s">
        <v>3923</v>
      </c>
      <c r="F239" s="191" t="s">
        <v>3924</v>
      </c>
      <c r="G239" s="192" t="s">
        <v>513</v>
      </c>
      <c r="H239" s="193">
        <v>7</v>
      </c>
      <c r="I239" s="194"/>
      <c r="J239" s="195">
        <f t="shared" si="10"/>
        <v>0</v>
      </c>
      <c r="K239" s="191" t="s">
        <v>1</v>
      </c>
      <c r="L239" s="196"/>
      <c r="M239" s="197" t="s">
        <v>1</v>
      </c>
      <c r="N239" s="198" t="s">
        <v>41</v>
      </c>
      <c r="P239" s="157">
        <f t="shared" si="11"/>
        <v>0</v>
      </c>
      <c r="Q239" s="157">
        <v>0</v>
      </c>
      <c r="R239" s="157">
        <f t="shared" si="12"/>
        <v>0</v>
      </c>
      <c r="S239" s="157">
        <v>0</v>
      </c>
      <c r="T239" s="158">
        <f t="shared" si="13"/>
        <v>0</v>
      </c>
      <c r="AR239" s="159" t="s">
        <v>566</v>
      </c>
      <c r="AT239" s="159" t="s">
        <v>891</v>
      </c>
      <c r="AU239" s="159" t="s">
        <v>88</v>
      </c>
      <c r="AY239" s="17" t="s">
        <v>371</v>
      </c>
      <c r="BE239" s="160">
        <f t="shared" si="14"/>
        <v>0</v>
      </c>
      <c r="BF239" s="160">
        <f t="shared" si="15"/>
        <v>0</v>
      </c>
      <c r="BG239" s="160">
        <f t="shared" si="16"/>
        <v>0</v>
      </c>
      <c r="BH239" s="160">
        <f t="shared" si="17"/>
        <v>0</v>
      </c>
      <c r="BI239" s="160">
        <f t="shared" si="18"/>
        <v>0</v>
      </c>
      <c r="BJ239" s="17" t="s">
        <v>88</v>
      </c>
      <c r="BK239" s="160">
        <f t="shared" si="19"/>
        <v>0</v>
      </c>
      <c r="BL239" s="17" t="s">
        <v>461</v>
      </c>
      <c r="BM239" s="159" t="s">
        <v>1456</v>
      </c>
    </row>
    <row r="240" spans="2:65" s="1" customFormat="1" ht="33" customHeight="1" x14ac:dyDescent="0.2">
      <c r="B240" s="147"/>
      <c r="C240" s="148" t="s">
        <v>902</v>
      </c>
      <c r="D240" s="148" t="s">
        <v>373</v>
      </c>
      <c r="E240" s="149" t="s">
        <v>3925</v>
      </c>
      <c r="F240" s="150" t="s">
        <v>3926</v>
      </c>
      <c r="G240" s="151" t="s">
        <v>3091</v>
      </c>
      <c r="H240" s="152">
        <v>1</v>
      </c>
      <c r="I240" s="153"/>
      <c r="J240" s="154">
        <f t="shared" si="10"/>
        <v>0</v>
      </c>
      <c r="K240" s="150" t="s">
        <v>1</v>
      </c>
      <c r="L240" s="32"/>
      <c r="M240" s="155" t="s">
        <v>1</v>
      </c>
      <c r="N240" s="156" t="s">
        <v>41</v>
      </c>
      <c r="P240" s="157">
        <f t="shared" si="11"/>
        <v>0</v>
      </c>
      <c r="Q240" s="157">
        <v>0</v>
      </c>
      <c r="R240" s="157">
        <f t="shared" si="12"/>
        <v>0</v>
      </c>
      <c r="S240" s="157">
        <v>0</v>
      </c>
      <c r="T240" s="158">
        <f t="shared" si="13"/>
        <v>0</v>
      </c>
      <c r="AR240" s="159" t="s">
        <v>461</v>
      </c>
      <c r="AT240" s="159" t="s">
        <v>373</v>
      </c>
      <c r="AU240" s="159" t="s">
        <v>88</v>
      </c>
      <c r="AY240" s="17" t="s">
        <v>371</v>
      </c>
      <c r="BE240" s="160">
        <f t="shared" si="14"/>
        <v>0</v>
      </c>
      <c r="BF240" s="160">
        <f t="shared" si="15"/>
        <v>0</v>
      </c>
      <c r="BG240" s="160">
        <f t="shared" si="16"/>
        <v>0</v>
      </c>
      <c r="BH240" s="160">
        <f t="shared" si="17"/>
        <v>0</v>
      </c>
      <c r="BI240" s="160">
        <f t="shared" si="18"/>
        <v>0</v>
      </c>
      <c r="BJ240" s="17" t="s">
        <v>88</v>
      </c>
      <c r="BK240" s="160">
        <f t="shared" si="19"/>
        <v>0</v>
      </c>
      <c r="BL240" s="17" t="s">
        <v>461</v>
      </c>
      <c r="BM240" s="159" t="s">
        <v>1466</v>
      </c>
    </row>
    <row r="241" spans="2:65" s="1" customFormat="1" ht="24.2" customHeight="1" x14ac:dyDescent="0.2">
      <c r="B241" s="147"/>
      <c r="C241" s="148" t="s">
        <v>908</v>
      </c>
      <c r="D241" s="148" t="s">
        <v>373</v>
      </c>
      <c r="E241" s="149" t="s">
        <v>3927</v>
      </c>
      <c r="F241" s="150" t="s">
        <v>3928</v>
      </c>
      <c r="G241" s="151" t="s">
        <v>513</v>
      </c>
      <c r="H241" s="152">
        <v>1</v>
      </c>
      <c r="I241" s="153"/>
      <c r="J241" s="154">
        <f t="shared" si="10"/>
        <v>0</v>
      </c>
      <c r="K241" s="150" t="s">
        <v>1</v>
      </c>
      <c r="L241" s="32"/>
      <c r="M241" s="155" t="s">
        <v>1</v>
      </c>
      <c r="N241" s="156" t="s">
        <v>41</v>
      </c>
      <c r="P241" s="157">
        <f t="shared" si="11"/>
        <v>0</v>
      </c>
      <c r="Q241" s="157">
        <v>0</v>
      </c>
      <c r="R241" s="157">
        <f t="shared" si="12"/>
        <v>0</v>
      </c>
      <c r="S241" s="157">
        <v>0</v>
      </c>
      <c r="T241" s="158">
        <f t="shared" si="13"/>
        <v>0</v>
      </c>
      <c r="AR241" s="159" t="s">
        <v>461</v>
      </c>
      <c r="AT241" s="159" t="s">
        <v>373</v>
      </c>
      <c r="AU241" s="159" t="s">
        <v>88</v>
      </c>
      <c r="AY241" s="17" t="s">
        <v>371</v>
      </c>
      <c r="BE241" s="160">
        <f t="shared" si="14"/>
        <v>0</v>
      </c>
      <c r="BF241" s="160">
        <f t="shared" si="15"/>
        <v>0</v>
      </c>
      <c r="BG241" s="160">
        <f t="shared" si="16"/>
        <v>0</v>
      </c>
      <c r="BH241" s="160">
        <f t="shared" si="17"/>
        <v>0</v>
      </c>
      <c r="BI241" s="160">
        <f t="shared" si="18"/>
        <v>0</v>
      </c>
      <c r="BJ241" s="17" t="s">
        <v>88</v>
      </c>
      <c r="BK241" s="160">
        <f t="shared" si="19"/>
        <v>0</v>
      </c>
      <c r="BL241" s="17" t="s">
        <v>461</v>
      </c>
      <c r="BM241" s="159" t="s">
        <v>1475</v>
      </c>
    </row>
    <row r="242" spans="2:65" s="1" customFormat="1" ht="16.5" customHeight="1" x14ac:dyDescent="0.2">
      <c r="B242" s="147"/>
      <c r="C242" s="189" t="s">
        <v>914</v>
      </c>
      <c r="D242" s="189" t="s">
        <v>891</v>
      </c>
      <c r="E242" s="190" t="s">
        <v>3929</v>
      </c>
      <c r="F242" s="191" t="s">
        <v>3930</v>
      </c>
      <c r="G242" s="192" t="s">
        <v>513</v>
      </c>
      <c r="H242" s="193">
        <v>1</v>
      </c>
      <c r="I242" s="194"/>
      <c r="J242" s="195">
        <f t="shared" si="10"/>
        <v>0</v>
      </c>
      <c r="K242" s="191" t="s">
        <v>1</v>
      </c>
      <c r="L242" s="196"/>
      <c r="M242" s="197" t="s">
        <v>1</v>
      </c>
      <c r="N242" s="198" t="s">
        <v>41</v>
      </c>
      <c r="P242" s="157">
        <f t="shared" si="11"/>
        <v>0</v>
      </c>
      <c r="Q242" s="157">
        <v>0</v>
      </c>
      <c r="R242" s="157">
        <f t="shared" si="12"/>
        <v>0</v>
      </c>
      <c r="S242" s="157">
        <v>0</v>
      </c>
      <c r="T242" s="158">
        <f t="shared" si="13"/>
        <v>0</v>
      </c>
      <c r="AR242" s="159" t="s">
        <v>566</v>
      </c>
      <c r="AT242" s="159" t="s">
        <v>891</v>
      </c>
      <c r="AU242" s="159" t="s">
        <v>88</v>
      </c>
      <c r="AY242" s="17" t="s">
        <v>371</v>
      </c>
      <c r="BE242" s="160">
        <f t="shared" si="14"/>
        <v>0</v>
      </c>
      <c r="BF242" s="160">
        <f t="shared" si="15"/>
        <v>0</v>
      </c>
      <c r="BG242" s="160">
        <f t="shared" si="16"/>
        <v>0</v>
      </c>
      <c r="BH242" s="160">
        <f t="shared" si="17"/>
        <v>0</v>
      </c>
      <c r="BI242" s="160">
        <f t="shared" si="18"/>
        <v>0</v>
      </c>
      <c r="BJ242" s="17" t="s">
        <v>88</v>
      </c>
      <c r="BK242" s="160">
        <f t="shared" si="19"/>
        <v>0</v>
      </c>
      <c r="BL242" s="17" t="s">
        <v>461</v>
      </c>
      <c r="BM242" s="159" t="s">
        <v>1484</v>
      </c>
    </row>
    <row r="243" spans="2:65" s="1" customFormat="1" ht="37.9" customHeight="1" x14ac:dyDescent="0.2">
      <c r="B243" s="147"/>
      <c r="C243" s="148" t="s">
        <v>919</v>
      </c>
      <c r="D243" s="148" t="s">
        <v>373</v>
      </c>
      <c r="E243" s="149" t="s">
        <v>3931</v>
      </c>
      <c r="F243" s="150" t="s">
        <v>3932</v>
      </c>
      <c r="G243" s="151" t="s">
        <v>444</v>
      </c>
      <c r="H243" s="152">
        <v>3.456</v>
      </c>
      <c r="I243" s="153"/>
      <c r="J243" s="154">
        <f t="shared" si="10"/>
        <v>0</v>
      </c>
      <c r="K243" s="150" t="s">
        <v>1</v>
      </c>
      <c r="L243" s="32"/>
      <c r="M243" s="155" t="s">
        <v>1</v>
      </c>
      <c r="N243" s="156" t="s">
        <v>41</v>
      </c>
      <c r="P243" s="157">
        <f t="shared" si="11"/>
        <v>0</v>
      </c>
      <c r="Q243" s="157">
        <v>0</v>
      </c>
      <c r="R243" s="157">
        <f t="shared" si="12"/>
        <v>0</v>
      </c>
      <c r="S243" s="157">
        <v>0</v>
      </c>
      <c r="T243" s="158">
        <f t="shared" si="13"/>
        <v>0</v>
      </c>
      <c r="AR243" s="159" t="s">
        <v>461</v>
      </c>
      <c r="AT243" s="159" t="s">
        <v>373</v>
      </c>
      <c r="AU243" s="159" t="s">
        <v>88</v>
      </c>
      <c r="AY243" s="17" t="s">
        <v>371</v>
      </c>
      <c r="BE243" s="160">
        <f t="shared" si="14"/>
        <v>0</v>
      </c>
      <c r="BF243" s="160">
        <f t="shared" si="15"/>
        <v>0</v>
      </c>
      <c r="BG243" s="160">
        <f t="shared" si="16"/>
        <v>0</v>
      </c>
      <c r="BH243" s="160">
        <f t="shared" si="17"/>
        <v>0</v>
      </c>
      <c r="BI243" s="160">
        <f t="shared" si="18"/>
        <v>0</v>
      </c>
      <c r="BJ243" s="17" t="s">
        <v>88</v>
      </c>
      <c r="BK243" s="160">
        <f t="shared" si="19"/>
        <v>0</v>
      </c>
      <c r="BL243" s="17" t="s">
        <v>461</v>
      </c>
      <c r="BM243" s="159" t="s">
        <v>1494</v>
      </c>
    </row>
    <row r="244" spans="2:65" s="1" customFormat="1" ht="24.2" customHeight="1" x14ac:dyDescent="0.2">
      <c r="B244" s="147"/>
      <c r="C244" s="148" t="s">
        <v>923</v>
      </c>
      <c r="D244" s="148" t="s">
        <v>373</v>
      </c>
      <c r="E244" s="149" t="s">
        <v>3933</v>
      </c>
      <c r="F244" s="150" t="s">
        <v>3934</v>
      </c>
      <c r="G244" s="151" t="s">
        <v>513</v>
      </c>
      <c r="H244" s="152">
        <v>74</v>
      </c>
      <c r="I244" s="153"/>
      <c r="J244" s="154">
        <f t="shared" si="10"/>
        <v>0</v>
      </c>
      <c r="K244" s="150" t="s">
        <v>1</v>
      </c>
      <c r="L244" s="32"/>
      <c r="M244" s="155" t="s">
        <v>1</v>
      </c>
      <c r="N244" s="156" t="s">
        <v>41</v>
      </c>
      <c r="P244" s="157">
        <f t="shared" si="11"/>
        <v>0</v>
      </c>
      <c r="Q244" s="157">
        <v>0</v>
      </c>
      <c r="R244" s="157">
        <f t="shared" si="12"/>
        <v>0</v>
      </c>
      <c r="S244" s="157">
        <v>0</v>
      </c>
      <c r="T244" s="158">
        <f t="shared" si="13"/>
        <v>0</v>
      </c>
      <c r="AR244" s="159" t="s">
        <v>461</v>
      </c>
      <c r="AT244" s="159" t="s">
        <v>373</v>
      </c>
      <c r="AU244" s="159" t="s">
        <v>88</v>
      </c>
      <c r="AY244" s="17" t="s">
        <v>371</v>
      </c>
      <c r="BE244" s="160">
        <f t="shared" si="14"/>
        <v>0</v>
      </c>
      <c r="BF244" s="160">
        <f t="shared" si="15"/>
        <v>0</v>
      </c>
      <c r="BG244" s="160">
        <f t="shared" si="16"/>
        <v>0</v>
      </c>
      <c r="BH244" s="160">
        <f t="shared" si="17"/>
        <v>0</v>
      </c>
      <c r="BI244" s="160">
        <f t="shared" si="18"/>
        <v>0</v>
      </c>
      <c r="BJ244" s="17" t="s">
        <v>88</v>
      </c>
      <c r="BK244" s="160">
        <f t="shared" si="19"/>
        <v>0</v>
      </c>
      <c r="BL244" s="17" t="s">
        <v>461</v>
      </c>
      <c r="BM244" s="159" t="s">
        <v>1503</v>
      </c>
    </row>
    <row r="245" spans="2:65" s="1" customFormat="1" ht="21.75" customHeight="1" x14ac:dyDescent="0.2">
      <c r="B245" s="147"/>
      <c r="C245" s="189" t="s">
        <v>928</v>
      </c>
      <c r="D245" s="189" t="s">
        <v>891</v>
      </c>
      <c r="E245" s="190" t="s">
        <v>3935</v>
      </c>
      <c r="F245" s="191" t="s">
        <v>3936</v>
      </c>
      <c r="G245" s="192" t="s">
        <v>513</v>
      </c>
      <c r="H245" s="193">
        <v>74</v>
      </c>
      <c r="I245" s="194"/>
      <c r="J245" s="195">
        <f t="shared" si="10"/>
        <v>0</v>
      </c>
      <c r="K245" s="191" t="s">
        <v>1</v>
      </c>
      <c r="L245" s="196"/>
      <c r="M245" s="197" t="s">
        <v>1</v>
      </c>
      <c r="N245" s="198" t="s">
        <v>41</v>
      </c>
      <c r="P245" s="157">
        <f t="shared" si="11"/>
        <v>0</v>
      </c>
      <c r="Q245" s="157">
        <v>0</v>
      </c>
      <c r="R245" s="157">
        <f t="shared" si="12"/>
        <v>0</v>
      </c>
      <c r="S245" s="157">
        <v>0</v>
      </c>
      <c r="T245" s="158">
        <f t="shared" si="13"/>
        <v>0</v>
      </c>
      <c r="AR245" s="159" t="s">
        <v>566</v>
      </c>
      <c r="AT245" s="159" t="s">
        <v>891</v>
      </c>
      <c r="AU245" s="159" t="s">
        <v>88</v>
      </c>
      <c r="AY245" s="17" t="s">
        <v>371</v>
      </c>
      <c r="BE245" s="160">
        <f t="shared" si="14"/>
        <v>0</v>
      </c>
      <c r="BF245" s="160">
        <f t="shared" si="15"/>
        <v>0</v>
      </c>
      <c r="BG245" s="160">
        <f t="shared" si="16"/>
        <v>0</v>
      </c>
      <c r="BH245" s="160">
        <f t="shared" si="17"/>
        <v>0</v>
      </c>
      <c r="BI245" s="160">
        <f t="shared" si="18"/>
        <v>0</v>
      </c>
      <c r="BJ245" s="17" t="s">
        <v>88</v>
      </c>
      <c r="BK245" s="160">
        <f t="shared" si="19"/>
        <v>0</v>
      </c>
      <c r="BL245" s="17" t="s">
        <v>461</v>
      </c>
      <c r="BM245" s="159" t="s">
        <v>1511</v>
      </c>
    </row>
    <row r="246" spans="2:65" s="1" customFormat="1" ht="33" customHeight="1" x14ac:dyDescent="0.2">
      <c r="B246" s="147"/>
      <c r="C246" s="148" t="s">
        <v>933</v>
      </c>
      <c r="D246" s="148" t="s">
        <v>373</v>
      </c>
      <c r="E246" s="149" t="s">
        <v>3937</v>
      </c>
      <c r="F246" s="150" t="s">
        <v>3938</v>
      </c>
      <c r="G246" s="151" t="s">
        <v>513</v>
      </c>
      <c r="H246" s="152">
        <v>3</v>
      </c>
      <c r="I246" s="153"/>
      <c r="J246" s="154">
        <f t="shared" si="10"/>
        <v>0</v>
      </c>
      <c r="K246" s="150" t="s">
        <v>1</v>
      </c>
      <c r="L246" s="32"/>
      <c r="M246" s="155" t="s">
        <v>1</v>
      </c>
      <c r="N246" s="156" t="s">
        <v>41</v>
      </c>
      <c r="P246" s="157">
        <f t="shared" si="11"/>
        <v>0</v>
      </c>
      <c r="Q246" s="157">
        <v>0</v>
      </c>
      <c r="R246" s="157">
        <f t="shared" si="12"/>
        <v>0</v>
      </c>
      <c r="S246" s="157">
        <v>0</v>
      </c>
      <c r="T246" s="158">
        <f t="shared" si="13"/>
        <v>0</v>
      </c>
      <c r="AR246" s="159" t="s">
        <v>461</v>
      </c>
      <c r="AT246" s="159" t="s">
        <v>373</v>
      </c>
      <c r="AU246" s="159" t="s">
        <v>88</v>
      </c>
      <c r="AY246" s="17" t="s">
        <v>371</v>
      </c>
      <c r="BE246" s="160">
        <f t="shared" si="14"/>
        <v>0</v>
      </c>
      <c r="BF246" s="160">
        <f t="shared" si="15"/>
        <v>0</v>
      </c>
      <c r="BG246" s="160">
        <f t="shared" si="16"/>
        <v>0</v>
      </c>
      <c r="BH246" s="160">
        <f t="shared" si="17"/>
        <v>0</v>
      </c>
      <c r="BI246" s="160">
        <f t="shared" si="18"/>
        <v>0</v>
      </c>
      <c r="BJ246" s="17" t="s">
        <v>88</v>
      </c>
      <c r="BK246" s="160">
        <f t="shared" si="19"/>
        <v>0</v>
      </c>
      <c r="BL246" s="17" t="s">
        <v>461</v>
      </c>
      <c r="BM246" s="159" t="s">
        <v>1521</v>
      </c>
    </row>
    <row r="247" spans="2:65" s="1" customFormat="1" ht="24.2" customHeight="1" x14ac:dyDescent="0.2">
      <c r="B247" s="147"/>
      <c r="C247" s="189" t="s">
        <v>937</v>
      </c>
      <c r="D247" s="189" t="s">
        <v>891</v>
      </c>
      <c r="E247" s="190" t="s">
        <v>3939</v>
      </c>
      <c r="F247" s="191" t="s">
        <v>3940</v>
      </c>
      <c r="G247" s="192" t="s">
        <v>513</v>
      </c>
      <c r="H247" s="193">
        <v>3</v>
      </c>
      <c r="I247" s="194"/>
      <c r="J247" s="195">
        <f t="shared" si="10"/>
        <v>0</v>
      </c>
      <c r="K247" s="191" t="s">
        <v>1</v>
      </c>
      <c r="L247" s="196"/>
      <c r="M247" s="197" t="s">
        <v>1</v>
      </c>
      <c r="N247" s="198" t="s">
        <v>41</v>
      </c>
      <c r="P247" s="157">
        <f t="shared" si="11"/>
        <v>0</v>
      </c>
      <c r="Q247" s="157">
        <v>0</v>
      </c>
      <c r="R247" s="157">
        <f t="shared" si="12"/>
        <v>0</v>
      </c>
      <c r="S247" s="157">
        <v>0</v>
      </c>
      <c r="T247" s="158">
        <f t="shared" si="13"/>
        <v>0</v>
      </c>
      <c r="AR247" s="159" t="s">
        <v>566</v>
      </c>
      <c r="AT247" s="159" t="s">
        <v>891</v>
      </c>
      <c r="AU247" s="159" t="s">
        <v>88</v>
      </c>
      <c r="AY247" s="17" t="s">
        <v>371</v>
      </c>
      <c r="BE247" s="160">
        <f t="shared" si="14"/>
        <v>0</v>
      </c>
      <c r="BF247" s="160">
        <f t="shared" si="15"/>
        <v>0</v>
      </c>
      <c r="BG247" s="160">
        <f t="shared" si="16"/>
        <v>0</v>
      </c>
      <c r="BH247" s="160">
        <f t="shared" si="17"/>
        <v>0</v>
      </c>
      <c r="BI247" s="160">
        <f t="shared" si="18"/>
        <v>0</v>
      </c>
      <c r="BJ247" s="17" t="s">
        <v>88</v>
      </c>
      <c r="BK247" s="160">
        <f t="shared" si="19"/>
        <v>0</v>
      </c>
      <c r="BL247" s="17" t="s">
        <v>461</v>
      </c>
      <c r="BM247" s="159" t="s">
        <v>1530</v>
      </c>
    </row>
    <row r="248" spans="2:65" s="1" customFormat="1" ht="33" customHeight="1" x14ac:dyDescent="0.2">
      <c r="B248" s="147"/>
      <c r="C248" s="148" t="s">
        <v>941</v>
      </c>
      <c r="D248" s="148" t="s">
        <v>373</v>
      </c>
      <c r="E248" s="149" t="s">
        <v>3941</v>
      </c>
      <c r="F248" s="150" t="s">
        <v>3942</v>
      </c>
      <c r="G248" s="151" t="s">
        <v>513</v>
      </c>
      <c r="H248" s="152">
        <v>7</v>
      </c>
      <c r="I248" s="153"/>
      <c r="J248" s="154">
        <f t="shared" si="10"/>
        <v>0</v>
      </c>
      <c r="K248" s="150" t="s">
        <v>1</v>
      </c>
      <c r="L248" s="32"/>
      <c r="M248" s="155" t="s">
        <v>1</v>
      </c>
      <c r="N248" s="156" t="s">
        <v>41</v>
      </c>
      <c r="P248" s="157">
        <f t="shared" si="11"/>
        <v>0</v>
      </c>
      <c r="Q248" s="157">
        <v>0</v>
      </c>
      <c r="R248" s="157">
        <f t="shared" si="12"/>
        <v>0</v>
      </c>
      <c r="S248" s="157">
        <v>0</v>
      </c>
      <c r="T248" s="158">
        <f t="shared" si="13"/>
        <v>0</v>
      </c>
      <c r="AR248" s="159" t="s">
        <v>461</v>
      </c>
      <c r="AT248" s="159" t="s">
        <v>373</v>
      </c>
      <c r="AU248" s="159" t="s">
        <v>88</v>
      </c>
      <c r="AY248" s="17" t="s">
        <v>371</v>
      </c>
      <c r="BE248" s="160">
        <f t="shared" si="14"/>
        <v>0</v>
      </c>
      <c r="BF248" s="160">
        <f t="shared" si="15"/>
        <v>0</v>
      </c>
      <c r="BG248" s="160">
        <f t="shared" si="16"/>
        <v>0</v>
      </c>
      <c r="BH248" s="160">
        <f t="shared" si="17"/>
        <v>0</v>
      </c>
      <c r="BI248" s="160">
        <f t="shared" si="18"/>
        <v>0</v>
      </c>
      <c r="BJ248" s="17" t="s">
        <v>88</v>
      </c>
      <c r="BK248" s="160">
        <f t="shared" si="19"/>
        <v>0</v>
      </c>
      <c r="BL248" s="17" t="s">
        <v>461</v>
      </c>
      <c r="BM248" s="159" t="s">
        <v>1540</v>
      </c>
    </row>
    <row r="249" spans="2:65" s="1" customFormat="1" ht="16.5" customHeight="1" x14ac:dyDescent="0.2">
      <c r="B249" s="147"/>
      <c r="C249" s="189" t="s">
        <v>945</v>
      </c>
      <c r="D249" s="189" t="s">
        <v>891</v>
      </c>
      <c r="E249" s="190" t="s">
        <v>3943</v>
      </c>
      <c r="F249" s="191" t="s">
        <v>3944</v>
      </c>
      <c r="G249" s="192" t="s">
        <v>513</v>
      </c>
      <c r="H249" s="193">
        <v>7</v>
      </c>
      <c r="I249" s="194"/>
      <c r="J249" s="195">
        <f t="shared" si="10"/>
        <v>0</v>
      </c>
      <c r="K249" s="191" t="s">
        <v>1</v>
      </c>
      <c r="L249" s="196"/>
      <c r="M249" s="197" t="s">
        <v>1</v>
      </c>
      <c r="N249" s="198" t="s">
        <v>41</v>
      </c>
      <c r="P249" s="157">
        <f t="shared" si="11"/>
        <v>0</v>
      </c>
      <c r="Q249" s="157">
        <v>0</v>
      </c>
      <c r="R249" s="157">
        <f t="shared" si="12"/>
        <v>0</v>
      </c>
      <c r="S249" s="157">
        <v>0</v>
      </c>
      <c r="T249" s="158">
        <f t="shared" si="13"/>
        <v>0</v>
      </c>
      <c r="AR249" s="159" t="s">
        <v>566</v>
      </c>
      <c r="AT249" s="159" t="s">
        <v>891</v>
      </c>
      <c r="AU249" s="159" t="s">
        <v>88</v>
      </c>
      <c r="AY249" s="17" t="s">
        <v>371</v>
      </c>
      <c r="BE249" s="160">
        <f t="shared" si="14"/>
        <v>0</v>
      </c>
      <c r="BF249" s="160">
        <f t="shared" si="15"/>
        <v>0</v>
      </c>
      <c r="BG249" s="160">
        <f t="shared" si="16"/>
        <v>0</v>
      </c>
      <c r="BH249" s="160">
        <f t="shared" si="17"/>
        <v>0</v>
      </c>
      <c r="BI249" s="160">
        <f t="shared" si="18"/>
        <v>0</v>
      </c>
      <c r="BJ249" s="17" t="s">
        <v>88</v>
      </c>
      <c r="BK249" s="160">
        <f t="shared" si="19"/>
        <v>0</v>
      </c>
      <c r="BL249" s="17" t="s">
        <v>461</v>
      </c>
      <c r="BM249" s="159" t="s">
        <v>1549</v>
      </c>
    </row>
    <row r="250" spans="2:65" s="1" customFormat="1" ht="24.2" customHeight="1" x14ac:dyDescent="0.2">
      <c r="B250" s="147"/>
      <c r="C250" s="148" t="s">
        <v>954</v>
      </c>
      <c r="D250" s="148" t="s">
        <v>373</v>
      </c>
      <c r="E250" s="149" t="s">
        <v>3945</v>
      </c>
      <c r="F250" s="150" t="s">
        <v>3946</v>
      </c>
      <c r="G250" s="151" t="s">
        <v>513</v>
      </c>
      <c r="H250" s="152">
        <v>3</v>
      </c>
      <c r="I250" s="153"/>
      <c r="J250" s="154">
        <f t="shared" si="10"/>
        <v>0</v>
      </c>
      <c r="K250" s="150" t="s">
        <v>1</v>
      </c>
      <c r="L250" s="32"/>
      <c r="M250" s="155" t="s">
        <v>1</v>
      </c>
      <c r="N250" s="156" t="s">
        <v>41</v>
      </c>
      <c r="P250" s="157">
        <f t="shared" si="11"/>
        <v>0</v>
      </c>
      <c r="Q250" s="157">
        <v>0</v>
      </c>
      <c r="R250" s="157">
        <f t="shared" si="12"/>
        <v>0</v>
      </c>
      <c r="S250" s="157">
        <v>0</v>
      </c>
      <c r="T250" s="158">
        <f t="shared" si="13"/>
        <v>0</v>
      </c>
      <c r="AR250" s="159" t="s">
        <v>461</v>
      </c>
      <c r="AT250" s="159" t="s">
        <v>373</v>
      </c>
      <c r="AU250" s="159" t="s">
        <v>88</v>
      </c>
      <c r="AY250" s="17" t="s">
        <v>371</v>
      </c>
      <c r="BE250" s="160">
        <f t="shared" si="14"/>
        <v>0</v>
      </c>
      <c r="BF250" s="160">
        <f t="shared" si="15"/>
        <v>0</v>
      </c>
      <c r="BG250" s="160">
        <f t="shared" si="16"/>
        <v>0</v>
      </c>
      <c r="BH250" s="160">
        <f t="shared" si="17"/>
        <v>0</v>
      </c>
      <c r="BI250" s="160">
        <f t="shared" si="18"/>
        <v>0</v>
      </c>
      <c r="BJ250" s="17" t="s">
        <v>88</v>
      </c>
      <c r="BK250" s="160">
        <f t="shared" si="19"/>
        <v>0</v>
      </c>
      <c r="BL250" s="17" t="s">
        <v>461</v>
      </c>
      <c r="BM250" s="159" t="s">
        <v>1558</v>
      </c>
    </row>
    <row r="251" spans="2:65" s="1" customFormat="1" ht="37.9" customHeight="1" x14ac:dyDescent="0.2">
      <c r="B251" s="147"/>
      <c r="C251" s="189" t="s">
        <v>958</v>
      </c>
      <c r="D251" s="189" t="s">
        <v>891</v>
      </c>
      <c r="E251" s="190" t="s">
        <v>3947</v>
      </c>
      <c r="F251" s="191" t="s">
        <v>3948</v>
      </c>
      <c r="G251" s="192" t="s">
        <v>513</v>
      </c>
      <c r="H251" s="193">
        <v>3</v>
      </c>
      <c r="I251" s="194"/>
      <c r="J251" s="195">
        <f t="shared" si="10"/>
        <v>0</v>
      </c>
      <c r="K251" s="191" t="s">
        <v>1</v>
      </c>
      <c r="L251" s="196"/>
      <c r="M251" s="197" t="s">
        <v>1</v>
      </c>
      <c r="N251" s="198" t="s">
        <v>41</v>
      </c>
      <c r="P251" s="157">
        <f t="shared" si="11"/>
        <v>0</v>
      </c>
      <c r="Q251" s="157">
        <v>0</v>
      </c>
      <c r="R251" s="157">
        <f t="shared" si="12"/>
        <v>0</v>
      </c>
      <c r="S251" s="157">
        <v>0</v>
      </c>
      <c r="T251" s="158">
        <f t="shared" si="13"/>
        <v>0</v>
      </c>
      <c r="AR251" s="159" t="s">
        <v>566</v>
      </c>
      <c r="AT251" s="159" t="s">
        <v>891</v>
      </c>
      <c r="AU251" s="159" t="s">
        <v>88</v>
      </c>
      <c r="AY251" s="17" t="s">
        <v>371</v>
      </c>
      <c r="BE251" s="160">
        <f t="shared" si="14"/>
        <v>0</v>
      </c>
      <c r="BF251" s="160">
        <f t="shared" si="15"/>
        <v>0</v>
      </c>
      <c r="BG251" s="160">
        <f t="shared" si="16"/>
        <v>0</v>
      </c>
      <c r="BH251" s="160">
        <f t="shared" si="17"/>
        <v>0</v>
      </c>
      <c r="BI251" s="160">
        <f t="shared" si="18"/>
        <v>0</v>
      </c>
      <c r="BJ251" s="17" t="s">
        <v>88</v>
      </c>
      <c r="BK251" s="160">
        <f t="shared" si="19"/>
        <v>0</v>
      </c>
      <c r="BL251" s="17" t="s">
        <v>461</v>
      </c>
      <c r="BM251" s="159" t="s">
        <v>1570</v>
      </c>
    </row>
    <row r="252" spans="2:65" s="1" customFormat="1" ht="24.2" customHeight="1" x14ac:dyDescent="0.2">
      <c r="B252" s="147"/>
      <c r="C252" s="148" t="s">
        <v>963</v>
      </c>
      <c r="D252" s="148" t="s">
        <v>373</v>
      </c>
      <c r="E252" s="149" t="s">
        <v>3949</v>
      </c>
      <c r="F252" s="150" t="s">
        <v>3950</v>
      </c>
      <c r="G252" s="151" t="s">
        <v>513</v>
      </c>
      <c r="H252" s="152">
        <v>1</v>
      </c>
      <c r="I252" s="153"/>
      <c r="J252" s="154">
        <f t="shared" si="10"/>
        <v>0</v>
      </c>
      <c r="K252" s="150" t="s">
        <v>1</v>
      </c>
      <c r="L252" s="32"/>
      <c r="M252" s="155" t="s">
        <v>1</v>
      </c>
      <c r="N252" s="156" t="s">
        <v>41</v>
      </c>
      <c r="P252" s="157">
        <f t="shared" si="11"/>
        <v>0</v>
      </c>
      <c r="Q252" s="157">
        <v>0</v>
      </c>
      <c r="R252" s="157">
        <f t="shared" si="12"/>
        <v>0</v>
      </c>
      <c r="S252" s="157">
        <v>0</v>
      </c>
      <c r="T252" s="158">
        <f t="shared" si="13"/>
        <v>0</v>
      </c>
      <c r="AR252" s="159" t="s">
        <v>461</v>
      </c>
      <c r="AT252" s="159" t="s">
        <v>373</v>
      </c>
      <c r="AU252" s="159" t="s">
        <v>88</v>
      </c>
      <c r="AY252" s="17" t="s">
        <v>371</v>
      </c>
      <c r="BE252" s="160">
        <f t="shared" si="14"/>
        <v>0</v>
      </c>
      <c r="BF252" s="160">
        <f t="shared" si="15"/>
        <v>0</v>
      </c>
      <c r="BG252" s="160">
        <f t="shared" si="16"/>
        <v>0</v>
      </c>
      <c r="BH252" s="160">
        <f t="shared" si="17"/>
        <v>0</v>
      </c>
      <c r="BI252" s="160">
        <f t="shared" si="18"/>
        <v>0</v>
      </c>
      <c r="BJ252" s="17" t="s">
        <v>88</v>
      </c>
      <c r="BK252" s="160">
        <f t="shared" si="19"/>
        <v>0</v>
      </c>
      <c r="BL252" s="17" t="s">
        <v>461</v>
      </c>
      <c r="BM252" s="159" t="s">
        <v>1582</v>
      </c>
    </row>
    <row r="253" spans="2:65" s="1" customFormat="1" ht="24.2" customHeight="1" x14ac:dyDescent="0.2">
      <c r="B253" s="147"/>
      <c r="C253" s="189" t="s">
        <v>969</v>
      </c>
      <c r="D253" s="189" t="s">
        <v>891</v>
      </c>
      <c r="E253" s="190" t="s">
        <v>3951</v>
      </c>
      <c r="F253" s="191" t="s">
        <v>3952</v>
      </c>
      <c r="G253" s="192" t="s">
        <v>513</v>
      </c>
      <c r="H253" s="193">
        <v>1</v>
      </c>
      <c r="I253" s="194"/>
      <c r="J253" s="195">
        <f t="shared" si="10"/>
        <v>0</v>
      </c>
      <c r="K253" s="191" t="s">
        <v>1</v>
      </c>
      <c r="L253" s="196"/>
      <c r="M253" s="197" t="s">
        <v>1</v>
      </c>
      <c r="N253" s="198" t="s">
        <v>41</v>
      </c>
      <c r="P253" s="157">
        <f t="shared" si="11"/>
        <v>0</v>
      </c>
      <c r="Q253" s="157">
        <v>0</v>
      </c>
      <c r="R253" s="157">
        <f t="shared" si="12"/>
        <v>0</v>
      </c>
      <c r="S253" s="157">
        <v>0</v>
      </c>
      <c r="T253" s="158">
        <f t="shared" si="13"/>
        <v>0</v>
      </c>
      <c r="AR253" s="159" t="s">
        <v>566</v>
      </c>
      <c r="AT253" s="159" t="s">
        <v>891</v>
      </c>
      <c r="AU253" s="159" t="s">
        <v>88</v>
      </c>
      <c r="AY253" s="17" t="s">
        <v>371</v>
      </c>
      <c r="BE253" s="160">
        <f t="shared" si="14"/>
        <v>0</v>
      </c>
      <c r="BF253" s="160">
        <f t="shared" si="15"/>
        <v>0</v>
      </c>
      <c r="BG253" s="160">
        <f t="shared" si="16"/>
        <v>0</v>
      </c>
      <c r="BH253" s="160">
        <f t="shared" si="17"/>
        <v>0</v>
      </c>
      <c r="BI253" s="160">
        <f t="shared" si="18"/>
        <v>0</v>
      </c>
      <c r="BJ253" s="17" t="s">
        <v>88</v>
      </c>
      <c r="BK253" s="160">
        <f t="shared" si="19"/>
        <v>0</v>
      </c>
      <c r="BL253" s="17" t="s">
        <v>461</v>
      </c>
      <c r="BM253" s="159" t="s">
        <v>1591</v>
      </c>
    </row>
    <row r="254" spans="2:65" s="1" customFormat="1" ht="24.2" customHeight="1" x14ac:dyDescent="0.2">
      <c r="B254" s="147"/>
      <c r="C254" s="148" t="s">
        <v>974</v>
      </c>
      <c r="D254" s="148" t="s">
        <v>373</v>
      </c>
      <c r="E254" s="149" t="s">
        <v>3953</v>
      </c>
      <c r="F254" s="150" t="s">
        <v>3954</v>
      </c>
      <c r="G254" s="151" t="s">
        <v>513</v>
      </c>
      <c r="H254" s="152">
        <v>20</v>
      </c>
      <c r="I254" s="153"/>
      <c r="J254" s="154">
        <f t="shared" si="10"/>
        <v>0</v>
      </c>
      <c r="K254" s="150" t="s">
        <v>1</v>
      </c>
      <c r="L254" s="32"/>
      <c r="M254" s="155" t="s">
        <v>1</v>
      </c>
      <c r="N254" s="156" t="s">
        <v>41</v>
      </c>
      <c r="P254" s="157">
        <f t="shared" si="11"/>
        <v>0</v>
      </c>
      <c r="Q254" s="157">
        <v>0</v>
      </c>
      <c r="R254" s="157">
        <f t="shared" si="12"/>
        <v>0</v>
      </c>
      <c r="S254" s="157">
        <v>0</v>
      </c>
      <c r="T254" s="158">
        <f t="shared" si="13"/>
        <v>0</v>
      </c>
      <c r="AR254" s="159" t="s">
        <v>461</v>
      </c>
      <c r="AT254" s="159" t="s">
        <v>373</v>
      </c>
      <c r="AU254" s="159" t="s">
        <v>88</v>
      </c>
      <c r="AY254" s="17" t="s">
        <v>371</v>
      </c>
      <c r="BE254" s="160">
        <f t="shared" si="14"/>
        <v>0</v>
      </c>
      <c r="BF254" s="160">
        <f t="shared" si="15"/>
        <v>0</v>
      </c>
      <c r="BG254" s="160">
        <f t="shared" si="16"/>
        <v>0</v>
      </c>
      <c r="BH254" s="160">
        <f t="shared" si="17"/>
        <v>0</v>
      </c>
      <c r="BI254" s="160">
        <f t="shared" si="18"/>
        <v>0</v>
      </c>
      <c r="BJ254" s="17" t="s">
        <v>88</v>
      </c>
      <c r="BK254" s="160">
        <f t="shared" si="19"/>
        <v>0</v>
      </c>
      <c r="BL254" s="17" t="s">
        <v>461</v>
      </c>
      <c r="BM254" s="159" t="s">
        <v>1602</v>
      </c>
    </row>
    <row r="255" spans="2:65" s="1" customFormat="1" ht="24.2" customHeight="1" x14ac:dyDescent="0.2">
      <c r="B255" s="147"/>
      <c r="C255" s="189" t="s">
        <v>978</v>
      </c>
      <c r="D255" s="189" t="s">
        <v>891</v>
      </c>
      <c r="E255" s="190" t="s">
        <v>3955</v>
      </c>
      <c r="F255" s="191" t="s">
        <v>3956</v>
      </c>
      <c r="G255" s="192" t="s">
        <v>513</v>
      </c>
      <c r="H255" s="193">
        <v>20</v>
      </c>
      <c r="I255" s="194"/>
      <c r="J255" s="195">
        <f t="shared" si="10"/>
        <v>0</v>
      </c>
      <c r="K255" s="191" t="s">
        <v>1</v>
      </c>
      <c r="L255" s="196"/>
      <c r="M255" s="197" t="s">
        <v>1</v>
      </c>
      <c r="N255" s="198" t="s">
        <v>41</v>
      </c>
      <c r="P255" s="157">
        <f t="shared" si="11"/>
        <v>0</v>
      </c>
      <c r="Q255" s="157">
        <v>0</v>
      </c>
      <c r="R255" s="157">
        <f t="shared" si="12"/>
        <v>0</v>
      </c>
      <c r="S255" s="157">
        <v>0</v>
      </c>
      <c r="T255" s="158">
        <f t="shared" si="13"/>
        <v>0</v>
      </c>
      <c r="AR255" s="159" t="s">
        <v>566</v>
      </c>
      <c r="AT255" s="159" t="s">
        <v>891</v>
      </c>
      <c r="AU255" s="159" t="s">
        <v>88</v>
      </c>
      <c r="AY255" s="17" t="s">
        <v>371</v>
      </c>
      <c r="BE255" s="160">
        <f t="shared" si="14"/>
        <v>0</v>
      </c>
      <c r="BF255" s="160">
        <f t="shared" si="15"/>
        <v>0</v>
      </c>
      <c r="BG255" s="160">
        <f t="shared" si="16"/>
        <v>0</v>
      </c>
      <c r="BH255" s="160">
        <f t="shared" si="17"/>
        <v>0</v>
      </c>
      <c r="BI255" s="160">
        <f t="shared" si="18"/>
        <v>0</v>
      </c>
      <c r="BJ255" s="17" t="s">
        <v>88</v>
      </c>
      <c r="BK255" s="160">
        <f t="shared" si="19"/>
        <v>0</v>
      </c>
      <c r="BL255" s="17" t="s">
        <v>461</v>
      </c>
      <c r="BM255" s="159" t="s">
        <v>1609</v>
      </c>
    </row>
    <row r="256" spans="2:65" s="1" customFormat="1" ht="16.5" customHeight="1" x14ac:dyDescent="0.2">
      <c r="B256" s="147"/>
      <c r="C256" s="189" t="s">
        <v>983</v>
      </c>
      <c r="D256" s="189" t="s">
        <v>891</v>
      </c>
      <c r="E256" s="190" t="s">
        <v>3957</v>
      </c>
      <c r="F256" s="191" t="s">
        <v>3958</v>
      </c>
      <c r="G256" s="192" t="s">
        <v>513</v>
      </c>
      <c r="H256" s="193">
        <v>20</v>
      </c>
      <c r="I256" s="194"/>
      <c r="J256" s="195">
        <f t="shared" si="10"/>
        <v>0</v>
      </c>
      <c r="K256" s="191" t="s">
        <v>1</v>
      </c>
      <c r="L256" s="196"/>
      <c r="M256" s="197" t="s">
        <v>1</v>
      </c>
      <c r="N256" s="198" t="s">
        <v>41</v>
      </c>
      <c r="P256" s="157">
        <f t="shared" si="11"/>
        <v>0</v>
      </c>
      <c r="Q256" s="157">
        <v>0</v>
      </c>
      <c r="R256" s="157">
        <f t="shared" si="12"/>
        <v>0</v>
      </c>
      <c r="S256" s="157">
        <v>0</v>
      </c>
      <c r="T256" s="158">
        <f t="shared" si="13"/>
        <v>0</v>
      </c>
      <c r="AR256" s="159" t="s">
        <v>566</v>
      </c>
      <c r="AT256" s="159" t="s">
        <v>891</v>
      </c>
      <c r="AU256" s="159" t="s">
        <v>88</v>
      </c>
      <c r="AY256" s="17" t="s">
        <v>371</v>
      </c>
      <c r="BE256" s="160">
        <f t="shared" si="14"/>
        <v>0</v>
      </c>
      <c r="BF256" s="160">
        <f t="shared" si="15"/>
        <v>0</v>
      </c>
      <c r="BG256" s="160">
        <f t="shared" si="16"/>
        <v>0</v>
      </c>
      <c r="BH256" s="160">
        <f t="shared" si="17"/>
        <v>0</v>
      </c>
      <c r="BI256" s="160">
        <f t="shared" si="18"/>
        <v>0</v>
      </c>
      <c r="BJ256" s="17" t="s">
        <v>88</v>
      </c>
      <c r="BK256" s="160">
        <f t="shared" si="19"/>
        <v>0</v>
      </c>
      <c r="BL256" s="17" t="s">
        <v>461</v>
      </c>
      <c r="BM256" s="159" t="s">
        <v>1617</v>
      </c>
    </row>
    <row r="257" spans="2:65" s="1" customFormat="1" ht="24.2" customHeight="1" x14ac:dyDescent="0.2">
      <c r="B257" s="147"/>
      <c r="C257" s="148" t="s">
        <v>987</v>
      </c>
      <c r="D257" s="148" t="s">
        <v>373</v>
      </c>
      <c r="E257" s="149" t="s">
        <v>3959</v>
      </c>
      <c r="F257" s="150" t="s">
        <v>3960</v>
      </c>
      <c r="G257" s="151" t="s">
        <v>444</v>
      </c>
      <c r="H257" s="152">
        <v>1.85</v>
      </c>
      <c r="I257" s="153"/>
      <c r="J257" s="154">
        <f t="shared" si="10"/>
        <v>0</v>
      </c>
      <c r="K257" s="150" t="s">
        <v>1</v>
      </c>
      <c r="L257" s="32"/>
      <c r="M257" s="155" t="s">
        <v>1</v>
      </c>
      <c r="N257" s="156" t="s">
        <v>41</v>
      </c>
      <c r="P257" s="157">
        <f t="shared" si="11"/>
        <v>0</v>
      </c>
      <c r="Q257" s="157">
        <v>0</v>
      </c>
      <c r="R257" s="157">
        <f t="shared" si="12"/>
        <v>0</v>
      </c>
      <c r="S257" s="157">
        <v>0</v>
      </c>
      <c r="T257" s="158">
        <f t="shared" si="13"/>
        <v>0</v>
      </c>
      <c r="AR257" s="159" t="s">
        <v>461</v>
      </c>
      <c r="AT257" s="159" t="s">
        <v>373</v>
      </c>
      <c r="AU257" s="159" t="s">
        <v>88</v>
      </c>
      <c r="AY257" s="17" t="s">
        <v>371</v>
      </c>
      <c r="BE257" s="160">
        <f t="shared" si="14"/>
        <v>0</v>
      </c>
      <c r="BF257" s="160">
        <f t="shared" si="15"/>
        <v>0</v>
      </c>
      <c r="BG257" s="160">
        <f t="shared" si="16"/>
        <v>0</v>
      </c>
      <c r="BH257" s="160">
        <f t="shared" si="17"/>
        <v>0</v>
      </c>
      <c r="BI257" s="160">
        <f t="shared" si="18"/>
        <v>0</v>
      </c>
      <c r="BJ257" s="17" t="s">
        <v>88</v>
      </c>
      <c r="BK257" s="160">
        <f t="shared" si="19"/>
        <v>0</v>
      </c>
      <c r="BL257" s="17" t="s">
        <v>461</v>
      </c>
      <c r="BM257" s="159" t="s">
        <v>1625</v>
      </c>
    </row>
    <row r="258" spans="2:65" s="11" customFormat="1" ht="25.9" customHeight="1" x14ac:dyDescent="0.2">
      <c r="B258" s="136"/>
      <c r="D258" s="137" t="s">
        <v>74</v>
      </c>
      <c r="E258" s="138" t="s">
        <v>3288</v>
      </c>
      <c r="F258" s="138" t="s">
        <v>3961</v>
      </c>
      <c r="I258" s="139"/>
      <c r="J258" s="127">
        <f>BK258</f>
        <v>0</v>
      </c>
      <c r="L258" s="136"/>
      <c r="M258" s="140"/>
      <c r="P258" s="141">
        <f>P259</f>
        <v>0</v>
      </c>
      <c r="R258" s="141">
        <f>R259</f>
        <v>0</v>
      </c>
      <c r="T258" s="142">
        <f>T259</f>
        <v>0</v>
      </c>
      <c r="AR258" s="137" t="s">
        <v>377</v>
      </c>
      <c r="AT258" s="143" t="s">
        <v>74</v>
      </c>
      <c r="AU258" s="143" t="s">
        <v>75</v>
      </c>
      <c r="AY258" s="137" t="s">
        <v>371</v>
      </c>
      <c r="BK258" s="144">
        <f>BK259</f>
        <v>0</v>
      </c>
    </row>
    <row r="259" spans="2:65" s="1" customFormat="1" ht="16.5" customHeight="1" x14ac:dyDescent="0.2">
      <c r="B259" s="147"/>
      <c r="C259" s="148" t="s">
        <v>993</v>
      </c>
      <c r="D259" s="148" t="s">
        <v>373</v>
      </c>
      <c r="E259" s="149" t="s">
        <v>3962</v>
      </c>
      <c r="F259" s="150" t="s">
        <v>3963</v>
      </c>
      <c r="G259" s="151" t="s">
        <v>948</v>
      </c>
      <c r="H259" s="152">
        <v>16</v>
      </c>
      <c r="I259" s="153"/>
      <c r="J259" s="154">
        <f>ROUND(I259*H259,2)</f>
        <v>0</v>
      </c>
      <c r="K259" s="150" t="s">
        <v>1</v>
      </c>
      <c r="L259" s="32"/>
      <c r="M259" s="155" t="s">
        <v>1</v>
      </c>
      <c r="N259" s="156" t="s">
        <v>41</v>
      </c>
      <c r="P259" s="157">
        <f>O259*H259</f>
        <v>0</v>
      </c>
      <c r="Q259" s="157">
        <v>0</v>
      </c>
      <c r="R259" s="157">
        <f>Q259*H259</f>
        <v>0</v>
      </c>
      <c r="S259" s="157">
        <v>0</v>
      </c>
      <c r="T259" s="158">
        <f>S259*H259</f>
        <v>0</v>
      </c>
      <c r="AR259" s="159" t="s">
        <v>3292</v>
      </c>
      <c r="AT259" s="159" t="s">
        <v>373</v>
      </c>
      <c r="AU259" s="159" t="s">
        <v>82</v>
      </c>
      <c r="AY259" s="17" t="s">
        <v>371</v>
      </c>
      <c r="BE259" s="160">
        <f>IF(N259="základná",J259,0)</f>
        <v>0</v>
      </c>
      <c r="BF259" s="160">
        <f>IF(N259="znížená",J259,0)</f>
        <v>0</v>
      </c>
      <c r="BG259" s="160">
        <f>IF(N259="zákl. prenesená",J259,0)</f>
        <v>0</v>
      </c>
      <c r="BH259" s="160">
        <f>IF(N259="zníž. prenesená",J259,0)</f>
        <v>0</v>
      </c>
      <c r="BI259" s="160">
        <f>IF(N259="nulová",J259,0)</f>
        <v>0</v>
      </c>
      <c r="BJ259" s="17" t="s">
        <v>88</v>
      </c>
      <c r="BK259" s="160">
        <f>ROUND(I259*H259,2)</f>
        <v>0</v>
      </c>
      <c r="BL259" s="17" t="s">
        <v>3292</v>
      </c>
      <c r="BM259" s="159" t="s">
        <v>1633</v>
      </c>
    </row>
    <row r="260" spans="2:65" s="1" customFormat="1" ht="49.9" customHeight="1" x14ac:dyDescent="0.2">
      <c r="B260" s="32"/>
      <c r="E260" s="138" t="s">
        <v>2957</v>
      </c>
      <c r="F260" s="138" t="s">
        <v>2958</v>
      </c>
      <c r="J260" s="127">
        <f t="shared" ref="J260:J265" si="20">BK260</f>
        <v>0</v>
      </c>
      <c r="L260" s="32"/>
      <c r="M260" s="200"/>
      <c r="T260" s="59"/>
      <c r="AT260" s="17" t="s">
        <v>74</v>
      </c>
      <c r="AU260" s="17" t="s">
        <v>75</v>
      </c>
      <c r="AY260" s="17" t="s">
        <v>2959</v>
      </c>
      <c r="BK260" s="160">
        <f>SUM(BK261:BK265)</f>
        <v>0</v>
      </c>
    </row>
    <row r="261" spans="2:65" s="1" customFormat="1" ht="16.350000000000001" customHeight="1" x14ac:dyDescent="0.2">
      <c r="B261" s="32"/>
      <c r="C261" s="201" t="s">
        <v>1</v>
      </c>
      <c r="D261" s="201" t="s">
        <v>373</v>
      </c>
      <c r="E261" s="202" t="s">
        <v>1</v>
      </c>
      <c r="F261" s="203" t="s">
        <v>1</v>
      </c>
      <c r="G261" s="204" t="s">
        <v>1</v>
      </c>
      <c r="H261" s="205"/>
      <c r="I261" s="206"/>
      <c r="J261" s="207">
        <f t="shared" si="20"/>
        <v>0</v>
      </c>
      <c r="K261" s="208"/>
      <c r="L261" s="32"/>
      <c r="M261" s="209" t="s">
        <v>1</v>
      </c>
      <c r="N261" s="210" t="s">
        <v>41</v>
      </c>
      <c r="T261" s="59"/>
      <c r="AT261" s="17" t="s">
        <v>2959</v>
      </c>
      <c r="AU261" s="17" t="s">
        <v>82</v>
      </c>
      <c r="AY261" s="17" t="s">
        <v>2959</v>
      </c>
      <c r="BE261" s="160">
        <f>IF(N261="základná",J261,0)</f>
        <v>0</v>
      </c>
      <c r="BF261" s="160">
        <f>IF(N261="znížená",J261,0)</f>
        <v>0</v>
      </c>
      <c r="BG261" s="160">
        <f>IF(N261="zákl. prenesená",J261,0)</f>
        <v>0</v>
      </c>
      <c r="BH261" s="160">
        <f>IF(N261="zníž. prenesená",J261,0)</f>
        <v>0</v>
      </c>
      <c r="BI261" s="160">
        <f>IF(N261="nulová",J261,0)</f>
        <v>0</v>
      </c>
      <c r="BJ261" s="17" t="s">
        <v>88</v>
      </c>
      <c r="BK261" s="160">
        <f>I261*H261</f>
        <v>0</v>
      </c>
    </row>
    <row r="262" spans="2:65" s="1" customFormat="1" ht="16.350000000000001" customHeight="1" x14ac:dyDescent="0.2">
      <c r="B262" s="32"/>
      <c r="C262" s="201" t="s">
        <v>1</v>
      </c>
      <c r="D262" s="201" t="s">
        <v>373</v>
      </c>
      <c r="E262" s="202" t="s">
        <v>1</v>
      </c>
      <c r="F262" s="203" t="s">
        <v>1</v>
      </c>
      <c r="G262" s="204" t="s">
        <v>1</v>
      </c>
      <c r="H262" s="205"/>
      <c r="I262" s="206"/>
      <c r="J262" s="207">
        <f t="shared" si="20"/>
        <v>0</v>
      </c>
      <c r="K262" s="208"/>
      <c r="L262" s="32"/>
      <c r="M262" s="209" t="s">
        <v>1</v>
      </c>
      <c r="N262" s="210" t="s">
        <v>41</v>
      </c>
      <c r="T262" s="59"/>
      <c r="AT262" s="17" t="s">
        <v>2959</v>
      </c>
      <c r="AU262" s="17" t="s">
        <v>82</v>
      </c>
      <c r="AY262" s="17" t="s">
        <v>2959</v>
      </c>
      <c r="BE262" s="160">
        <f>IF(N262="základná",J262,0)</f>
        <v>0</v>
      </c>
      <c r="BF262" s="160">
        <f>IF(N262="znížená",J262,0)</f>
        <v>0</v>
      </c>
      <c r="BG262" s="160">
        <f>IF(N262="zákl. prenesená",J262,0)</f>
        <v>0</v>
      </c>
      <c r="BH262" s="160">
        <f>IF(N262="zníž. prenesená",J262,0)</f>
        <v>0</v>
      </c>
      <c r="BI262" s="160">
        <f>IF(N262="nulová",J262,0)</f>
        <v>0</v>
      </c>
      <c r="BJ262" s="17" t="s">
        <v>88</v>
      </c>
      <c r="BK262" s="160">
        <f>I262*H262</f>
        <v>0</v>
      </c>
    </row>
    <row r="263" spans="2:65" s="1" customFormat="1" ht="16.350000000000001" customHeight="1" x14ac:dyDescent="0.2">
      <c r="B263" s="32"/>
      <c r="C263" s="201" t="s">
        <v>1</v>
      </c>
      <c r="D263" s="201" t="s">
        <v>373</v>
      </c>
      <c r="E263" s="202" t="s">
        <v>1</v>
      </c>
      <c r="F263" s="203" t="s">
        <v>1</v>
      </c>
      <c r="G263" s="204" t="s">
        <v>1</v>
      </c>
      <c r="H263" s="205"/>
      <c r="I263" s="206"/>
      <c r="J263" s="207">
        <f t="shared" si="20"/>
        <v>0</v>
      </c>
      <c r="K263" s="208"/>
      <c r="L263" s="32"/>
      <c r="M263" s="209" t="s">
        <v>1</v>
      </c>
      <c r="N263" s="210" t="s">
        <v>41</v>
      </c>
      <c r="T263" s="59"/>
      <c r="AT263" s="17" t="s">
        <v>2959</v>
      </c>
      <c r="AU263" s="17" t="s">
        <v>82</v>
      </c>
      <c r="AY263" s="17" t="s">
        <v>2959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7" t="s">
        <v>88</v>
      </c>
      <c r="BK263" s="160">
        <f>I263*H263</f>
        <v>0</v>
      </c>
    </row>
    <row r="264" spans="2:65" s="1" customFormat="1" ht="16.350000000000001" customHeight="1" x14ac:dyDescent="0.2">
      <c r="B264" s="32"/>
      <c r="C264" s="201" t="s">
        <v>1</v>
      </c>
      <c r="D264" s="201" t="s">
        <v>373</v>
      </c>
      <c r="E264" s="202" t="s">
        <v>1</v>
      </c>
      <c r="F264" s="203" t="s">
        <v>1</v>
      </c>
      <c r="G264" s="204" t="s">
        <v>1</v>
      </c>
      <c r="H264" s="205"/>
      <c r="I264" s="206"/>
      <c r="J264" s="207">
        <f t="shared" si="20"/>
        <v>0</v>
      </c>
      <c r="K264" s="208"/>
      <c r="L264" s="32"/>
      <c r="M264" s="209" t="s">
        <v>1</v>
      </c>
      <c r="N264" s="210" t="s">
        <v>41</v>
      </c>
      <c r="T264" s="59"/>
      <c r="AT264" s="17" t="s">
        <v>2959</v>
      </c>
      <c r="AU264" s="17" t="s">
        <v>82</v>
      </c>
      <c r="AY264" s="17" t="s">
        <v>2959</v>
      </c>
      <c r="BE264" s="160">
        <f>IF(N264="základná",J264,0)</f>
        <v>0</v>
      </c>
      <c r="BF264" s="160">
        <f>IF(N264="znížená",J264,0)</f>
        <v>0</v>
      </c>
      <c r="BG264" s="160">
        <f>IF(N264="zákl. prenesená",J264,0)</f>
        <v>0</v>
      </c>
      <c r="BH264" s="160">
        <f>IF(N264="zníž. prenesená",J264,0)</f>
        <v>0</v>
      </c>
      <c r="BI264" s="160">
        <f>IF(N264="nulová",J264,0)</f>
        <v>0</v>
      </c>
      <c r="BJ264" s="17" t="s">
        <v>88</v>
      </c>
      <c r="BK264" s="160">
        <f>I264*H264</f>
        <v>0</v>
      </c>
    </row>
    <row r="265" spans="2:65" s="1" customFormat="1" ht="16.350000000000001" customHeight="1" x14ac:dyDescent="0.2">
      <c r="B265" s="32"/>
      <c r="C265" s="201" t="s">
        <v>1</v>
      </c>
      <c r="D265" s="201" t="s">
        <v>373</v>
      </c>
      <c r="E265" s="202" t="s">
        <v>1</v>
      </c>
      <c r="F265" s="203" t="s">
        <v>1</v>
      </c>
      <c r="G265" s="204" t="s">
        <v>1</v>
      </c>
      <c r="H265" s="205"/>
      <c r="I265" s="206"/>
      <c r="J265" s="207">
        <f t="shared" si="20"/>
        <v>0</v>
      </c>
      <c r="K265" s="208"/>
      <c r="L265" s="32"/>
      <c r="M265" s="209" t="s">
        <v>1</v>
      </c>
      <c r="N265" s="210" t="s">
        <v>41</v>
      </c>
      <c r="O265" s="211"/>
      <c r="P265" s="211"/>
      <c r="Q265" s="211"/>
      <c r="R265" s="211"/>
      <c r="S265" s="211"/>
      <c r="T265" s="212"/>
      <c r="AT265" s="17" t="s">
        <v>2959</v>
      </c>
      <c r="AU265" s="17" t="s">
        <v>82</v>
      </c>
      <c r="AY265" s="17" t="s">
        <v>2959</v>
      </c>
      <c r="BE265" s="160">
        <f>IF(N265="základná",J265,0)</f>
        <v>0</v>
      </c>
      <c r="BF265" s="160">
        <f>IF(N265="znížená",J265,0)</f>
        <v>0</v>
      </c>
      <c r="BG265" s="160">
        <f>IF(N265="zákl. prenesená",J265,0)</f>
        <v>0</v>
      </c>
      <c r="BH265" s="160">
        <f>IF(N265="zníž. prenesená",J265,0)</f>
        <v>0</v>
      </c>
      <c r="BI265" s="160">
        <f>IF(N265="nulová",J265,0)</f>
        <v>0</v>
      </c>
      <c r="BJ265" s="17" t="s">
        <v>88</v>
      </c>
      <c r="BK265" s="160">
        <f>I265*H265</f>
        <v>0</v>
      </c>
    </row>
    <row r="266" spans="2:65" s="1" customFormat="1" ht="6.95" customHeight="1" x14ac:dyDescent="0.2"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32"/>
    </row>
  </sheetData>
  <autoFilter ref="C129:K265" xr:uid="{00000000-0009-0000-0000-000005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61:D266" xr:uid="{00000000-0002-0000-0500-000000000000}">
      <formula1>"K, M"</formula1>
    </dataValidation>
    <dataValidation type="list" allowBlank="1" showInputMessage="1" showErrorMessage="1" error="Povolené sú hodnoty základná, znížená, nulová." sqref="N261:N266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40"/>
  <sheetViews>
    <sheetView showGridLines="0" workbookViewId="0">
      <selection activeCell="K148" sqref="K148:K1333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107</v>
      </c>
      <c r="AZ2" s="96" t="s">
        <v>3964</v>
      </c>
      <c r="BA2" s="96" t="s">
        <v>1</v>
      </c>
      <c r="BB2" s="96" t="s">
        <v>1</v>
      </c>
      <c r="BC2" s="96" t="s">
        <v>3965</v>
      </c>
      <c r="BD2" s="96" t="s">
        <v>88</v>
      </c>
    </row>
    <row r="3" spans="2:5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6" t="s">
        <v>3966</v>
      </c>
      <c r="BA3" s="96" t="s">
        <v>1</v>
      </c>
      <c r="BB3" s="96" t="s">
        <v>1</v>
      </c>
      <c r="BC3" s="96" t="s">
        <v>3967</v>
      </c>
      <c r="BD3" s="96" t="s">
        <v>88</v>
      </c>
    </row>
    <row r="4" spans="2:5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  <c r="AZ4" s="96" t="s">
        <v>3968</v>
      </c>
      <c r="BA4" s="96" t="s">
        <v>1</v>
      </c>
      <c r="BB4" s="96" t="s">
        <v>1</v>
      </c>
      <c r="BC4" s="96" t="s">
        <v>3969</v>
      </c>
      <c r="BD4" s="96" t="s">
        <v>88</v>
      </c>
    </row>
    <row r="5" spans="2:56" ht="6.95" customHeight="1" x14ac:dyDescent="0.2">
      <c r="B5" s="20"/>
      <c r="L5" s="20"/>
      <c r="AZ5" s="96" t="s">
        <v>3970</v>
      </c>
      <c r="BA5" s="96" t="s">
        <v>1</v>
      </c>
      <c r="BB5" s="96" t="s">
        <v>1</v>
      </c>
      <c r="BC5" s="96" t="s">
        <v>3971</v>
      </c>
      <c r="BD5" s="96" t="s">
        <v>88</v>
      </c>
    </row>
    <row r="6" spans="2:56" ht="12" customHeight="1" x14ac:dyDescent="0.2">
      <c r="B6" s="20"/>
      <c r="D6" s="27" t="s">
        <v>15</v>
      </c>
      <c r="L6" s="20"/>
      <c r="AZ6" s="96" t="s">
        <v>3972</v>
      </c>
      <c r="BA6" s="96" t="s">
        <v>1</v>
      </c>
      <c r="BB6" s="96" t="s">
        <v>1</v>
      </c>
      <c r="BC6" s="96" t="s">
        <v>3973</v>
      </c>
      <c r="BD6" s="96" t="s">
        <v>88</v>
      </c>
    </row>
    <row r="7" spans="2:5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  <c r="AZ7" s="96" t="s">
        <v>3974</v>
      </c>
      <c r="BA7" s="96" t="s">
        <v>1</v>
      </c>
      <c r="BB7" s="96" t="s">
        <v>1</v>
      </c>
      <c r="BC7" s="96" t="s">
        <v>3975</v>
      </c>
      <c r="BD7" s="96" t="s">
        <v>88</v>
      </c>
    </row>
    <row r="8" spans="2:56" ht="12" customHeight="1" x14ac:dyDescent="0.2">
      <c r="B8" s="20"/>
      <c r="D8" s="27" t="s">
        <v>129</v>
      </c>
      <c r="L8" s="20"/>
      <c r="AZ8" s="96" t="s">
        <v>3976</v>
      </c>
      <c r="BA8" s="96" t="s">
        <v>1</v>
      </c>
      <c r="BB8" s="96" t="s">
        <v>1</v>
      </c>
      <c r="BC8" s="96" t="s">
        <v>3977</v>
      </c>
      <c r="BD8" s="96" t="s">
        <v>88</v>
      </c>
    </row>
    <row r="9" spans="2:56" s="1" customFormat="1" ht="16.5" customHeight="1" x14ac:dyDescent="0.2">
      <c r="B9" s="32"/>
      <c r="E9" s="267" t="s">
        <v>3978</v>
      </c>
      <c r="F9" s="269"/>
      <c r="G9" s="269"/>
      <c r="H9" s="269"/>
      <c r="L9" s="32"/>
      <c r="AZ9" s="96" t="s">
        <v>3979</v>
      </c>
      <c r="BA9" s="96" t="s">
        <v>1</v>
      </c>
      <c r="BB9" s="96" t="s">
        <v>1</v>
      </c>
      <c r="BC9" s="96" t="s">
        <v>3980</v>
      </c>
      <c r="BD9" s="96" t="s">
        <v>88</v>
      </c>
    </row>
    <row r="10" spans="2:56" s="1" customFormat="1" ht="12" customHeight="1" x14ac:dyDescent="0.2">
      <c r="B10" s="32"/>
      <c r="D10" s="27" t="s">
        <v>135</v>
      </c>
      <c r="L10" s="32"/>
      <c r="AZ10" s="96" t="s">
        <v>2850</v>
      </c>
      <c r="BA10" s="96" t="s">
        <v>1</v>
      </c>
      <c r="BB10" s="96" t="s">
        <v>1</v>
      </c>
      <c r="BC10" s="96" t="s">
        <v>1363</v>
      </c>
      <c r="BD10" s="96" t="s">
        <v>88</v>
      </c>
    </row>
    <row r="11" spans="2:56" s="1" customFormat="1" ht="30" customHeight="1" x14ac:dyDescent="0.2">
      <c r="B11" s="32"/>
      <c r="E11" s="226" t="s">
        <v>3981</v>
      </c>
      <c r="F11" s="269"/>
      <c r="G11" s="269"/>
      <c r="H11" s="269"/>
      <c r="L11" s="32"/>
      <c r="AZ11" s="96" t="s">
        <v>3982</v>
      </c>
      <c r="BA11" s="96" t="s">
        <v>1</v>
      </c>
      <c r="BB11" s="96" t="s">
        <v>1</v>
      </c>
      <c r="BC11" s="96" t="s">
        <v>3983</v>
      </c>
      <c r="BD11" s="96" t="s">
        <v>88</v>
      </c>
    </row>
    <row r="12" spans="2:56" s="1" customFormat="1" ht="11.25" x14ac:dyDescent="0.2">
      <c r="B12" s="32"/>
      <c r="L12" s="32"/>
      <c r="AZ12" s="96" t="s">
        <v>3984</v>
      </c>
      <c r="BA12" s="96" t="s">
        <v>1</v>
      </c>
      <c r="BB12" s="96" t="s">
        <v>1</v>
      </c>
      <c r="BC12" s="96" t="s">
        <v>3985</v>
      </c>
      <c r="BD12" s="96" t="s">
        <v>88</v>
      </c>
    </row>
    <row r="13" spans="2:5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  <c r="AZ13" s="96" t="s">
        <v>3986</v>
      </c>
      <c r="BA13" s="96" t="s">
        <v>1</v>
      </c>
      <c r="BB13" s="96" t="s">
        <v>1</v>
      </c>
      <c r="BC13" s="96" t="s">
        <v>3987</v>
      </c>
      <c r="BD13" s="96" t="s">
        <v>88</v>
      </c>
    </row>
    <row r="14" spans="2:5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  <c r="AZ14" s="96" t="s">
        <v>3988</v>
      </c>
      <c r="BA14" s="96" t="s">
        <v>1</v>
      </c>
      <c r="BB14" s="96" t="s">
        <v>1</v>
      </c>
      <c r="BC14" s="96" t="s">
        <v>3989</v>
      </c>
      <c r="BD14" s="96" t="s">
        <v>88</v>
      </c>
    </row>
    <row r="15" spans="2:56" s="1" customFormat="1" ht="10.9" customHeight="1" x14ac:dyDescent="0.2">
      <c r="B15" s="32"/>
      <c r="L15" s="32"/>
      <c r="AZ15" s="96" t="s">
        <v>174</v>
      </c>
      <c r="BA15" s="96" t="s">
        <v>1</v>
      </c>
      <c r="BB15" s="96" t="s">
        <v>1</v>
      </c>
      <c r="BC15" s="96" t="s">
        <v>175</v>
      </c>
      <c r="BD15" s="96" t="s">
        <v>88</v>
      </c>
    </row>
    <row r="16" spans="2:5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  <c r="AZ16" s="96" t="s">
        <v>3990</v>
      </c>
      <c r="BA16" s="96" t="s">
        <v>1</v>
      </c>
      <c r="BB16" s="96" t="s">
        <v>1</v>
      </c>
      <c r="BC16" s="96" t="s">
        <v>3991</v>
      </c>
      <c r="BD16" s="96" t="s">
        <v>88</v>
      </c>
    </row>
    <row r="17" spans="2:56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  <c r="AZ17" s="96" t="s">
        <v>3992</v>
      </c>
      <c r="BA17" s="96" t="s">
        <v>1</v>
      </c>
      <c r="BB17" s="96" t="s">
        <v>1</v>
      </c>
      <c r="BC17" s="96" t="s">
        <v>3993</v>
      </c>
      <c r="BD17" s="96" t="s">
        <v>88</v>
      </c>
    </row>
    <row r="18" spans="2:56" s="1" customFormat="1" ht="6.95" customHeight="1" x14ac:dyDescent="0.2">
      <c r="B18" s="32"/>
      <c r="L18" s="32"/>
      <c r="AZ18" s="96" t="s">
        <v>2885</v>
      </c>
      <c r="BA18" s="96" t="s">
        <v>1</v>
      </c>
      <c r="BB18" s="96" t="s">
        <v>1</v>
      </c>
      <c r="BC18" s="96" t="s">
        <v>3994</v>
      </c>
      <c r="BD18" s="96" t="s">
        <v>88</v>
      </c>
    </row>
    <row r="19" spans="2:56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  <c r="AZ19" s="96" t="s">
        <v>190</v>
      </c>
      <c r="BA19" s="96" t="s">
        <v>1</v>
      </c>
      <c r="BB19" s="96" t="s">
        <v>1</v>
      </c>
      <c r="BC19" s="96" t="s">
        <v>191</v>
      </c>
      <c r="BD19" s="96" t="s">
        <v>88</v>
      </c>
    </row>
    <row r="20" spans="2:56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  <c r="AZ20" s="96" t="s">
        <v>3995</v>
      </c>
      <c r="BA20" s="96" t="s">
        <v>1</v>
      </c>
      <c r="BB20" s="96" t="s">
        <v>1</v>
      </c>
      <c r="BC20" s="96" t="s">
        <v>3996</v>
      </c>
      <c r="BD20" s="96" t="s">
        <v>88</v>
      </c>
    </row>
    <row r="21" spans="2:56" s="1" customFormat="1" ht="6.95" customHeight="1" x14ac:dyDescent="0.2">
      <c r="B21" s="32"/>
      <c r="L21" s="32"/>
      <c r="AZ21" s="96" t="s">
        <v>213</v>
      </c>
      <c r="BA21" s="96" t="s">
        <v>1</v>
      </c>
      <c r="BB21" s="96" t="s">
        <v>1</v>
      </c>
      <c r="BC21" s="96" t="s">
        <v>75</v>
      </c>
      <c r="BD21" s="96" t="s">
        <v>88</v>
      </c>
    </row>
    <row r="22" spans="2:56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  <c r="AZ22" s="96" t="s">
        <v>215</v>
      </c>
      <c r="BA22" s="96" t="s">
        <v>1</v>
      </c>
      <c r="BB22" s="96" t="s">
        <v>1</v>
      </c>
      <c r="BC22" s="96" t="s">
        <v>3997</v>
      </c>
      <c r="BD22" s="96" t="s">
        <v>88</v>
      </c>
    </row>
    <row r="23" spans="2:56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  <c r="AZ23" s="96" t="s">
        <v>219</v>
      </c>
      <c r="BA23" s="96" t="s">
        <v>1</v>
      </c>
      <c r="BB23" s="96" t="s">
        <v>1</v>
      </c>
      <c r="BC23" s="96" t="s">
        <v>75</v>
      </c>
      <c r="BD23" s="96" t="s">
        <v>88</v>
      </c>
    </row>
    <row r="24" spans="2:56" s="1" customFormat="1" ht="6.95" customHeight="1" x14ac:dyDescent="0.2">
      <c r="B24" s="32"/>
      <c r="L24" s="32"/>
      <c r="AZ24" s="96" t="s">
        <v>3998</v>
      </c>
      <c r="BA24" s="96" t="s">
        <v>1</v>
      </c>
      <c r="BB24" s="96" t="s">
        <v>1</v>
      </c>
      <c r="BC24" s="96" t="s">
        <v>3999</v>
      </c>
      <c r="BD24" s="96" t="s">
        <v>88</v>
      </c>
    </row>
    <row r="25" spans="2:56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  <c r="AZ25" s="96" t="s">
        <v>4000</v>
      </c>
      <c r="BA25" s="96" t="s">
        <v>1</v>
      </c>
      <c r="BB25" s="96" t="s">
        <v>1</v>
      </c>
      <c r="BC25" s="96" t="s">
        <v>4001</v>
      </c>
      <c r="BD25" s="96" t="s">
        <v>88</v>
      </c>
    </row>
    <row r="26" spans="2:56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  <c r="AZ26" s="96" t="s">
        <v>229</v>
      </c>
      <c r="BA26" s="96" t="s">
        <v>1</v>
      </c>
      <c r="BB26" s="96" t="s">
        <v>1</v>
      </c>
      <c r="BC26" s="96" t="s">
        <v>4002</v>
      </c>
      <c r="BD26" s="96" t="s">
        <v>88</v>
      </c>
    </row>
    <row r="27" spans="2:56" s="1" customFormat="1" ht="6.95" customHeight="1" x14ac:dyDescent="0.2">
      <c r="B27" s="32"/>
      <c r="L27" s="32"/>
      <c r="AZ27" s="96" t="s">
        <v>231</v>
      </c>
      <c r="BA27" s="96" t="s">
        <v>1</v>
      </c>
      <c r="BB27" s="96" t="s">
        <v>1</v>
      </c>
      <c r="BC27" s="96" t="s">
        <v>75</v>
      </c>
      <c r="BD27" s="96" t="s">
        <v>88</v>
      </c>
    </row>
    <row r="28" spans="2:56" s="1" customFormat="1" ht="12" customHeight="1" x14ac:dyDescent="0.2">
      <c r="B28" s="32"/>
      <c r="D28" s="27" t="s">
        <v>34</v>
      </c>
      <c r="L28" s="32"/>
      <c r="AZ28" s="96" t="s">
        <v>4003</v>
      </c>
      <c r="BA28" s="96" t="s">
        <v>1</v>
      </c>
      <c r="BB28" s="96" t="s">
        <v>1</v>
      </c>
      <c r="BC28" s="96" t="s">
        <v>4004</v>
      </c>
      <c r="BD28" s="96" t="s">
        <v>88</v>
      </c>
    </row>
    <row r="29" spans="2:56" s="7" customFormat="1" ht="16.5" customHeight="1" x14ac:dyDescent="0.2">
      <c r="B29" s="98"/>
      <c r="E29" s="237" t="s">
        <v>1</v>
      </c>
      <c r="F29" s="237"/>
      <c r="G29" s="237"/>
      <c r="H29" s="237"/>
      <c r="L29" s="98"/>
      <c r="AZ29" s="99" t="s">
        <v>4005</v>
      </c>
      <c r="BA29" s="99" t="s">
        <v>1</v>
      </c>
      <c r="BB29" s="99" t="s">
        <v>1</v>
      </c>
      <c r="BC29" s="99" t="s">
        <v>4006</v>
      </c>
      <c r="BD29" s="99" t="s">
        <v>88</v>
      </c>
    </row>
    <row r="30" spans="2:56" s="1" customFormat="1" ht="6.95" customHeight="1" x14ac:dyDescent="0.2">
      <c r="B30" s="32"/>
      <c r="L30" s="32"/>
      <c r="AZ30" s="96" t="s">
        <v>4007</v>
      </c>
      <c r="BA30" s="96" t="s">
        <v>1</v>
      </c>
      <c r="BB30" s="96" t="s">
        <v>1</v>
      </c>
      <c r="BC30" s="96" t="s">
        <v>4008</v>
      </c>
      <c r="BD30" s="96" t="s">
        <v>88</v>
      </c>
    </row>
    <row r="31" spans="2:56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  <c r="AZ31" s="96" t="s">
        <v>243</v>
      </c>
      <c r="BA31" s="96" t="s">
        <v>1</v>
      </c>
      <c r="BB31" s="96" t="s">
        <v>1</v>
      </c>
      <c r="BC31" s="96" t="s">
        <v>244</v>
      </c>
      <c r="BD31" s="96" t="s">
        <v>88</v>
      </c>
    </row>
    <row r="32" spans="2:56" s="1" customFormat="1" ht="25.35" customHeight="1" x14ac:dyDescent="0.2">
      <c r="B32" s="32"/>
      <c r="D32" s="100" t="s">
        <v>35</v>
      </c>
      <c r="J32" s="69">
        <f>ROUND(J145, 2)</f>
        <v>0</v>
      </c>
      <c r="L32" s="32"/>
      <c r="AZ32" s="96" t="s">
        <v>4009</v>
      </c>
      <c r="BA32" s="96" t="s">
        <v>1</v>
      </c>
      <c r="BB32" s="96" t="s">
        <v>1</v>
      </c>
      <c r="BC32" s="96" t="s">
        <v>4010</v>
      </c>
      <c r="BD32" s="96" t="s">
        <v>88</v>
      </c>
    </row>
    <row r="33" spans="2:56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  <c r="AZ33" s="96" t="s">
        <v>4011</v>
      </c>
      <c r="BA33" s="96" t="s">
        <v>1</v>
      </c>
      <c r="BB33" s="96" t="s">
        <v>1</v>
      </c>
      <c r="BC33" s="96" t="s">
        <v>4012</v>
      </c>
      <c r="BD33" s="96" t="s">
        <v>88</v>
      </c>
    </row>
    <row r="34" spans="2:56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  <c r="AZ34" s="96" t="s">
        <v>4013</v>
      </c>
      <c r="BA34" s="96" t="s">
        <v>1</v>
      </c>
      <c r="BB34" s="96" t="s">
        <v>1</v>
      </c>
      <c r="BC34" s="96" t="s">
        <v>4014</v>
      </c>
      <c r="BD34" s="96" t="s">
        <v>88</v>
      </c>
    </row>
    <row r="35" spans="2:56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ROUND((ROUND((SUM(BE145:BE1333)),  2) + SUM(BE1335:BE1339)), 2)</f>
        <v>0</v>
      </c>
      <c r="G35" s="102"/>
      <c r="H35" s="102"/>
      <c r="I35" s="103">
        <v>0.2</v>
      </c>
      <c r="J35" s="101">
        <f>ROUND((ROUND(((SUM(BE145:BE1333))*I35),  2) + (SUM(BE1335:BE1339)*I35)), 2)</f>
        <v>0</v>
      </c>
      <c r="L35" s="32"/>
      <c r="AZ35" s="96" t="s">
        <v>4015</v>
      </c>
      <c r="BA35" s="96" t="s">
        <v>1</v>
      </c>
      <c r="BB35" s="96" t="s">
        <v>1</v>
      </c>
      <c r="BC35" s="96" t="s">
        <v>4016</v>
      </c>
      <c r="BD35" s="96" t="s">
        <v>88</v>
      </c>
    </row>
    <row r="36" spans="2:56" s="1" customFormat="1" ht="14.45" customHeight="1" x14ac:dyDescent="0.2">
      <c r="B36" s="32"/>
      <c r="E36" s="37" t="s">
        <v>41</v>
      </c>
      <c r="F36" s="101">
        <f>ROUND((ROUND((SUM(BF145:BF1333)),  2) + SUM(BF1335:BF1339)), 2)</f>
        <v>0</v>
      </c>
      <c r="G36" s="102"/>
      <c r="H36" s="102"/>
      <c r="I36" s="103">
        <v>0.2</v>
      </c>
      <c r="J36" s="101">
        <f>ROUND((ROUND(((SUM(BF145:BF1333))*I36),  2) + (SUM(BF1335:BF1339)*I36)), 2)</f>
        <v>0</v>
      </c>
      <c r="L36" s="32"/>
      <c r="AZ36" s="96" t="s">
        <v>4017</v>
      </c>
      <c r="BA36" s="96" t="s">
        <v>1</v>
      </c>
      <c r="BB36" s="96" t="s">
        <v>1</v>
      </c>
      <c r="BC36" s="96" t="s">
        <v>4018</v>
      </c>
      <c r="BD36" s="96" t="s">
        <v>88</v>
      </c>
    </row>
    <row r="37" spans="2:56" s="1" customFormat="1" ht="14.45" hidden="1" customHeight="1" x14ac:dyDescent="0.2">
      <c r="B37" s="32"/>
      <c r="E37" s="27" t="s">
        <v>42</v>
      </c>
      <c r="F37" s="89">
        <f>ROUND((ROUND((SUM(BG145:BG1333)),  2) + SUM(BG1335:BG1339)), 2)</f>
        <v>0</v>
      </c>
      <c r="I37" s="104">
        <v>0.2</v>
      </c>
      <c r="J37" s="89">
        <f>0</f>
        <v>0</v>
      </c>
      <c r="L37" s="32"/>
      <c r="AZ37" s="96" t="s">
        <v>4019</v>
      </c>
      <c r="BA37" s="96" t="s">
        <v>1</v>
      </c>
      <c r="BB37" s="96" t="s">
        <v>1</v>
      </c>
      <c r="BC37" s="96" t="s">
        <v>4020</v>
      </c>
      <c r="BD37" s="96" t="s">
        <v>88</v>
      </c>
    </row>
    <row r="38" spans="2:56" s="1" customFormat="1" ht="14.45" hidden="1" customHeight="1" x14ac:dyDescent="0.2">
      <c r="B38" s="32"/>
      <c r="E38" s="27" t="s">
        <v>43</v>
      </c>
      <c r="F38" s="89">
        <f>ROUND((ROUND((SUM(BH145:BH1333)),  2) + SUM(BH1335:BH1339)), 2)</f>
        <v>0</v>
      </c>
      <c r="I38" s="104">
        <v>0.2</v>
      </c>
      <c r="J38" s="89">
        <f>0</f>
        <v>0</v>
      </c>
      <c r="L38" s="32"/>
      <c r="AZ38" s="96" t="s">
        <v>4021</v>
      </c>
      <c r="BA38" s="96" t="s">
        <v>1</v>
      </c>
      <c r="BB38" s="96" t="s">
        <v>1</v>
      </c>
      <c r="BC38" s="96" t="s">
        <v>4022</v>
      </c>
      <c r="BD38" s="96" t="s">
        <v>88</v>
      </c>
    </row>
    <row r="39" spans="2:56" s="1" customFormat="1" ht="14.45" hidden="1" customHeight="1" x14ac:dyDescent="0.2">
      <c r="B39" s="32"/>
      <c r="E39" s="37" t="s">
        <v>44</v>
      </c>
      <c r="F39" s="101">
        <f>ROUND((ROUND((SUM(BI145:BI1333)),  2) + SUM(BI1335:BI1339)), 2)</f>
        <v>0</v>
      </c>
      <c r="G39" s="102"/>
      <c r="H39" s="102"/>
      <c r="I39" s="103">
        <v>0</v>
      </c>
      <c r="J39" s="101">
        <f>0</f>
        <v>0</v>
      </c>
      <c r="L39" s="32"/>
      <c r="AZ39" s="96" t="s">
        <v>4023</v>
      </c>
      <c r="BA39" s="96" t="s">
        <v>1</v>
      </c>
      <c r="BB39" s="96" t="s">
        <v>1</v>
      </c>
      <c r="BC39" s="96" t="s">
        <v>4024</v>
      </c>
      <c r="BD39" s="96" t="s">
        <v>88</v>
      </c>
    </row>
    <row r="40" spans="2:56" s="1" customFormat="1" ht="6.95" customHeight="1" x14ac:dyDescent="0.2">
      <c r="B40" s="32"/>
      <c r="L40" s="32"/>
      <c r="AZ40" s="96" t="s">
        <v>4025</v>
      </c>
      <c r="BA40" s="96" t="s">
        <v>1</v>
      </c>
      <c r="BB40" s="96" t="s">
        <v>1</v>
      </c>
      <c r="BC40" s="96" t="s">
        <v>4026</v>
      </c>
      <c r="BD40" s="96" t="s">
        <v>88</v>
      </c>
    </row>
    <row r="41" spans="2:56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  <c r="AZ41" s="96" t="s">
        <v>4027</v>
      </c>
      <c r="BA41" s="96" t="s">
        <v>1</v>
      </c>
      <c r="BB41" s="96" t="s">
        <v>1</v>
      </c>
      <c r="BC41" s="96" t="s">
        <v>4028</v>
      </c>
      <c r="BD41" s="96" t="s">
        <v>88</v>
      </c>
    </row>
    <row r="42" spans="2:56" s="1" customFormat="1" ht="14.45" customHeight="1" x14ac:dyDescent="0.2">
      <c r="B42" s="32"/>
      <c r="L42" s="32"/>
      <c r="AZ42" s="96" t="s">
        <v>4029</v>
      </c>
      <c r="BA42" s="96" t="s">
        <v>1</v>
      </c>
      <c r="BB42" s="96" t="s">
        <v>1</v>
      </c>
      <c r="BC42" s="96" t="s">
        <v>4030</v>
      </c>
      <c r="BD42" s="96" t="s">
        <v>88</v>
      </c>
    </row>
    <row r="43" spans="2:56" ht="14.45" customHeight="1" x14ac:dyDescent="0.2">
      <c r="B43" s="20"/>
      <c r="L43" s="20"/>
      <c r="AZ43" s="96" t="s">
        <v>4031</v>
      </c>
      <c r="BA43" s="96" t="s">
        <v>1</v>
      </c>
      <c r="BB43" s="96" t="s">
        <v>1</v>
      </c>
      <c r="BC43" s="96" t="s">
        <v>4032</v>
      </c>
      <c r="BD43" s="96" t="s">
        <v>88</v>
      </c>
    </row>
    <row r="44" spans="2:56" ht="14.45" customHeight="1" x14ac:dyDescent="0.2">
      <c r="B44" s="20"/>
      <c r="L44" s="20"/>
      <c r="AZ44" s="96" t="s">
        <v>4033</v>
      </c>
      <c r="BA44" s="96" t="s">
        <v>1</v>
      </c>
      <c r="BB44" s="96" t="s">
        <v>1</v>
      </c>
      <c r="BC44" s="96" t="s">
        <v>4034</v>
      </c>
      <c r="BD44" s="96" t="s">
        <v>88</v>
      </c>
    </row>
    <row r="45" spans="2:56" ht="14.45" customHeight="1" x14ac:dyDescent="0.2">
      <c r="B45" s="20"/>
      <c r="L45" s="20"/>
      <c r="AZ45" s="96" t="s">
        <v>4035</v>
      </c>
      <c r="BA45" s="96" t="s">
        <v>1</v>
      </c>
      <c r="BB45" s="96" t="s">
        <v>1</v>
      </c>
      <c r="BC45" s="96" t="s">
        <v>4036</v>
      </c>
      <c r="BD45" s="96" t="s">
        <v>88</v>
      </c>
    </row>
    <row r="46" spans="2:56" ht="14.45" customHeight="1" x14ac:dyDescent="0.2">
      <c r="B46" s="20"/>
      <c r="L46" s="20"/>
      <c r="AZ46" s="96" t="s">
        <v>4037</v>
      </c>
      <c r="BA46" s="96" t="s">
        <v>1</v>
      </c>
      <c r="BB46" s="96" t="s">
        <v>1</v>
      </c>
      <c r="BC46" s="96" t="s">
        <v>4038</v>
      </c>
      <c r="BD46" s="96" t="s">
        <v>88</v>
      </c>
    </row>
    <row r="47" spans="2:56" ht="14.45" customHeight="1" x14ac:dyDescent="0.2">
      <c r="B47" s="20"/>
      <c r="L47" s="20"/>
      <c r="AZ47" s="96" t="s">
        <v>320</v>
      </c>
      <c r="BA47" s="96" t="s">
        <v>1</v>
      </c>
      <c r="BB47" s="96" t="s">
        <v>1</v>
      </c>
      <c r="BC47" s="96" t="s">
        <v>75</v>
      </c>
      <c r="BD47" s="96" t="s">
        <v>88</v>
      </c>
    </row>
    <row r="48" spans="2:56" ht="14.45" customHeight="1" x14ac:dyDescent="0.2">
      <c r="B48" s="20"/>
      <c r="L48" s="20"/>
      <c r="AZ48" s="96" t="s">
        <v>326</v>
      </c>
      <c r="BA48" s="96" t="s">
        <v>1</v>
      </c>
      <c r="BB48" s="96" t="s">
        <v>1</v>
      </c>
      <c r="BC48" s="96" t="s">
        <v>4002</v>
      </c>
      <c r="BD48" s="96" t="s">
        <v>88</v>
      </c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3978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>SO01B - B Hlavný objekt dielní + administratíva, učilište - ASR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J145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303</v>
      </c>
      <c r="E99" s="118"/>
      <c r="F99" s="118"/>
      <c r="G99" s="118"/>
      <c r="H99" s="118"/>
      <c r="I99" s="118"/>
      <c r="J99" s="119">
        <f>J146</f>
        <v>0</v>
      </c>
      <c r="L99" s="116"/>
    </row>
    <row r="100" spans="2:47" s="9" customFormat="1" ht="19.899999999999999" customHeight="1" x14ac:dyDescent="0.2">
      <c r="B100" s="121"/>
      <c r="D100" s="122" t="s">
        <v>306</v>
      </c>
      <c r="E100" s="123"/>
      <c r="F100" s="123"/>
      <c r="G100" s="123"/>
      <c r="H100" s="123"/>
      <c r="I100" s="123"/>
      <c r="J100" s="124">
        <f>J147</f>
        <v>0</v>
      </c>
      <c r="L100" s="121"/>
    </row>
    <row r="101" spans="2:47" s="9" customFormat="1" ht="19.899999999999999" customHeight="1" x14ac:dyDescent="0.2">
      <c r="B101" s="121"/>
      <c r="D101" s="122" t="s">
        <v>308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47" s="9" customFormat="1" ht="19.899999999999999" customHeight="1" x14ac:dyDescent="0.2">
      <c r="B102" s="121"/>
      <c r="D102" s="122" t="s">
        <v>310</v>
      </c>
      <c r="E102" s="123"/>
      <c r="F102" s="123"/>
      <c r="G102" s="123"/>
      <c r="H102" s="123"/>
      <c r="I102" s="123"/>
      <c r="J102" s="124">
        <f>J239</f>
        <v>0</v>
      </c>
      <c r="L102" s="121"/>
    </row>
    <row r="103" spans="2:47" s="9" customFormat="1" ht="19.899999999999999" customHeight="1" x14ac:dyDescent="0.2">
      <c r="B103" s="121"/>
      <c r="D103" s="122" t="s">
        <v>313</v>
      </c>
      <c r="E103" s="123"/>
      <c r="F103" s="123"/>
      <c r="G103" s="123"/>
      <c r="H103" s="123"/>
      <c r="I103" s="123"/>
      <c r="J103" s="124">
        <f>J291</f>
        <v>0</v>
      </c>
      <c r="L103" s="121"/>
    </row>
    <row r="104" spans="2:47" s="9" customFormat="1" ht="19.899999999999999" customHeight="1" x14ac:dyDescent="0.2">
      <c r="B104" s="121"/>
      <c r="D104" s="122" t="s">
        <v>319</v>
      </c>
      <c r="E104" s="123"/>
      <c r="F104" s="123"/>
      <c r="G104" s="123"/>
      <c r="H104" s="123"/>
      <c r="I104" s="123"/>
      <c r="J104" s="124">
        <f>J304</f>
        <v>0</v>
      </c>
      <c r="L104" s="121"/>
    </row>
    <row r="105" spans="2:47" s="9" customFormat="1" ht="19.899999999999999" customHeight="1" x14ac:dyDescent="0.2">
      <c r="B105" s="121"/>
      <c r="D105" s="122" t="s">
        <v>325</v>
      </c>
      <c r="E105" s="123"/>
      <c r="F105" s="123"/>
      <c r="G105" s="123"/>
      <c r="H105" s="123"/>
      <c r="I105" s="123"/>
      <c r="J105" s="124">
        <f>J403</f>
        <v>0</v>
      </c>
      <c r="L105" s="121"/>
    </row>
    <row r="106" spans="2:47" s="9" customFormat="1" ht="19.899999999999999" customHeight="1" x14ac:dyDescent="0.2">
      <c r="B106" s="121"/>
      <c r="D106" s="122" t="s">
        <v>328</v>
      </c>
      <c r="E106" s="123"/>
      <c r="F106" s="123"/>
      <c r="G106" s="123"/>
      <c r="H106" s="123"/>
      <c r="I106" s="123"/>
      <c r="J106" s="124">
        <f>J728</f>
        <v>0</v>
      </c>
      <c r="L106" s="121"/>
    </row>
    <row r="107" spans="2:47" s="8" customFormat="1" ht="24.95" customHeight="1" x14ac:dyDescent="0.2">
      <c r="B107" s="116"/>
      <c r="D107" s="117" t="s">
        <v>331</v>
      </c>
      <c r="E107" s="118"/>
      <c r="F107" s="118"/>
      <c r="G107" s="118"/>
      <c r="H107" s="118"/>
      <c r="I107" s="118"/>
      <c r="J107" s="119">
        <f>J731</f>
        <v>0</v>
      </c>
      <c r="L107" s="116"/>
    </row>
    <row r="108" spans="2:47" s="9" customFormat="1" ht="19.899999999999999" customHeight="1" x14ac:dyDescent="0.2">
      <c r="B108" s="121"/>
      <c r="D108" s="122" t="s">
        <v>334</v>
      </c>
      <c r="E108" s="123"/>
      <c r="F108" s="123"/>
      <c r="G108" s="123"/>
      <c r="H108" s="123"/>
      <c r="I108" s="123"/>
      <c r="J108" s="124">
        <f>J732</f>
        <v>0</v>
      </c>
      <c r="L108" s="121"/>
    </row>
    <row r="109" spans="2:47" s="9" customFormat="1" ht="19.899999999999999" customHeight="1" x14ac:dyDescent="0.2">
      <c r="B109" s="121"/>
      <c r="D109" s="122" t="s">
        <v>345</v>
      </c>
      <c r="E109" s="123"/>
      <c r="F109" s="123"/>
      <c r="G109" s="123"/>
      <c r="H109" s="123"/>
      <c r="I109" s="123"/>
      <c r="J109" s="124">
        <f>J753</f>
        <v>0</v>
      </c>
      <c r="L109" s="121"/>
    </row>
    <row r="110" spans="2:47" s="9" customFormat="1" ht="19.899999999999999" customHeight="1" x14ac:dyDescent="0.2">
      <c r="B110" s="121"/>
      <c r="D110" s="122" t="s">
        <v>4039</v>
      </c>
      <c r="E110" s="123"/>
      <c r="F110" s="123"/>
      <c r="G110" s="123"/>
      <c r="H110" s="123"/>
      <c r="I110" s="123"/>
      <c r="J110" s="124">
        <f>J762</f>
        <v>0</v>
      </c>
      <c r="L110" s="121"/>
    </row>
    <row r="111" spans="2:47" s="9" customFormat="1" ht="19.899999999999999" customHeight="1" x14ac:dyDescent="0.2">
      <c r="B111" s="121"/>
      <c r="D111" s="122" t="s">
        <v>346</v>
      </c>
      <c r="E111" s="123"/>
      <c r="F111" s="123"/>
      <c r="G111" s="123"/>
      <c r="H111" s="123"/>
      <c r="I111" s="123"/>
      <c r="J111" s="124">
        <f>J817</f>
        <v>0</v>
      </c>
      <c r="L111" s="121"/>
    </row>
    <row r="112" spans="2:47" s="9" customFormat="1" ht="19.899999999999999" customHeight="1" x14ac:dyDescent="0.2">
      <c r="B112" s="121"/>
      <c r="D112" s="122" t="s">
        <v>4040</v>
      </c>
      <c r="E112" s="123"/>
      <c r="F112" s="123"/>
      <c r="G112" s="123"/>
      <c r="H112" s="123"/>
      <c r="I112" s="123"/>
      <c r="J112" s="124">
        <f>J825</f>
        <v>0</v>
      </c>
      <c r="L112" s="121"/>
    </row>
    <row r="113" spans="2:12" s="9" customFormat="1" ht="19.899999999999999" customHeight="1" x14ac:dyDescent="0.2">
      <c r="B113" s="121"/>
      <c r="D113" s="122" t="s">
        <v>349</v>
      </c>
      <c r="E113" s="123"/>
      <c r="F113" s="123"/>
      <c r="G113" s="123"/>
      <c r="H113" s="123"/>
      <c r="I113" s="123"/>
      <c r="J113" s="124">
        <f>J855</f>
        <v>0</v>
      </c>
      <c r="L113" s="121"/>
    </row>
    <row r="114" spans="2:12" s="9" customFormat="1" ht="19.899999999999999" customHeight="1" x14ac:dyDescent="0.2">
      <c r="B114" s="121"/>
      <c r="D114" s="122" t="s">
        <v>350</v>
      </c>
      <c r="E114" s="123"/>
      <c r="F114" s="123"/>
      <c r="G114" s="123"/>
      <c r="H114" s="123"/>
      <c r="I114" s="123"/>
      <c r="J114" s="124">
        <f>J898</f>
        <v>0</v>
      </c>
      <c r="L114" s="121"/>
    </row>
    <row r="115" spans="2:12" s="9" customFormat="1" ht="19.899999999999999" customHeight="1" x14ac:dyDescent="0.2">
      <c r="B115" s="121"/>
      <c r="D115" s="122" t="s">
        <v>4041</v>
      </c>
      <c r="E115" s="123"/>
      <c r="F115" s="123"/>
      <c r="G115" s="123"/>
      <c r="H115" s="123"/>
      <c r="I115" s="123"/>
      <c r="J115" s="124">
        <f>J1010</f>
        <v>0</v>
      </c>
      <c r="L115" s="121"/>
    </row>
    <row r="116" spans="2:12" s="9" customFormat="1" ht="19.899999999999999" customHeight="1" x14ac:dyDescent="0.2">
      <c r="B116" s="121"/>
      <c r="D116" s="122" t="s">
        <v>4042</v>
      </c>
      <c r="E116" s="123"/>
      <c r="F116" s="123"/>
      <c r="G116" s="123"/>
      <c r="H116" s="123"/>
      <c r="I116" s="123"/>
      <c r="J116" s="124">
        <f>J1044</f>
        <v>0</v>
      </c>
      <c r="L116" s="121"/>
    </row>
    <row r="117" spans="2:12" s="9" customFormat="1" ht="19.899999999999999" customHeight="1" x14ac:dyDescent="0.2">
      <c r="B117" s="121"/>
      <c r="D117" s="122" t="s">
        <v>4043</v>
      </c>
      <c r="E117" s="123"/>
      <c r="F117" s="123"/>
      <c r="G117" s="123"/>
      <c r="H117" s="123"/>
      <c r="I117" s="123"/>
      <c r="J117" s="124">
        <f>J1089</f>
        <v>0</v>
      </c>
      <c r="L117" s="121"/>
    </row>
    <row r="118" spans="2:12" s="9" customFormat="1" ht="19.899999999999999" customHeight="1" x14ac:dyDescent="0.2">
      <c r="B118" s="121"/>
      <c r="D118" s="122" t="s">
        <v>4044</v>
      </c>
      <c r="E118" s="123"/>
      <c r="F118" s="123"/>
      <c r="G118" s="123"/>
      <c r="H118" s="123"/>
      <c r="I118" s="123"/>
      <c r="J118" s="124">
        <f>J1128</f>
        <v>0</v>
      </c>
      <c r="L118" s="121"/>
    </row>
    <row r="119" spans="2:12" s="9" customFormat="1" ht="19.899999999999999" customHeight="1" x14ac:dyDescent="0.2">
      <c r="B119" s="121"/>
      <c r="D119" s="122" t="s">
        <v>353</v>
      </c>
      <c r="E119" s="123"/>
      <c r="F119" s="123"/>
      <c r="G119" s="123"/>
      <c r="H119" s="123"/>
      <c r="I119" s="123"/>
      <c r="J119" s="124">
        <f>J1195</f>
        <v>0</v>
      </c>
      <c r="L119" s="121"/>
    </row>
    <row r="120" spans="2:12" s="9" customFormat="1" ht="19.899999999999999" customHeight="1" x14ac:dyDescent="0.2">
      <c r="B120" s="121"/>
      <c r="D120" s="122" t="s">
        <v>354</v>
      </c>
      <c r="E120" s="123"/>
      <c r="F120" s="123"/>
      <c r="G120" s="123"/>
      <c r="H120" s="123"/>
      <c r="I120" s="123"/>
      <c r="J120" s="124">
        <f>J1232</f>
        <v>0</v>
      </c>
      <c r="L120" s="121"/>
    </row>
    <row r="121" spans="2:12" s="8" customFormat="1" ht="24.95" customHeight="1" x14ac:dyDescent="0.2">
      <c r="B121" s="116"/>
      <c r="D121" s="117" t="s">
        <v>355</v>
      </c>
      <c r="E121" s="118"/>
      <c r="F121" s="118"/>
      <c r="G121" s="118"/>
      <c r="H121" s="118"/>
      <c r="I121" s="118"/>
      <c r="J121" s="119">
        <f>J1329</f>
        <v>0</v>
      </c>
      <c r="L121" s="116"/>
    </row>
    <row r="122" spans="2:12" s="9" customFormat="1" ht="19.899999999999999" customHeight="1" x14ac:dyDescent="0.2">
      <c r="B122" s="121"/>
      <c r="D122" s="122" t="s">
        <v>4045</v>
      </c>
      <c r="E122" s="123"/>
      <c r="F122" s="123"/>
      <c r="G122" s="123"/>
      <c r="H122" s="123"/>
      <c r="I122" s="123"/>
      <c r="J122" s="124">
        <f>J1330</f>
        <v>0</v>
      </c>
      <c r="L122" s="121"/>
    </row>
    <row r="123" spans="2:12" s="8" customFormat="1" ht="21.75" customHeight="1" x14ac:dyDescent="0.2">
      <c r="B123" s="116"/>
      <c r="D123" s="126" t="s">
        <v>357</v>
      </c>
      <c r="J123" s="127">
        <f>J1334</f>
        <v>0</v>
      </c>
      <c r="L123" s="116"/>
    </row>
    <row r="124" spans="2:12" s="1" customFormat="1" ht="21.75" customHeight="1" x14ac:dyDescent="0.2">
      <c r="B124" s="32"/>
      <c r="L124" s="32"/>
    </row>
    <row r="125" spans="2:12" s="1" customFormat="1" ht="6.95" customHeight="1" x14ac:dyDescent="0.2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2"/>
    </row>
    <row r="129" spans="2:20" s="1" customFormat="1" ht="6.95" customHeight="1" x14ac:dyDescent="0.2"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32"/>
    </row>
    <row r="130" spans="2:20" s="1" customFormat="1" ht="24.95" customHeight="1" x14ac:dyDescent="0.2">
      <c r="B130" s="32"/>
      <c r="C130" s="21" t="s">
        <v>358</v>
      </c>
      <c r="L130" s="32"/>
    </row>
    <row r="131" spans="2:20" s="1" customFormat="1" ht="6.95" customHeight="1" x14ac:dyDescent="0.2">
      <c r="B131" s="32"/>
      <c r="L131" s="32"/>
    </row>
    <row r="132" spans="2:20" s="1" customFormat="1" ht="12" customHeight="1" x14ac:dyDescent="0.2">
      <c r="B132" s="32"/>
      <c r="C132" s="27" t="s">
        <v>15</v>
      </c>
      <c r="L132" s="32"/>
    </row>
    <row r="133" spans="2:20" s="1" customFormat="1" ht="16.5" customHeight="1" x14ac:dyDescent="0.2">
      <c r="B133" s="32"/>
      <c r="E133" s="267" t="str">
        <f>E7</f>
        <v>Obnova budovy umelecko - dekoračných dielní SND</v>
      </c>
      <c r="F133" s="268"/>
      <c r="G133" s="268"/>
      <c r="H133" s="268"/>
      <c r="L133" s="32"/>
    </row>
    <row r="134" spans="2:20" ht="12" customHeight="1" x14ac:dyDescent="0.2">
      <c r="B134" s="20"/>
      <c r="C134" s="27" t="s">
        <v>129</v>
      </c>
      <c r="L134" s="20"/>
    </row>
    <row r="135" spans="2:20" s="1" customFormat="1" ht="16.5" customHeight="1" x14ac:dyDescent="0.2">
      <c r="B135" s="32"/>
      <c r="E135" s="267" t="s">
        <v>3978</v>
      </c>
      <c r="F135" s="269"/>
      <c r="G135" s="269"/>
      <c r="H135" s="269"/>
      <c r="L135" s="32"/>
    </row>
    <row r="136" spans="2:20" s="1" customFormat="1" ht="12" customHeight="1" x14ac:dyDescent="0.2">
      <c r="B136" s="32"/>
      <c r="C136" s="27" t="s">
        <v>135</v>
      </c>
      <c r="L136" s="32"/>
    </row>
    <row r="137" spans="2:20" s="1" customFormat="1" ht="30" customHeight="1" x14ac:dyDescent="0.2">
      <c r="B137" s="32"/>
      <c r="E137" s="226" t="str">
        <f>E11</f>
        <v>SO01B - B Hlavný objekt dielní + administratíva, učilište - ASR</v>
      </c>
      <c r="F137" s="269"/>
      <c r="G137" s="269"/>
      <c r="H137" s="269"/>
      <c r="L137" s="32"/>
    </row>
    <row r="138" spans="2:20" s="1" customFormat="1" ht="6.95" customHeight="1" x14ac:dyDescent="0.2">
      <c r="B138" s="32"/>
      <c r="L138" s="32"/>
    </row>
    <row r="139" spans="2:20" s="1" customFormat="1" ht="12" customHeight="1" x14ac:dyDescent="0.2">
      <c r="B139" s="32"/>
      <c r="C139" s="27" t="s">
        <v>19</v>
      </c>
      <c r="F139" s="25" t="str">
        <f>F14</f>
        <v>Bratislava</v>
      </c>
      <c r="I139" s="27" t="s">
        <v>21</v>
      </c>
      <c r="J139" s="55" t="str">
        <f>IF(J14="","",J14)</f>
        <v>5. 8. 2023</v>
      </c>
      <c r="L139" s="32"/>
    </row>
    <row r="140" spans="2:20" s="1" customFormat="1" ht="6.95" customHeight="1" x14ac:dyDescent="0.2">
      <c r="B140" s="32"/>
      <c r="L140" s="32"/>
    </row>
    <row r="141" spans="2:20" s="1" customFormat="1" ht="15.2" customHeight="1" x14ac:dyDescent="0.2">
      <c r="B141" s="32"/>
      <c r="C141" s="27" t="s">
        <v>23</v>
      </c>
      <c r="F141" s="25" t="str">
        <f>E17</f>
        <v>Slovenské národné divadlo</v>
      </c>
      <c r="I141" s="27" t="s">
        <v>29</v>
      </c>
      <c r="J141" s="30" t="str">
        <f>E23</f>
        <v>VM PROJEKT , s.r.o.</v>
      </c>
      <c r="L141" s="32"/>
    </row>
    <row r="142" spans="2:20" s="1" customFormat="1" ht="15.2" customHeight="1" x14ac:dyDescent="0.2">
      <c r="B142" s="32"/>
      <c r="C142" s="27" t="s">
        <v>27</v>
      </c>
      <c r="F142" s="25" t="str">
        <f>IF(E20="","",E20)</f>
        <v>Vyplň údaj</v>
      </c>
      <c r="I142" s="27" t="s">
        <v>32</v>
      </c>
      <c r="J142" s="30" t="str">
        <f>E26</f>
        <v>Ing Peter Lukačovič</v>
      </c>
      <c r="L142" s="32"/>
    </row>
    <row r="143" spans="2:20" s="1" customFormat="1" ht="10.35" customHeight="1" x14ac:dyDescent="0.2">
      <c r="B143" s="32"/>
      <c r="L143" s="32"/>
    </row>
    <row r="144" spans="2:20" s="10" customFormat="1" ht="29.25" customHeight="1" x14ac:dyDescent="0.2">
      <c r="B144" s="128"/>
      <c r="C144" s="129" t="s">
        <v>359</v>
      </c>
      <c r="D144" s="130" t="s">
        <v>60</v>
      </c>
      <c r="E144" s="130" t="s">
        <v>56</v>
      </c>
      <c r="F144" s="130" t="s">
        <v>57</v>
      </c>
      <c r="G144" s="130" t="s">
        <v>360</v>
      </c>
      <c r="H144" s="130" t="s">
        <v>361</v>
      </c>
      <c r="I144" s="130" t="s">
        <v>362</v>
      </c>
      <c r="J144" s="130" t="s">
        <v>296</v>
      </c>
      <c r="K144" s="131" t="s">
        <v>5391</v>
      </c>
      <c r="L144" s="128"/>
      <c r="M144" s="62" t="s">
        <v>1</v>
      </c>
      <c r="N144" s="63" t="s">
        <v>39</v>
      </c>
      <c r="O144" s="63" t="s">
        <v>363</v>
      </c>
      <c r="P144" s="63" t="s">
        <v>364</v>
      </c>
      <c r="Q144" s="63" t="s">
        <v>365</v>
      </c>
      <c r="R144" s="63" t="s">
        <v>366</v>
      </c>
      <c r="S144" s="63" t="s">
        <v>367</v>
      </c>
      <c r="T144" s="64" t="s">
        <v>368</v>
      </c>
    </row>
    <row r="145" spans="2:65" s="1" customFormat="1" ht="22.9" customHeight="1" x14ac:dyDescent="0.25">
      <c r="B145" s="32"/>
      <c r="C145" s="67" t="s">
        <v>299</v>
      </c>
      <c r="J145" s="132">
        <f>BK145</f>
        <v>0</v>
      </c>
      <c r="L145" s="32"/>
      <c r="M145" s="65"/>
      <c r="N145" s="56"/>
      <c r="O145" s="56"/>
      <c r="P145" s="133">
        <f>P146+P731+P1329+P1334</f>
        <v>0</v>
      </c>
      <c r="Q145" s="56"/>
      <c r="R145" s="133">
        <f>R146+R731+R1329+R1334</f>
        <v>318.23826567208999</v>
      </c>
      <c r="S145" s="56"/>
      <c r="T145" s="134">
        <f>T146+T731+T1329+T1334</f>
        <v>375.91364403000006</v>
      </c>
      <c r="AT145" s="17" t="s">
        <v>74</v>
      </c>
      <c r="AU145" s="17" t="s">
        <v>300</v>
      </c>
      <c r="BK145" s="135">
        <f>BK146+BK731+BK1329+BK1334</f>
        <v>0</v>
      </c>
    </row>
    <row r="146" spans="2:65" s="11" customFormat="1" ht="25.9" customHeight="1" x14ac:dyDescent="0.2">
      <c r="B146" s="136"/>
      <c r="D146" s="137" t="s">
        <v>74</v>
      </c>
      <c r="E146" s="138" t="s">
        <v>369</v>
      </c>
      <c r="F146" s="138" t="s">
        <v>370</v>
      </c>
      <c r="I146" s="139"/>
      <c r="J146" s="127">
        <f>BK146</f>
        <v>0</v>
      </c>
      <c r="L146" s="136"/>
      <c r="M146" s="140"/>
      <c r="P146" s="141">
        <f>P147+P198+P239+P291+P304+P403+P728</f>
        <v>0</v>
      </c>
      <c r="R146" s="141">
        <f>R147+R198+R239+R291+R304+R403+R728</f>
        <v>212.64660231827003</v>
      </c>
      <c r="T146" s="142">
        <f>T147+T198+T239+T291+T304+T403+T728</f>
        <v>357.44752000000005</v>
      </c>
      <c r="AR146" s="137" t="s">
        <v>82</v>
      </c>
      <c r="AT146" s="143" t="s">
        <v>74</v>
      </c>
      <c r="AU146" s="143" t="s">
        <v>75</v>
      </c>
      <c r="AY146" s="137" t="s">
        <v>371</v>
      </c>
      <c r="BK146" s="144">
        <f>BK147+BK198+BK239+BK291+BK304+BK403+BK728</f>
        <v>0</v>
      </c>
    </row>
    <row r="147" spans="2:65" s="11" customFormat="1" ht="22.9" customHeight="1" x14ac:dyDescent="0.2">
      <c r="B147" s="136"/>
      <c r="D147" s="137" t="s">
        <v>74</v>
      </c>
      <c r="E147" s="145" t="s">
        <v>82</v>
      </c>
      <c r="F147" s="145" t="s">
        <v>372</v>
      </c>
      <c r="I147" s="139"/>
      <c r="J147" s="146">
        <f>BK147</f>
        <v>0</v>
      </c>
      <c r="L147" s="136"/>
      <c r="M147" s="140"/>
      <c r="P147" s="141">
        <f>SUM(P148:P197)</f>
        <v>0</v>
      </c>
      <c r="R147" s="141">
        <f>SUM(R148:R197)</f>
        <v>0</v>
      </c>
      <c r="T147" s="142">
        <f>SUM(T148:T197)</f>
        <v>18.878399999999999</v>
      </c>
      <c r="AR147" s="137" t="s">
        <v>82</v>
      </c>
      <c r="AT147" s="143" t="s">
        <v>74</v>
      </c>
      <c r="AU147" s="143" t="s">
        <v>82</v>
      </c>
      <c r="AY147" s="137" t="s">
        <v>371</v>
      </c>
      <c r="BK147" s="144">
        <f>SUM(BK148:BK197)</f>
        <v>0</v>
      </c>
    </row>
    <row r="148" spans="2:65" s="1" customFormat="1" ht="24.2" customHeight="1" x14ac:dyDescent="0.2">
      <c r="B148" s="147"/>
      <c r="C148" s="148" t="s">
        <v>82</v>
      </c>
      <c r="D148" s="148" t="s">
        <v>373</v>
      </c>
      <c r="E148" s="149" t="s">
        <v>4046</v>
      </c>
      <c r="F148" s="150" t="s">
        <v>4047</v>
      </c>
      <c r="G148" s="151" t="s">
        <v>376</v>
      </c>
      <c r="H148" s="152">
        <v>16.416</v>
      </c>
      <c r="I148" s="153"/>
      <c r="J148" s="154">
        <f>ROUND(I148*H148,2)</f>
        <v>0</v>
      </c>
      <c r="K148" s="150"/>
      <c r="L148" s="32"/>
      <c r="M148" s="155" t="s">
        <v>1</v>
      </c>
      <c r="N148" s="156" t="s">
        <v>41</v>
      </c>
      <c r="P148" s="157">
        <f>O148*H148</f>
        <v>0</v>
      </c>
      <c r="Q148" s="157">
        <v>0</v>
      </c>
      <c r="R148" s="157">
        <f>Q148*H148</f>
        <v>0</v>
      </c>
      <c r="S148" s="157">
        <v>0.25</v>
      </c>
      <c r="T148" s="158">
        <f>S148*H148</f>
        <v>4.1040000000000001</v>
      </c>
      <c r="AR148" s="159" t="s">
        <v>377</v>
      </c>
      <c r="AT148" s="159" t="s">
        <v>373</v>
      </c>
      <c r="AU148" s="159" t="s">
        <v>88</v>
      </c>
      <c r="AY148" s="17" t="s">
        <v>371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7" t="s">
        <v>88</v>
      </c>
      <c r="BK148" s="160">
        <f>ROUND(I148*H148,2)</f>
        <v>0</v>
      </c>
      <c r="BL148" s="17" t="s">
        <v>377</v>
      </c>
      <c r="BM148" s="159" t="s">
        <v>4048</v>
      </c>
    </row>
    <row r="149" spans="2:65" s="13" customFormat="1" ht="11.25" x14ac:dyDescent="0.2">
      <c r="B149" s="168"/>
      <c r="D149" s="162" t="s">
        <v>379</v>
      </c>
      <c r="E149" s="169" t="s">
        <v>1</v>
      </c>
      <c r="F149" s="170" t="s">
        <v>4049</v>
      </c>
      <c r="H149" s="171">
        <v>4.758</v>
      </c>
      <c r="I149" s="172"/>
      <c r="L149" s="168"/>
      <c r="M149" s="173"/>
      <c r="T149" s="174"/>
      <c r="AT149" s="169" t="s">
        <v>379</v>
      </c>
      <c r="AU149" s="169" t="s">
        <v>88</v>
      </c>
      <c r="AV149" s="13" t="s">
        <v>88</v>
      </c>
      <c r="AW149" s="13" t="s">
        <v>31</v>
      </c>
      <c r="AX149" s="13" t="s">
        <v>75</v>
      </c>
      <c r="AY149" s="169" t="s">
        <v>371</v>
      </c>
    </row>
    <row r="150" spans="2:65" s="13" customFormat="1" ht="11.25" x14ac:dyDescent="0.2">
      <c r="B150" s="168"/>
      <c r="D150" s="162" t="s">
        <v>379</v>
      </c>
      <c r="E150" s="169" t="s">
        <v>1</v>
      </c>
      <c r="F150" s="170" t="s">
        <v>4050</v>
      </c>
      <c r="H150" s="171">
        <v>1.8320000000000001</v>
      </c>
      <c r="I150" s="172"/>
      <c r="L150" s="168"/>
      <c r="M150" s="173"/>
      <c r="T150" s="174"/>
      <c r="AT150" s="169" t="s">
        <v>379</v>
      </c>
      <c r="AU150" s="169" t="s">
        <v>88</v>
      </c>
      <c r="AV150" s="13" t="s">
        <v>88</v>
      </c>
      <c r="AW150" s="13" t="s">
        <v>31</v>
      </c>
      <c r="AX150" s="13" t="s">
        <v>75</v>
      </c>
      <c r="AY150" s="169" t="s">
        <v>371</v>
      </c>
    </row>
    <row r="151" spans="2:65" s="13" customFormat="1" ht="11.25" x14ac:dyDescent="0.2">
      <c r="B151" s="168"/>
      <c r="D151" s="162" t="s">
        <v>379</v>
      </c>
      <c r="E151" s="169" t="s">
        <v>1</v>
      </c>
      <c r="F151" s="170" t="s">
        <v>4051</v>
      </c>
      <c r="H151" s="171">
        <v>8.0069999999999997</v>
      </c>
      <c r="I151" s="172"/>
      <c r="L151" s="168"/>
      <c r="M151" s="173"/>
      <c r="T151" s="174"/>
      <c r="AT151" s="169" t="s">
        <v>379</v>
      </c>
      <c r="AU151" s="169" t="s">
        <v>88</v>
      </c>
      <c r="AV151" s="13" t="s">
        <v>88</v>
      </c>
      <c r="AW151" s="13" t="s">
        <v>31</v>
      </c>
      <c r="AX151" s="13" t="s">
        <v>75</v>
      </c>
      <c r="AY151" s="169" t="s">
        <v>371</v>
      </c>
    </row>
    <row r="152" spans="2:65" s="13" customFormat="1" ht="11.25" x14ac:dyDescent="0.2">
      <c r="B152" s="168"/>
      <c r="D152" s="162" t="s">
        <v>379</v>
      </c>
      <c r="E152" s="169" t="s">
        <v>1</v>
      </c>
      <c r="F152" s="170" t="s">
        <v>4052</v>
      </c>
      <c r="H152" s="171">
        <v>1.819</v>
      </c>
      <c r="I152" s="172"/>
      <c r="L152" s="168"/>
      <c r="M152" s="173"/>
      <c r="T152" s="174"/>
      <c r="AT152" s="169" t="s">
        <v>379</v>
      </c>
      <c r="AU152" s="169" t="s">
        <v>88</v>
      </c>
      <c r="AV152" s="13" t="s">
        <v>88</v>
      </c>
      <c r="AW152" s="13" t="s">
        <v>31</v>
      </c>
      <c r="AX152" s="13" t="s">
        <v>75</v>
      </c>
      <c r="AY152" s="169" t="s">
        <v>371</v>
      </c>
    </row>
    <row r="153" spans="2:65" s="14" customFormat="1" ht="11.25" x14ac:dyDescent="0.2">
      <c r="B153" s="175"/>
      <c r="D153" s="162" t="s">
        <v>379</v>
      </c>
      <c r="E153" s="176" t="s">
        <v>3964</v>
      </c>
      <c r="F153" s="177" t="s">
        <v>383</v>
      </c>
      <c r="H153" s="178">
        <v>16.416</v>
      </c>
      <c r="I153" s="179"/>
      <c r="L153" s="175"/>
      <c r="M153" s="180"/>
      <c r="T153" s="181"/>
      <c r="AT153" s="176" t="s">
        <v>379</v>
      </c>
      <c r="AU153" s="176" t="s">
        <v>88</v>
      </c>
      <c r="AV153" s="14" t="s">
        <v>384</v>
      </c>
      <c r="AW153" s="14" t="s">
        <v>31</v>
      </c>
      <c r="AX153" s="14" t="s">
        <v>75</v>
      </c>
      <c r="AY153" s="176" t="s">
        <v>371</v>
      </c>
    </row>
    <row r="154" spans="2:65" s="15" customFormat="1" ht="11.25" x14ac:dyDescent="0.2">
      <c r="B154" s="182"/>
      <c r="D154" s="162" t="s">
        <v>379</v>
      </c>
      <c r="E154" s="183" t="s">
        <v>1</v>
      </c>
      <c r="F154" s="184" t="s">
        <v>385</v>
      </c>
      <c r="H154" s="185">
        <v>16.416</v>
      </c>
      <c r="I154" s="186"/>
      <c r="L154" s="182"/>
      <c r="M154" s="187"/>
      <c r="T154" s="188"/>
      <c r="AT154" s="183" t="s">
        <v>379</v>
      </c>
      <c r="AU154" s="183" t="s">
        <v>88</v>
      </c>
      <c r="AV154" s="15" t="s">
        <v>377</v>
      </c>
      <c r="AW154" s="15" t="s">
        <v>31</v>
      </c>
      <c r="AX154" s="15" t="s">
        <v>82</v>
      </c>
      <c r="AY154" s="183" t="s">
        <v>371</v>
      </c>
    </row>
    <row r="155" spans="2:65" s="1" customFormat="1" ht="33" customHeight="1" x14ac:dyDescent="0.2">
      <c r="B155" s="147"/>
      <c r="C155" s="148" t="s">
        <v>88</v>
      </c>
      <c r="D155" s="148" t="s">
        <v>373</v>
      </c>
      <c r="E155" s="149" t="s">
        <v>4053</v>
      </c>
      <c r="F155" s="150" t="s">
        <v>4054</v>
      </c>
      <c r="G155" s="151" t="s">
        <v>376</v>
      </c>
      <c r="H155" s="152">
        <v>16.416</v>
      </c>
      <c r="I155" s="153"/>
      <c r="J155" s="154">
        <f>ROUND(I155*H155,2)</f>
        <v>0</v>
      </c>
      <c r="K155" s="150"/>
      <c r="L155" s="32"/>
      <c r="M155" s="155" t="s">
        <v>1</v>
      </c>
      <c r="N155" s="156" t="s">
        <v>41</v>
      </c>
      <c r="P155" s="157">
        <f>O155*H155</f>
        <v>0</v>
      </c>
      <c r="Q155" s="157">
        <v>0</v>
      </c>
      <c r="R155" s="157">
        <f>Q155*H155</f>
        <v>0</v>
      </c>
      <c r="S155" s="157">
        <v>0.4</v>
      </c>
      <c r="T155" s="158">
        <f>S155*H155</f>
        <v>6.5664000000000007</v>
      </c>
      <c r="AR155" s="159" t="s">
        <v>377</v>
      </c>
      <c r="AT155" s="159" t="s">
        <v>373</v>
      </c>
      <c r="AU155" s="159" t="s">
        <v>88</v>
      </c>
      <c r="AY155" s="17" t="s">
        <v>371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7" t="s">
        <v>88</v>
      </c>
      <c r="BK155" s="160">
        <f>ROUND(I155*H155,2)</f>
        <v>0</v>
      </c>
      <c r="BL155" s="17" t="s">
        <v>377</v>
      </c>
      <c r="BM155" s="159" t="s">
        <v>4055</v>
      </c>
    </row>
    <row r="156" spans="2:65" s="12" customFormat="1" ht="11.25" x14ac:dyDescent="0.2">
      <c r="B156" s="161"/>
      <c r="D156" s="162" t="s">
        <v>379</v>
      </c>
      <c r="E156" s="163" t="s">
        <v>1</v>
      </c>
      <c r="F156" s="164" t="s">
        <v>4056</v>
      </c>
      <c r="H156" s="163" t="s">
        <v>1</v>
      </c>
      <c r="I156" s="165"/>
      <c r="L156" s="161"/>
      <c r="M156" s="166"/>
      <c r="T156" s="167"/>
      <c r="AT156" s="163" t="s">
        <v>379</v>
      </c>
      <c r="AU156" s="163" t="s">
        <v>88</v>
      </c>
      <c r="AV156" s="12" t="s">
        <v>82</v>
      </c>
      <c r="AW156" s="12" t="s">
        <v>31</v>
      </c>
      <c r="AX156" s="12" t="s">
        <v>75</v>
      </c>
      <c r="AY156" s="163" t="s">
        <v>371</v>
      </c>
    </row>
    <row r="157" spans="2:65" s="13" customFormat="1" ht="11.25" x14ac:dyDescent="0.2">
      <c r="B157" s="168"/>
      <c r="D157" s="162" t="s">
        <v>379</v>
      </c>
      <c r="E157" s="169" t="s">
        <v>1</v>
      </c>
      <c r="F157" s="170" t="s">
        <v>3964</v>
      </c>
      <c r="H157" s="171">
        <v>16.416</v>
      </c>
      <c r="I157" s="172"/>
      <c r="L157" s="168"/>
      <c r="M157" s="173"/>
      <c r="T157" s="174"/>
      <c r="AT157" s="169" t="s">
        <v>379</v>
      </c>
      <c r="AU157" s="169" t="s">
        <v>88</v>
      </c>
      <c r="AV157" s="13" t="s">
        <v>88</v>
      </c>
      <c r="AW157" s="13" t="s">
        <v>31</v>
      </c>
      <c r="AX157" s="13" t="s">
        <v>75</v>
      </c>
      <c r="AY157" s="169" t="s">
        <v>371</v>
      </c>
    </row>
    <row r="158" spans="2:65" s="15" customFormat="1" ht="11.25" x14ac:dyDescent="0.2">
      <c r="B158" s="182"/>
      <c r="D158" s="162" t="s">
        <v>379</v>
      </c>
      <c r="E158" s="183" t="s">
        <v>1</v>
      </c>
      <c r="F158" s="184" t="s">
        <v>385</v>
      </c>
      <c r="H158" s="185">
        <v>16.416</v>
      </c>
      <c r="I158" s="186"/>
      <c r="L158" s="182"/>
      <c r="M158" s="187"/>
      <c r="T158" s="188"/>
      <c r="AT158" s="183" t="s">
        <v>379</v>
      </c>
      <c r="AU158" s="183" t="s">
        <v>88</v>
      </c>
      <c r="AV158" s="15" t="s">
        <v>377</v>
      </c>
      <c r="AW158" s="15" t="s">
        <v>31</v>
      </c>
      <c r="AX158" s="15" t="s">
        <v>82</v>
      </c>
      <c r="AY158" s="183" t="s">
        <v>371</v>
      </c>
    </row>
    <row r="159" spans="2:65" s="1" customFormat="1" ht="33" customHeight="1" x14ac:dyDescent="0.2">
      <c r="B159" s="147"/>
      <c r="C159" s="148" t="s">
        <v>384</v>
      </c>
      <c r="D159" s="148" t="s">
        <v>373</v>
      </c>
      <c r="E159" s="149" t="s">
        <v>4057</v>
      </c>
      <c r="F159" s="150" t="s">
        <v>4058</v>
      </c>
      <c r="G159" s="151" t="s">
        <v>376</v>
      </c>
      <c r="H159" s="152">
        <v>16.416</v>
      </c>
      <c r="I159" s="153"/>
      <c r="J159" s="154">
        <f>ROUND(I159*H159,2)</f>
        <v>0</v>
      </c>
      <c r="K159" s="150"/>
      <c r="L159" s="32"/>
      <c r="M159" s="155" t="s">
        <v>1</v>
      </c>
      <c r="N159" s="156" t="s">
        <v>41</v>
      </c>
      <c r="P159" s="157">
        <f>O159*H159</f>
        <v>0</v>
      </c>
      <c r="Q159" s="157">
        <v>0</v>
      </c>
      <c r="R159" s="157">
        <f>Q159*H159</f>
        <v>0</v>
      </c>
      <c r="S159" s="157">
        <v>0.5</v>
      </c>
      <c r="T159" s="158">
        <f>S159*H159</f>
        <v>8.2080000000000002</v>
      </c>
      <c r="AR159" s="159" t="s">
        <v>377</v>
      </c>
      <c r="AT159" s="159" t="s">
        <v>373</v>
      </c>
      <c r="AU159" s="159" t="s">
        <v>88</v>
      </c>
      <c r="AY159" s="17" t="s">
        <v>371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7" t="s">
        <v>88</v>
      </c>
      <c r="BK159" s="160">
        <f>ROUND(I159*H159,2)</f>
        <v>0</v>
      </c>
      <c r="BL159" s="17" t="s">
        <v>377</v>
      </c>
      <c r="BM159" s="159" t="s">
        <v>4059</v>
      </c>
    </row>
    <row r="160" spans="2:65" s="12" customFormat="1" ht="11.25" x14ac:dyDescent="0.2">
      <c r="B160" s="161"/>
      <c r="D160" s="162" t="s">
        <v>379</v>
      </c>
      <c r="E160" s="163" t="s">
        <v>1</v>
      </c>
      <c r="F160" s="164" t="s">
        <v>4056</v>
      </c>
      <c r="H160" s="163" t="s">
        <v>1</v>
      </c>
      <c r="I160" s="165"/>
      <c r="L160" s="161"/>
      <c r="M160" s="166"/>
      <c r="T160" s="167"/>
      <c r="AT160" s="163" t="s">
        <v>379</v>
      </c>
      <c r="AU160" s="163" t="s">
        <v>88</v>
      </c>
      <c r="AV160" s="12" t="s">
        <v>82</v>
      </c>
      <c r="AW160" s="12" t="s">
        <v>31</v>
      </c>
      <c r="AX160" s="12" t="s">
        <v>75</v>
      </c>
      <c r="AY160" s="163" t="s">
        <v>371</v>
      </c>
    </row>
    <row r="161" spans="2:65" s="13" customFormat="1" ht="11.25" x14ac:dyDescent="0.2">
      <c r="B161" s="168"/>
      <c r="D161" s="162" t="s">
        <v>379</v>
      </c>
      <c r="E161" s="169" t="s">
        <v>1</v>
      </c>
      <c r="F161" s="170" t="s">
        <v>3964</v>
      </c>
      <c r="H161" s="171">
        <v>16.416</v>
      </c>
      <c r="I161" s="172"/>
      <c r="L161" s="168"/>
      <c r="M161" s="173"/>
      <c r="T161" s="174"/>
      <c r="AT161" s="169" t="s">
        <v>379</v>
      </c>
      <c r="AU161" s="169" t="s">
        <v>88</v>
      </c>
      <c r="AV161" s="13" t="s">
        <v>88</v>
      </c>
      <c r="AW161" s="13" t="s">
        <v>31</v>
      </c>
      <c r="AX161" s="13" t="s">
        <v>75</v>
      </c>
      <c r="AY161" s="169" t="s">
        <v>371</v>
      </c>
    </row>
    <row r="162" spans="2:65" s="15" customFormat="1" ht="11.25" x14ac:dyDescent="0.2">
      <c r="B162" s="182"/>
      <c r="D162" s="162" t="s">
        <v>379</v>
      </c>
      <c r="E162" s="183" t="s">
        <v>1</v>
      </c>
      <c r="F162" s="184" t="s">
        <v>385</v>
      </c>
      <c r="H162" s="185">
        <v>16.416</v>
      </c>
      <c r="I162" s="186"/>
      <c r="L162" s="182"/>
      <c r="M162" s="187"/>
      <c r="T162" s="188"/>
      <c r="AT162" s="183" t="s">
        <v>379</v>
      </c>
      <c r="AU162" s="183" t="s">
        <v>88</v>
      </c>
      <c r="AV162" s="15" t="s">
        <v>377</v>
      </c>
      <c r="AW162" s="15" t="s">
        <v>31</v>
      </c>
      <c r="AX162" s="15" t="s">
        <v>82</v>
      </c>
      <c r="AY162" s="183" t="s">
        <v>371</v>
      </c>
    </row>
    <row r="163" spans="2:65" s="1" customFormat="1" ht="37.9" customHeight="1" x14ac:dyDescent="0.2">
      <c r="B163" s="147"/>
      <c r="C163" s="148" t="s">
        <v>377</v>
      </c>
      <c r="D163" s="148" t="s">
        <v>373</v>
      </c>
      <c r="E163" s="149" t="s">
        <v>389</v>
      </c>
      <c r="F163" s="150" t="s">
        <v>390</v>
      </c>
      <c r="G163" s="151" t="s">
        <v>391</v>
      </c>
      <c r="H163" s="152">
        <v>1.895</v>
      </c>
      <c r="I163" s="153"/>
      <c r="J163" s="154">
        <f>ROUND(I163*H163,2)</f>
        <v>0</v>
      </c>
      <c r="K163" s="150"/>
      <c r="L163" s="32"/>
      <c r="M163" s="155" t="s">
        <v>1</v>
      </c>
      <c r="N163" s="156" t="s">
        <v>41</v>
      </c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59" t="s">
        <v>377</v>
      </c>
      <c r="AT163" s="159" t="s">
        <v>373</v>
      </c>
      <c r="AU163" s="159" t="s">
        <v>88</v>
      </c>
      <c r="AY163" s="17" t="s">
        <v>371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7" t="s">
        <v>88</v>
      </c>
      <c r="BK163" s="160">
        <f>ROUND(I163*H163,2)</f>
        <v>0</v>
      </c>
      <c r="BL163" s="17" t="s">
        <v>377</v>
      </c>
      <c r="BM163" s="159" t="s">
        <v>392</v>
      </c>
    </row>
    <row r="164" spans="2:65" s="13" customFormat="1" ht="11.25" x14ac:dyDescent="0.2">
      <c r="B164" s="168"/>
      <c r="D164" s="162" t="s">
        <v>379</v>
      </c>
      <c r="E164" s="169" t="s">
        <v>1</v>
      </c>
      <c r="F164" s="170" t="s">
        <v>393</v>
      </c>
      <c r="H164" s="171">
        <v>1.895</v>
      </c>
      <c r="I164" s="172"/>
      <c r="L164" s="168"/>
      <c r="M164" s="173"/>
      <c r="T164" s="174"/>
      <c r="AT164" s="169" t="s">
        <v>379</v>
      </c>
      <c r="AU164" s="169" t="s">
        <v>88</v>
      </c>
      <c r="AV164" s="13" t="s">
        <v>88</v>
      </c>
      <c r="AW164" s="13" t="s">
        <v>31</v>
      </c>
      <c r="AX164" s="13" t="s">
        <v>75</v>
      </c>
      <c r="AY164" s="169" t="s">
        <v>371</v>
      </c>
    </row>
    <row r="165" spans="2:65" s="15" customFormat="1" ht="11.25" x14ac:dyDescent="0.2">
      <c r="B165" s="182"/>
      <c r="D165" s="162" t="s">
        <v>379</v>
      </c>
      <c r="E165" s="183" t="s">
        <v>1</v>
      </c>
      <c r="F165" s="184" t="s">
        <v>385</v>
      </c>
      <c r="H165" s="185">
        <v>1.895</v>
      </c>
      <c r="I165" s="186"/>
      <c r="L165" s="182"/>
      <c r="M165" s="187"/>
      <c r="T165" s="188"/>
      <c r="AT165" s="183" t="s">
        <v>379</v>
      </c>
      <c r="AU165" s="183" t="s">
        <v>88</v>
      </c>
      <c r="AV165" s="15" t="s">
        <v>377</v>
      </c>
      <c r="AW165" s="15" t="s">
        <v>31</v>
      </c>
      <c r="AX165" s="15" t="s">
        <v>82</v>
      </c>
      <c r="AY165" s="183" t="s">
        <v>371</v>
      </c>
    </row>
    <row r="166" spans="2:65" s="1" customFormat="1" ht="24.2" customHeight="1" x14ac:dyDescent="0.2">
      <c r="B166" s="147"/>
      <c r="C166" s="148" t="s">
        <v>402</v>
      </c>
      <c r="D166" s="148" t="s">
        <v>373</v>
      </c>
      <c r="E166" s="149" t="s">
        <v>394</v>
      </c>
      <c r="F166" s="150" t="s">
        <v>395</v>
      </c>
      <c r="G166" s="151" t="s">
        <v>391</v>
      </c>
      <c r="H166" s="152">
        <v>3.1579999999999999</v>
      </c>
      <c r="I166" s="153"/>
      <c r="J166" s="154">
        <f>ROUND(I166*H166,2)</f>
        <v>0</v>
      </c>
      <c r="K166" s="150"/>
      <c r="L166" s="32"/>
      <c r="M166" s="155" t="s">
        <v>1</v>
      </c>
      <c r="N166" s="156" t="s">
        <v>41</v>
      </c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59" t="s">
        <v>377</v>
      </c>
      <c r="AT166" s="159" t="s">
        <v>373</v>
      </c>
      <c r="AU166" s="159" t="s">
        <v>88</v>
      </c>
      <c r="AY166" s="17" t="s">
        <v>371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7" t="s">
        <v>88</v>
      </c>
      <c r="BK166" s="160">
        <f>ROUND(I166*H166,2)</f>
        <v>0</v>
      </c>
      <c r="BL166" s="17" t="s">
        <v>377</v>
      </c>
      <c r="BM166" s="159" t="s">
        <v>396</v>
      </c>
    </row>
    <row r="167" spans="2:65" s="12" customFormat="1" ht="11.25" x14ac:dyDescent="0.2">
      <c r="B167" s="161"/>
      <c r="D167" s="162" t="s">
        <v>379</v>
      </c>
      <c r="E167" s="163" t="s">
        <v>1</v>
      </c>
      <c r="F167" s="164" t="s">
        <v>4056</v>
      </c>
      <c r="H167" s="163" t="s">
        <v>1</v>
      </c>
      <c r="I167" s="165"/>
      <c r="L167" s="161"/>
      <c r="M167" s="166"/>
      <c r="T167" s="167"/>
      <c r="AT167" s="163" t="s">
        <v>379</v>
      </c>
      <c r="AU167" s="163" t="s">
        <v>88</v>
      </c>
      <c r="AV167" s="12" t="s">
        <v>82</v>
      </c>
      <c r="AW167" s="12" t="s">
        <v>31</v>
      </c>
      <c r="AX167" s="12" t="s">
        <v>75</v>
      </c>
      <c r="AY167" s="163" t="s">
        <v>371</v>
      </c>
    </row>
    <row r="168" spans="2:65" s="12" customFormat="1" ht="11.25" x14ac:dyDescent="0.2">
      <c r="B168" s="161"/>
      <c r="D168" s="162" t="s">
        <v>379</v>
      </c>
      <c r="E168" s="163" t="s">
        <v>1</v>
      </c>
      <c r="F168" s="164" t="s">
        <v>4060</v>
      </c>
      <c r="H168" s="163" t="s">
        <v>1</v>
      </c>
      <c r="I168" s="165"/>
      <c r="L168" s="161"/>
      <c r="M168" s="166"/>
      <c r="T168" s="167"/>
      <c r="AT168" s="163" t="s">
        <v>379</v>
      </c>
      <c r="AU168" s="163" t="s">
        <v>88</v>
      </c>
      <c r="AV168" s="12" t="s">
        <v>82</v>
      </c>
      <c r="AW168" s="12" t="s">
        <v>31</v>
      </c>
      <c r="AX168" s="12" t="s">
        <v>75</v>
      </c>
      <c r="AY168" s="163" t="s">
        <v>371</v>
      </c>
    </row>
    <row r="169" spans="2:65" s="13" customFormat="1" ht="11.25" x14ac:dyDescent="0.2">
      <c r="B169" s="168"/>
      <c r="D169" s="162" t="s">
        <v>379</v>
      </c>
      <c r="E169" s="169" t="s">
        <v>1</v>
      </c>
      <c r="F169" s="170" t="s">
        <v>4061</v>
      </c>
      <c r="H169" s="171">
        <v>2.5099999999999998</v>
      </c>
      <c r="I169" s="172"/>
      <c r="L169" s="168"/>
      <c r="M169" s="173"/>
      <c r="T169" s="174"/>
      <c r="AT169" s="169" t="s">
        <v>379</v>
      </c>
      <c r="AU169" s="169" t="s">
        <v>88</v>
      </c>
      <c r="AV169" s="13" t="s">
        <v>88</v>
      </c>
      <c r="AW169" s="13" t="s">
        <v>31</v>
      </c>
      <c r="AX169" s="13" t="s">
        <v>75</v>
      </c>
      <c r="AY169" s="169" t="s">
        <v>371</v>
      </c>
    </row>
    <row r="170" spans="2:65" s="12" customFormat="1" ht="11.25" x14ac:dyDescent="0.2">
      <c r="B170" s="161"/>
      <c r="D170" s="162" t="s">
        <v>379</v>
      </c>
      <c r="E170" s="163" t="s">
        <v>1</v>
      </c>
      <c r="F170" s="164" t="s">
        <v>4062</v>
      </c>
      <c r="H170" s="163" t="s">
        <v>1</v>
      </c>
      <c r="I170" s="165"/>
      <c r="L170" s="161"/>
      <c r="M170" s="166"/>
      <c r="T170" s="167"/>
      <c r="AT170" s="163" t="s">
        <v>379</v>
      </c>
      <c r="AU170" s="163" t="s">
        <v>88</v>
      </c>
      <c r="AV170" s="12" t="s">
        <v>82</v>
      </c>
      <c r="AW170" s="12" t="s">
        <v>31</v>
      </c>
      <c r="AX170" s="12" t="s">
        <v>75</v>
      </c>
      <c r="AY170" s="163" t="s">
        <v>371</v>
      </c>
    </row>
    <row r="171" spans="2:65" s="13" customFormat="1" ht="11.25" x14ac:dyDescent="0.2">
      <c r="B171" s="168"/>
      <c r="D171" s="162" t="s">
        <v>379</v>
      </c>
      <c r="E171" s="169" t="s">
        <v>1</v>
      </c>
      <c r="F171" s="170" t="s">
        <v>4063</v>
      </c>
      <c r="H171" s="171">
        <v>0.64800000000000002</v>
      </c>
      <c r="I171" s="172"/>
      <c r="L171" s="168"/>
      <c r="M171" s="173"/>
      <c r="T171" s="174"/>
      <c r="AT171" s="169" t="s">
        <v>379</v>
      </c>
      <c r="AU171" s="169" t="s">
        <v>88</v>
      </c>
      <c r="AV171" s="13" t="s">
        <v>88</v>
      </c>
      <c r="AW171" s="13" t="s">
        <v>31</v>
      </c>
      <c r="AX171" s="13" t="s">
        <v>75</v>
      </c>
      <c r="AY171" s="169" t="s">
        <v>371</v>
      </c>
    </row>
    <row r="172" spans="2:65" s="14" customFormat="1" ht="11.25" x14ac:dyDescent="0.2">
      <c r="B172" s="175"/>
      <c r="D172" s="162" t="s">
        <v>379</v>
      </c>
      <c r="E172" s="176" t="s">
        <v>229</v>
      </c>
      <c r="F172" s="177" t="s">
        <v>383</v>
      </c>
      <c r="H172" s="178">
        <v>3.1579999999999999</v>
      </c>
      <c r="I172" s="179"/>
      <c r="L172" s="175"/>
      <c r="M172" s="180"/>
      <c r="T172" s="181"/>
      <c r="AT172" s="176" t="s">
        <v>379</v>
      </c>
      <c r="AU172" s="176" t="s">
        <v>88</v>
      </c>
      <c r="AV172" s="14" t="s">
        <v>384</v>
      </c>
      <c r="AW172" s="14" t="s">
        <v>31</v>
      </c>
      <c r="AX172" s="14" t="s">
        <v>75</v>
      </c>
      <c r="AY172" s="176" t="s">
        <v>371</v>
      </c>
    </row>
    <row r="173" spans="2:65" s="15" customFormat="1" ht="11.25" x14ac:dyDescent="0.2">
      <c r="B173" s="182"/>
      <c r="D173" s="162" t="s">
        <v>379</v>
      </c>
      <c r="E173" s="183" t="s">
        <v>1</v>
      </c>
      <c r="F173" s="184" t="s">
        <v>385</v>
      </c>
      <c r="H173" s="185">
        <v>3.1579999999999999</v>
      </c>
      <c r="I173" s="186"/>
      <c r="L173" s="182"/>
      <c r="M173" s="187"/>
      <c r="T173" s="188"/>
      <c r="AT173" s="183" t="s">
        <v>379</v>
      </c>
      <c r="AU173" s="183" t="s">
        <v>88</v>
      </c>
      <c r="AV173" s="15" t="s">
        <v>377</v>
      </c>
      <c r="AW173" s="15" t="s">
        <v>31</v>
      </c>
      <c r="AX173" s="15" t="s">
        <v>82</v>
      </c>
      <c r="AY173" s="183" t="s">
        <v>371</v>
      </c>
    </row>
    <row r="174" spans="2:65" s="1" customFormat="1" ht="37.9" customHeight="1" x14ac:dyDescent="0.2">
      <c r="B174" s="147"/>
      <c r="C174" s="148" t="s">
        <v>408</v>
      </c>
      <c r="D174" s="148" t="s">
        <v>373</v>
      </c>
      <c r="E174" s="149" t="s">
        <v>418</v>
      </c>
      <c r="F174" s="150" t="s">
        <v>419</v>
      </c>
      <c r="G174" s="151" t="s">
        <v>391</v>
      </c>
      <c r="H174" s="152">
        <v>3.1579999999999999</v>
      </c>
      <c r="I174" s="153"/>
      <c r="J174" s="154">
        <f>ROUND(I174*H174,2)</f>
        <v>0</v>
      </c>
      <c r="K174" s="150"/>
      <c r="L174" s="32"/>
      <c r="M174" s="155" t="s">
        <v>1</v>
      </c>
      <c r="N174" s="156" t="s">
        <v>41</v>
      </c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AR174" s="159" t="s">
        <v>377</v>
      </c>
      <c r="AT174" s="159" t="s">
        <v>373</v>
      </c>
      <c r="AU174" s="159" t="s">
        <v>88</v>
      </c>
      <c r="AY174" s="17" t="s">
        <v>371</v>
      </c>
      <c r="BE174" s="160">
        <f>IF(N174="základná",J174,0)</f>
        <v>0</v>
      </c>
      <c r="BF174" s="160">
        <f>IF(N174="znížená",J174,0)</f>
        <v>0</v>
      </c>
      <c r="BG174" s="160">
        <f>IF(N174="zákl. prenesená",J174,0)</f>
        <v>0</v>
      </c>
      <c r="BH174" s="160">
        <f>IF(N174="zníž. prenesená",J174,0)</f>
        <v>0</v>
      </c>
      <c r="BI174" s="160">
        <f>IF(N174="nulová",J174,0)</f>
        <v>0</v>
      </c>
      <c r="BJ174" s="17" t="s">
        <v>88</v>
      </c>
      <c r="BK174" s="160">
        <f>ROUND(I174*H174,2)</f>
        <v>0</v>
      </c>
      <c r="BL174" s="17" t="s">
        <v>377</v>
      </c>
      <c r="BM174" s="159" t="s">
        <v>420</v>
      </c>
    </row>
    <row r="175" spans="2:65" s="12" customFormat="1" ht="11.25" x14ac:dyDescent="0.2">
      <c r="B175" s="161"/>
      <c r="D175" s="162" t="s">
        <v>379</v>
      </c>
      <c r="E175" s="163" t="s">
        <v>1</v>
      </c>
      <c r="F175" s="164" t="s">
        <v>421</v>
      </c>
      <c r="H175" s="163" t="s">
        <v>1</v>
      </c>
      <c r="I175" s="165"/>
      <c r="L175" s="161"/>
      <c r="M175" s="166"/>
      <c r="T175" s="167"/>
      <c r="AT175" s="163" t="s">
        <v>379</v>
      </c>
      <c r="AU175" s="163" t="s">
        <v>88</v>
      </c>
      <c r="AV175" s="12" t="s">
        <v>82</v>
      </c>
      <c r="AW175" s="12" t="s">
        <v>31</v>
      </c>
      <c r="AX175" s="12" t="s">
        <v>75</v>
      </c>
      <c r="AY175" s="163" t="s">
        <v>371</v>
      </c>
    </row>
    <row r="176" spans="2:65" s="13" customFormat="1" ht="11.25" x14ac:dyDescent="0.2">
      <c r="B176" s="168"/>
      <c r="D176" s="162" t="s">
        <v>379</v>
      </c>
      <c r="E176" s="169" t="s">
        <v>1</v>
      </c>
      <c r="F176" s="170" t="s">
        <v>229</v>
      </c>
      <c r="H176" s="171">
        <v>3.1579999999999999</v>
      </c>
      <c r="I176" s="172"/>
      <c r="L176" s="168"/>
      <c r="M176" s="173"/>
      <c r="T176" s="174"/>
      <c r="AT176" s="169" t="s">
        <v>379</v>
      </c>
      <c r="AU176" s="169" t="s">
        <v>88</v>
      </c>
      <c r="AV176" s="13" t="s">
        <v>88</v>
      </c>
      <c r="AW176" s="13" t="s">
        <v>31</v>
      </c>
      <c r="AX176" s="13" t="s">
        <v>75</v>
      </c>
      <c r="AY176" s="169" t="s">
        <v>371</v>
      </c>
    </row>
    <row r="177" spans="2:65" s="12" customFormat="1" ht="11.25" x14ac:dyDescent="0.2">
      <c r="B177" s="161"/>
      <c r="D177" s="162" t="s">
        <v>379</v>
      </c>
      <c r="E177" s="163" t="s">
        <v>1</v>
      </c>
      <c r="F177" s="164" t="s">
        <v>422</v>
      </c>
      <c r="H177" s="163" t="s">
        <v>1</v>
      </c>
      <c r="I177" s="165"/>
      <c r="L177" s="161"/>
      <c r="M177" s="166"/>
      <c r="T177" s="167"/>
      <c r="AT177" s="163" t="s">
        <v>379</v>
      </c>
      <c r="AU177" s="163" t="s">
        <v>88</v>
      </c>
      <c r="AV177" s="12" t="s">
        <v>82</v>
      </c>
      <c r="AW177" s="12" t="s">
        <v>31</v>
      </c>
      <c r="AX177" s="12" t="s">
        <v>75</v>
      </c>
      <c r="AY177" s="163" t="s">
        <v>371</v>
      </c>
    </row>
    <row r="178" spans="2:65" s="13" customFormat="1" ht="11.25" x14ac:dyDescent="0.2">
      <c r="B178" s="168"/>
      <c r="D178" s="162" t="s">
        <v>379</v>
      </c>
      <c r="E178" s="169" t="s">
        <v>1</v>
      </c>
      <c r="F178" s="170" t="s">
        <v>320</v>
      </c>
      <c r="H178" s="171">
        <v>0</v>
      </c>
      <c r="I178" s="172"/>
      <c r="L178" s="168"/>
      <c r="M178" s="173"/>
      <c r="T178" s="174"/>
      <c r="AT178" s="169" t="s">
        <v>379</v>
      </c>
      <c r="AU178" s="169" t="s">
        <v>88</v>
      </c>
      <c r="AV178" s="13" t="s">
        <v>88</v>
      </c>
      <c r="AW178" s="13" t="s">
        <v>31</v>
      </c>
      <c r="AX178" s="13" t="s">
        <v>75</v>
      </c>
      <c r="AY178" s="169" t="s">
        <v>371</v>
      </c>
    </row>
    <row r="179" spans="2:65" s="15" customFormat="1" ht="11.25" x14ac:dyDescent="0.2">
      <c r="B179" s="182"/>
      <c r="D179" s="162" t="s">
        <v>379</v>
      </c>
      <c r="E179" s="183" t="s">
        <v>1</v>
      </c>
      <c r="F179" s="184" t="s">
        <v>385</v>
      </c>
      <c r="H179" s="185">
        <v>3.1579999999999999</v>
      </c>
      <c r="I179" s="186"/>
      <c r="L179" s="182"/>
      <c r="M179" s="187"/>
      <c r="T179" s="188"/>
      <c r="AT179" s="183" t="s">
        <v>379</v>
      </c>
      <c r="AU179" s="183" t="s">
        <v>88</v>
      </c>
      <c r="AV179" s="15" t="s">
        <v>377</v>
      </c>
      <c r="AW179" s="15" t="s">
        <v>31</v>
      </c>
      <c r="AX179" s="15" t="s">
        <v>82</v>
      </c>
      <c r="AY179" s="183" t="s">
        <v>371</v>
      </c>
    </row>
    <row r="180" spans="2:65" s="1" customFormat="1" ht="37.9" customHeight="1" x14ac:dyDescent="0.2">
      <c r="B180" s="147"/>
      <c r="C180" s="148" t="s">
        <v>412</v>
      </c>
      <c r="D180" s="148" t="s">
        <v>373</v>
      </c>
      <c r="E180" s="149" t="s">
        <v>424</v>
      </c>
      <c r="F180" s="150" t="s">
        <v>425</v>
      </c>
      <c r="G180" s="151" t="s">
        <v>391</v>
      </c>
      <c r="H180" s="152">
        <v>3.1579999999999999</v>
      </c>
      <c r="I180" s="153"/>
      <c r="J180" s="154">
        <f>ROUND(I180*H180,2)</f>
        <v>0</v>
      </c>
      <c r="K180" s="150"/>
      <c r="L180" s="32"/>
      <c r="M180" s="155" t="s">
        <v>1</v>
      </c>
      <c r="N180" s="156" t="s">
        <v>41</v>
      </c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159" t="s">
        <v>377</v>
      </c>
      <c r="AT180" s="159" t="s">
        <v>373</v>
      </c>
      <c r="AU180" s="159" t="s">
        <v>88</v>
      </c>
      <c r="AY180" s="17" t="s">
        <v>371</v>
      </c>
      <c r="BE180" s="160">
        <f>IF(N180="základná",J180,0)</f>
        <v>0</v>
      </c>
      <c r="BF180" s="160">
        <f>IF(N180="znížená",J180,0)</f>
        <v>0</v>
      </c>
      <c r="BG180" s="160">
        <f>IF(N180="zákl. prenesená",J180,0)</f>
        <v>0</v>
      </c>
      <c r="BH180" s="160">
        <f>IF(N180="zníž. prenesená",J180,0)</f>
        <v>0</v>
      </c>
      <c r="BI180" s="160">
        <f>IF(N180="nulová",J180,0)</f>
        <v>0</v>
      </c>
      <c r="BJ180" s="17" t="s">
        <v>88</v>
      </c>
      <c r="BK180" s="160">
        <f>ROUND(I180*H180,2)</f>
        <v>0</v>
      </c>
      <c r="BL180" s="17" t="s">
        <v>377</v>
      </c>
      <c r="BM180" s="159" t="s">
        <v>426</v>
      </c>
    </row>
    <row r="181" spans="2:65" s="13" customFormat="1" ht="11.25" x14ac:dyDescent="0.2">
      <c r="B181" s="168"/>
      <c r="D181" s="162" t="s">
        <v>379</v>
      </c>
      <c r="E181" s="169" t="s">
        <v>1</v>
      </c>
      <c r="F181" s="170" t="s">
        <v>229</v>
      </c>
      <c r="H181" s="171">
        <v>3.1579999999999999</v>
      </c>
      <c r="I181" s="172"/>
      <c r="L181" s="168"/>
      <c r="M181" s="173"/>
      <c r="T181" s="174"/>
      <c r="AT181" s="169" t="s">
        <v>379</v>
      </c>
      <c r="AU181" s="169" t="s">
        <v>88</v>
      </c>
      <c r="AV181" s="13" t="s">
        <v>88</v>
      </c>
      <c r="AW181" s="13" t="s">
        <v>31</v>
      </c>
      <c r="AX181" s="13" t="s">
        <v>75</v>
      </c>
      <c r="AY181" s="169" t="s">
        <v>371</v>
      </c>
    </row>
    <row r="182" spans="2:65" s="13" customFormat="1" ht="11.25" x14ac:dyDescent="0.2">
      <c r="B182" s="168"/>
      <c r="D182" s="162" t="s">
        <v>379</v>
      </c>
      <c r="E182" s="169" t="s">
        <v>1</v>
      </c>
      <c r="F182" s="170" t="s">
        <v>427</v>
      </c>
      <c r="H182" s="171">
        <v>0</v>
      </c>
      <c r="I182" s="172"/>
      <c r="L182" s="168"/>
      <c r="M182" s="173"/>
      <c r="T182" s="174"/>
      <c r="AT182" s="169" t="s">
        <v>379</v>
      </c>
      <c r="AU182" s="169" t="s">
        <v>88</v>
      </c>
      <c r="AV182" s="13" t="s">
        <v>88</v>
      </c>
      <c r="AW182" s="13" t="s">
        <v>31</v>
      </c>
      <c r="AX182" s="13" t="s">
        <v>75</v>
      </c>
      <c r="AY182" s="169" t="s">
        <v>371</v>
      </c>
    </row>
    <row r="183" spans="2:65" s="14" customFormat="1" ht="11.25" x14ac:dyDescent="0.2">
      <c r="B183" s="175"/>
      <c r="D183" s="162" t="s">
        <v>379</v>
      </c>
      <c r="E183" s="176" t="s">
        <v>326</v>
      </c>
      <c r="F183" s="177" t="s">
        <v>383</v>
      </c>
      <c r="H183" s="178">
        <v>3.1579999999999999</v>
      </c>
      <c r="I183" s="179"/>
      <c r="L183" s="175"/>
      <c r="M183" s="180"/>
      <c r="T183" s="181"/>
      <c r="AT183" s="176" t="s">
        <v>379</v>
      </c>
      <c r="AU183" s="176" t="s">
        <v>88</v>
      </c>
      <c r="AV183" s="14" t="s">
        <v>384</v>
      </c>
      <c r="AW183" s="14" t="s">
        <v>31</v>
      </c>
      <c r="AX183" s="14" t="s">
        <v>75</v>
      </c>
      <c r="AY183" s="176" t="s">
        <v>371</v>
      </c>
    </row>
    <row r="184" spans="2:65" s="15" customFormat="1" ht="11.25" x14ac:dyDescent="0.2">
      <c r="B184" s="182"/>
      <c r="D184" s="162" t="s">
        <v>379</v>
      </c>
      <c r="E184" s="183" t="s">
        <v>1</v>
      </c>
      <c r="F184" s="184" t="s">
        <v>385</v>
      </c>
      <c r="H184" s="185">
        <v>3.1579999999999999</v>
      </c>
      <c r="I184" s="186"/>
      <c r="L184" s="182"/>
      <c r="M184" s="187"/>
      <c r="T184" s="188"/>
      <c r="AT184" s="183" t="s">
        <v>379</v>
      </c>
      <c r="AU184" s="183" t="s">
        <v>88</v>
      </c>
      <c r="AV184" s="15" t="s">
        <v>377</v>
      </c>
      <c r="AW184" s="15" t="s">
        <v>31</v>
      </c>
      <c r="AX184" s="15" t="s">
        <v>82</v>
      </c>
      <c r="AY184" s="183" t="s">
        <v>371</v>
      </c>
    </row>
    <row r="185" spans="2:65" s="1" customFormat="1" ht="24.2" customHeight="1" x14ac:dyDescent="0.2">
      <c r="B185" s="147"/>
      <c r="C185" s="148" t="s">
        <v>417</v>
      </c>
      <c r="D185" s="148" t="s">
        <v>373</v>
      </c>
      <c r="E185" s="149" t="s">
        <v>433</v>
      </c>
      <c r="F185" s="150" t="s">
        <v>434</v>
      </c>
      <c r="G185" s="151" t="s">
        <v>391</v>
      </c>
      <c r="H185" s="152">
        <v>3.1579999999999999</v>
      </c>
      <c r="I185" s="153"/>
      <c r="J185" s="154">
        <f>ROUND(I185*H185,2)</f>
        <v>0</v>
      </c>
      <c r="K185" s="150"/>
      <c r="L185" s="32"/>
      <c r="M185" s="155" t="s">
        <v>1</v>
      </c>
      <c r="N185" s="156" t="s">
        <v>41</v>
      </c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159" t="s">
        <v>377</v>
      </c>
      <c r="AT185" s="159" t="s">
        <v>373</v>
      </c>
      <c r="AU185" s="159" t="s">
        <v>88</v>
      </c>
      <c r="AY185" s="17" t="s">
        <v>371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7" t="s">
        <v>88</v>
      </c>
      <c r="BK185" s="160">
        <f>ROUND(I185*H185,2)</f>
        <v>0</v>
      </c>
      <c r="BL185" s="17" t="s">
        <v>377</v>
      </c>
      <c r="BM185" s="159" t="s">
        <v>435</v>
      </c>
    </row>
    <row r="186" spans="2:65" s="13" customFormat="1" ht="11.25" x14ac:dyDescent="0.2">
      <c r="B186" s="168"/>
      <c r="D186" s="162" t="s">
        <v>379</v>
      </c>
      <c r="E186" s="169" t="s">
        <v>1</v>
      </c>
      <c r="F186" s="170" t="s">
        <v>320</v>
      </c>
      <c r="H186" s="171">
        <v>0</v>
      </c>
      <c r="I186" s="172"/>
      <c r="L186" s="168"/>
      <c r="M186" s="173"/>
      <c r="T186" s="174"/>
      <c r="AT186" s="169" t="s">
        <v>379</v>
      </c>
      <c r="AU186" s="169" t="s">
        <v>88</v>
      </c>
      <c r="AV186" s="13" t="s">
        <v>88</v>
      </c>
      <c r="AW186" s="13" t="s">
        <v>31</v>
      </c>
      <c r="AX186" s="13" t="s">
        <v>75</v>
      </c>
      <c r="AY186" s="169" t="s">
        <v>371</v>
      </c>
    </row>
    <row r="187" spans="2:65" s="12" customFormat="1" ht="11.25" x14ac:dyDescent="0.2">
      <c r="B187" s="161"/>
      <c r="D187" s="162" t="s">
        <v>379</v>
      </c>
      <c r="E187" s="163" t="s">
        <v>1</v>
      </c>
      <c r="F187" s="164" t="s">
        <v>436</v>
      </c>
      <c r="H187" s="163" t="s">
        <v>1</v>
      </c>
      <c r="I187" s="165"/>
      <c r="L187" s="161"/>
      <c r="M187" s="166"/>
      <c r="T187" s="167"/>
      <c r="AT187" s="163" t="s">
        <v>379</v>
      </c>
      <c r="AU187" s="163" t="s">
        <v>88</v>
      </c>
      <c r="AV187" s="12" t="s">
        <v>82</v>
      </c>
      <c r="AW187" s="12" t="s">
        <v>31</v>
      </c>
      <c r="AX187" s="12" t="s">
        <v>75</v>
      </c>
      <c r="AY187" s="163" t="s">
        <v>371</v>
      </c>
    </row>
    <row r="188" spans="2:65" s="13" customFormat="1" ht="11.25" x14ac:dyDescent="0.2">
      <c r="B188" s="168"/>
      <c r="D188" s="162" t="s">
        <v>379</v>
      </c>
      <c r="E188" s="169" t="s">
        <v>1</v>
      </c>
      <c r="F188" s="170" t="s">
        <v>326</v>
      </c>
      <c r="H188" s="171">
        <v>3.1579999999999999</v>
      </c>
      <c r="I188" s="172"/>
      <c r="L188" s="168"/>
      <c r="M188" s="173"/>
      <c r="T188" s="174"/>
      <c r="AT188" s="169" t="s">
        <v>379</v>
      </c>
      <c r="AU188" s="169" t="s">
        <v>88</v>
      </c>
      <c r="AV188" s="13" t="s">
        <v>88</v>
      </c>
      <c r="AW188" s="13" t="s">
        <v>31</v>
      </c>
      <c r="AX188" s="13" t="s">
        <v>75</v>
      </c>
      <c r="AY188" s="169" t="s">
        <v>371</v>
      </c>
    </row>
    <row r="189" spans="2:65" s="15" customFormat="1" ht="11.25" x14ac:dyDescent="0.2">
      <c r="B189" s="182"/>
      <c r="D189" s="162" t="s">
        <v>379</v>
      </c>
      <c r="E189" s="183" t="s">
        <v>1</v>
      </c>
      <c r="F189" s="184" t="s">
        <v>385</v>
      </c>
      <c r="H189" s="185">
        <v>3.1579999999999999</v>
      </c>
      <c r="I189" s="186"/>
      <c r="L189" s="182"/>
      <c r="M189" s="187"/>
      <c r="T189" s="188"/>
      <c r="AT189" s="183" t="s">
        <v>379</v>
      </c>
      <c r="AU189" s="183" t="s">
        <v>88</v>
      </c>
      <c r="AV189" s="15" t="s">
        <v>377</v>
      </c>
      <c r="AW189" s="15" t="s">
        <v>31</v>
      </c>
      <c r="AX189" s="15" t="s">
        <v>82</v>
      </c>
      <c r="AY189" s="183" t="s">
        <v>371</v>
      </c>
    </row>
    <row r="190" spans="2:65" s="1" customFormat="1" ht="24.2" customHeight="1" x14ac:dyDescent="0.2">
      <c r="B190" s="147"/>
      <c r="C190" s="148" t="s">
        <v>423</v>
      </c>
      <c r="D190" s="148" t="s">
        <v>373</v>
      </c>
      <c r="E190" s="149" t="s">
        <v>438</v>
      </c>
      <c r="F190" s="150" t="s">
        <v>439</v>
      </c>
      <c r="G190" s="151" t="s">
        <v>391</v>
      </c>
      <c r="H190" s="152">
        <v>3.1579999999999999</v>
      </c>
      <c r="I190" s="153"/>
      <c r="J190" s="154">
        <f>ROUND(I190*H190,2)</f>
        <v>0</v>
      </c>
      <c r="K190" s="150"/>
      <c r="L190" s="32"/>
      <c r="M190" s="155" t="s">
        <v>1</v>
      </c>
      <c r="N190" s="156" t="s">
        <v>41</v>
      </c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AR190" s="159" t="s">
        <v>377</v>
      </c>
      <c r="AT190" s="159" t="s">
        <v>373</v>
      </c>
      <c r="AU190" s="159" t="s">
        <v>88</v>
      </c>
      <c r="AY190" s="17" t="s">
        <v>371</v>
      </c>
      <c r="BE190" s="160">
        <f>IF(N190="základná",J190,0)</f>
        <v>0</v>
      </c>
      <c r="BF190" s="160">
        <f>IF(N190="znížená",J190,0)</f>
        <v>0</v>
      </c>
      <c r="BG190" s="160">
        <f>IF(N190="zákl. prenesená",J190,0)</f>
        <v>0</v>
      </c>
      <c r="BH190" s="160">
        <f>IF(N190="zníž. prenesená",J190,0)</f>
        <v>0</v>
      </c>
      <c r="BI190" s="160">
        <f>IF(N190="nulová",J190,0)</f>
        <v>0</v>
      </c>
      <c r="BJ190" s="17" t="s">
        <v>88</v>
      </c>
      <c r="BK190" s="160">
        <f>ROUND(I190*H190,2)</f>
        <v>0</v>
      </c>
      <c r="BL190" s="17" t="s">
        <v>377</v>
      </c>
      <c r="BM190" s="159" t="s">
        <v>440</v>
      </c>
    </row>
    <row r="191" spans="2:65" s="12" customFormat="1" ht="11.25" x14ac:dyDescent="0.2">
      <c r="B191" s="161"/>
      <c r="D191" s="162" t="s">
        <v>379</v>
      </c>
      <c r="E191" s="163" t="s">
        <v>1</v>
      </c>
      <c r="F191" s="164" t="s">
        <v>421</v>
      </c>
      <c r="H191" s="163" t="s">
        <v>1</v>
      </c>
      <c r="I191" s="165"/>
      <c r="L191" s="161"/>
      <c r="M191" s="166"/>
      <c r="T191" s="167"/>
      <c r="AT191" s="163" t="s">
        <v>379</v>
      </c>
      <c r="AU191" s="163" t="s">
        <v>88</v>
      </c>
      <c r="AV191" s="12" t="s">
        <v>82</v>
      </c>
      <c r="AW191" s="12" t="s">
        <v>31</v>
      </c>
      <c r="AX191" s="12" t="s">
        <v>75</v>
      </c>
      <c r="AY191" s="163" t="s">
        <v>371</v>
      </c>
    </row>
    <row r="192" spans="2:65" s="13" customFormat="1" ht="11.25" x14ac:dyDescent="0.2">
      <c r="B192" s="168"/>
      <c r="D192" s="162" t="s">
        <v>379</v>
      </c>
      <c r="E192" s="169" t="s">
        <v>1</v>
      </c>
      <c r="F192" s="170" t="s">
        <v>231</v>
      </c>
      <c r="H192" s="171">
        <v>0</v>
      </c>
      <c r="I192" s="172"/>
      <c r="L192" s="168"/>
      <c r="M192" s="173"/>
      <c r="T192" s="174"/>
      <c r="AT192" s="169" t="s">
        <v>379</v>
      </c>
      <c r="AU192" s="169" t="s">
        <v>88</v>
      </c>
      <c r="AV192" s="13" t="s">
        <v>88</v>
      </c>
      <c r="AW192" s="13" t="s">
        <v>31</v>
      </c>
      <c r="AX192" s="13" t="s">
        <v>75</v>
      </c>
      <c r="AY192" s="169" t="s">
        <v>371</v>
      </c>
    </row>
    <row r="193" spans="2:65" s="13" customFormat="1" ht="11.25" x14ac:dyDescent="0.2">
      <c r="B193" s="168"/>
      <c r="D193" s="162" t="s">
        <v>379</v>
      </c>
      <c r="E193" s="169" t="s">
        <v>1</v>
      </c>
      <c r="F193" s="170" t="s">
        <v>229</v>
      </c>
      <c r="H193" s="171">
        <v>3.1579999999999999</v>
      </c>
      <c r="I193" s="172"/>
      <c r="L193" s="168"/>
      <c r="M193" s="173"/>
      <c r="T193" s="174"/>
      <c r="AT193" s="169" t="s">
        <v>379</v>
      </c>
      <c r="AU193" s="169" t="s">
        <v>88</v>
      </c>
      <c r="AV193" s="13" t="s">
        <v>88</v>
      </c>
      <c r="AW193" s="13" t="s">
        <v>31</v>
      </c>
      <c r="AX193" s="13" t="s">
        <v>75</v>
      </c>
      <c r="AY193" s="169" t="s">
        <v>371</v>
      </c>
    </row>
    <row r="194" spans="2:65" s="15" customFormat="1" ht="11.25" x14ac:dyDescent="0.2">
      <c r="B194" s="182"/>
      <c r="D194" s="162" t="s">
        <v>379</v>
      </c>
      <c r="E194" s="183" t="s">
        <v>1</v>
      </c>
      <c r="F194" s="184" t="s">
        <v>385</v>
      </c>
      <c r="H194" s="185">
        <v>3.1579999999999999</v>
      </c>
      <c r="I194" s="186"/>
      <c r="L194" s="182"/>
      <c r="M194" s="187"/>
      <c r="T194" s="188"/>
      <c r="AT194" s="183" t="s">
        <v>379</v>
      </c>
      <c r="AU194" s="183" t="s">
        <v>88</v>
      </c>
      <c r="AV194" s="15" t="s">
        <v>377</v>
      </c>
      <c r="AW194" s="15" t="s">
        <v>31</v>
      </c>
      <c r="AX194" s="15" t="s">
        <v>82</v>
      </c>
      <c r="AY194" s="183" t="s">
        <v>371</v>
      </c>
    </row>
    <row r="195" spans="2:65" s="1" customFormat="1" ht="24.2" customHeight="1" x14ac:dyDescent="0.2">
      <c r="B195" s="147"/>
      <c r="C195" s="148" t="s">
        <v>428</v>
      </c>
      <c r="D195" s="148" t="s">
        <v>373</v>
      </c>
      <c r="E195" s="149" t="s">
        <v>442</v>
      </c>
      <c r="F195" s="150" t="s">
        <v>443</v>
      </c>
      <c r="G195" s="151" t="s">
        <v>444</v>
      </c>
      <c r="H195" s="152">
        <v>5.3689999999999998</v>
      </c>
      <c r="I195" s="153"/>
      <c r="J195" s="154">
        <f>ROUND(I195*H195,2)</f>
        <v>0</v>
      </c>
      <c r="K195" s="150"/>
      <c r="L195" s="32"/>
      <c r="M195" s="155" t="s">
        <v>1</v>
      </c>
      <c r="N195" s="156" t="s">
        <v>41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159" t="s">
        <v>377</v>
      </c>
      <c r="AT195" s="159" t="s">
        <v>373</v>
      </c>
      <c r="AU195" s="159" t="s">
        <v>88</v>
      </c>
      <c r="AY195" s="17" t="s">
        <v>371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7" t="s">
        <v>88</v>
      </c>
      <c r="BK195" s="160">
        <f>ROUND(I195*H195,2)</f>
        <v>0</v>
      </c>
      <c r="BL195" s="17" t="s">
        <v>377</v>
      </c>
      <c r="BM195" s="159" t="s">
        <v>445</v>
      </c>
    </row>
    <row r="196" spans="2:65" s="13" customFormat="1" ht="11.25" x14ac:dyDescent="0.2">
      <c r="B196" s="168"/>
      <c r="D196" s="162" t="s">
        <v>379</v>
      </c>
      <c r="E196" s="169" t="s">
        <v>1</v>
      </c>
      <c r="F196" s="170" t="s">
        <v>446</v>
      </c>
      <c r="H196" s="171">
        <v>5.3689999999999998</v>
      </c>
      <c r="I196" s="172"/>
      <c r="L196" s="168"/>
      <c r="M196" s="173"/>
      <c r="T196" s="174"/>
      <c r="AT196" s="169" t="s">
        <v>379</v>
      </c>
      <c r="AU196" s="169" t="s">
        <v>88</v>
      </c>
      <c r="AV196" s="13" t="s">
        <v>88</v>
      </c>
      <c r="AW196" s="13" t="s">
        <v>31</v>
      </c>
      <c r="AX196" s="13" t="s">
        <v>75</v>
      </c>
      <c r="AY196" s="169" t="s">
        <v>371</v>
      </c>
    </row>
    <row r="197" spans="2:65" s="15" customFormat="1" ht="11.25" x14ac:dyDescent="0.2">
      <c r="B197" s="182"/>
      <c r="D197" s="162" t="s">
        <v>379</v>
      </c>
      <c r="E197" s="183" t="s">
        <v>1</v>
      </c>
      <c r="F197" s="184" t="s">
        <v>385</v>
      </c>
      <c r="H197" s="185">
        <v>5.3689999999999998</v>
      </c>
      <c r="I197" s="186"/>
      <c r="L197" s="182"/>
      <c r="M197" s="187"/>
      <c r="T197" s="188"/>
      <c r="AT197" s="183" t="s">
        <v>379</v>
      </c>
      <c r="AU197" s="183" t="s">
        <v>88</v>
      </c>
      <c r="AV197" s="15" t="s">
        <v>377</v>
      </c>
      <c r="AW197" s="15" t="s">
        <v>31</v>
      </c>
      <c r="AX197" s="15" t="s">
        <v>82</v>
      </c>
      <c r="AY197" s="183" t="s">
        <v>371</v>
      </c>
    </row>
    <row r="198" spans="2:65" s="11" customFormat="1" ht="22.9" customHeight="1" x14ac:dyDescent="0.2">
      <c r="B198" s="136"/>
      <c r="D198" s="137" t="s">
        <v>74</v>
      </c>
      <c r="E198" s="145" t="s">
        <v>88</v>
      </c>
      <c r="F198" s="145" t="s">
        <v>454</v>
      </c>
      <c r="I198" s="139"/>
      <c r="J198" s="146">
        <f>BK198</f>
        <v>0</v>
      </c>
      <c r="L198" s="136"/>
      <c r="M198" s="140"/>
      <c r="P198" s="141">
        <f>SUM(P199:P238)</f>
        <v>0</v>
      </c>
      <c r="R198" s="141">
        <f>SUM(R199:R238)</f>
        <v>7.6838261490300006</v>
      </c>
      <c r="T198" s="142">
        <f>SUM(T199:T238)</f>
        <v>0</v>
      </c>
      <c r="AR198" s="137" t="s">
        <v>82</v>
      </c>
      <c r="AT198" s="143" t="s">
        <v>74</v>
      </c>
      <c r="AU198" s="143" t="s">
        <v>82</v>
      </c>
      <c r="AY198" s="137" t="s">
        <v>371</v>
      </c>
      <c r="BK198" s="144">
        <f>SUM(BK199:BK238)</f>
        <v>0</v>
      </c>
    </row>
    <row r="199" spans="2:65" s="1" customFormat="1" ht="24.2" customHeight="1" x14ac:dyDescent="0.2">
      <c r="B199" s="147"/>
      <c r="C199" s="148" t="s">
        <v>432</v>
      </c>
      <c r="D199" s="148" t="s">
        <v>373</v>
      </c>
      <c r="E199" s="149" t="s">
        <v>456</v>
      </c>
      <c r="F199" s="150" t="s">
        <v>457</v>
      </c>
      <c r="G199" s="151" t="s">
        <v>391</v>
      </c>
      <c r="H199" s="152">
        <v>1.39</v>
      </c>
      <c r="I199" s="153"/>
      <c r="J199" s="154">
        <f>ROUND(I199*H199,2)</f>
        <v>0</v>
      </c>
      <c r="K199" s="150"/>
      <c r="L199" s="32"/>
      <c r="M199" s="155" t="s">
        <v>1</v>
      </c>
      <c r="N199" s="156" t="s">
        <v>41</v>
      </c>
      <c r="P199" s="157">
        <f>O199*H199</f>
        <v>0</v>
      </c>
      <c r="Q199" s="157">
        <v>2.4157202</v>
      </c>
      <c r="R199" s="157">
        <f>Q199*H199</f>
        <v>3.3578510779999999</v>
      </c>
      <c r="S199" s="157">
        <v>0</v>
      </c>
      <c r="T199" s="158">
        <f>S199*H199</f>
        <v>0</v>
      </c>
      <c r="AR199" s="159" t="s">
        <v>377</v>
      </c>
      <c r="AT199" s="159" t="s">
        <v>373</v>
      </c>
      <c r="AU199" s="159" t="s">
        <v>88</v>
      </c>
      <c r="AY199" s="17" t="s">
        <v>371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7" t="s">
        <v>88</v>
      </c>
      <c r="BK199" s="160">
        <f>ROUND(I199*H199,2)</f>
        <v>0</v>
      </c>
      <c r="BL199" s="17" t="s">
        <v>377</v>
      </c>
      <c r="BM199" s="159" t="s">
        <v>4064</v>
      </c>
    </row>
    <row r="200" spans="2:65" s="12" customFormat="1" ht="11.25" x14ac:dyDescent="0.2">
      <c r="B200" s="161"/>
      <c r="D200" s="162" t="s">
        <v>379</v>
      </c>
      <c r="E200" s="163" t="s">
        <v>1</v>
      </c>
      <c r="F200" s="164" t="s">
        <v>4056</v>
      </c>
      <c r="H200" s="163" t="s">
        <v>1</v>
      </c>
      <c r="I200" s="165"/>
      <c r="L200" s="161"/>
      <c r="M200" s="166"/>
      <c r="T200" s="167"/>
      <c r="AT200" s="163" t="s">
        <v>379</v>
      </c>
      <c r="AU200" s="163" t="s">
        <v>88</v>
      </c>
      <c r="AV200" s="12" t="s">
        <v>82</v>
      </c>
      <c r="AW200" s="12" t="s">
        <v>31</v>
      </c>
      <c r="AX200" s="12" t="s">
        <v>75</v>
      </c>
      <c r="AY200" s="163" t="s">
        <v>371</v>
      </c>
    </row>
    <row r="201" spans="2:65" s="12" customFormat="1" ht="11.25" x14ac:dyDescent="0.2">
      <c r="B201" s="161"/>
      <c r="D201" s="162" t="s">
        <v>379</v>
      </c>
      <c r="E201" s="163" t="s">
        <v>1</v>
      </c>
      <c r="F201" s="164" t="s">
        <v>4065</v>
      </c>
      <c r="H201" s="163" t="s">
        <v>1</v>
      </c>
      <c r="I201" s="165"/>
      <c r="L201" s="161"/>
      <c r="M201" s="166"/>
      <c r="T201" s="167"/>
      <c r="AT201" s="163" t="s">
        <v>379</v>
      </c>
      <c r="AU201" s="163" t="s">
        <v>88</v>
      </c>
      <c r="AV201" s="12" t="s">
        <v>82</v>
      </c>
      <c r="AW201" s="12" t="s">
        <v>31</v>
      </c>
      <c r="AX201" s="12" t="s">
        <v>75</v>
      </c>
      <c r="AY201" s="163" t="s">
        <v>371</v>
      </c>
    </row>
    <row r="202" spans="2:65" s="13" customFormat="1" ht="11.25" x14ac:dyDescent="0.2">
      <c r="B202" s="168"/>
      <c r="D202" s="162" t="s">
        <v>379</v>
      </c>
      <c r="E202" s="169" t="s">
        <v>1</v>
      </c>
      <c r="F202" s="170" t="s">
        <v>4066</v>
      </c>
      <c r="H202" s="171">
        <v>1.39</v>
      </c>
      <c r="I202" s="172"/>
      <c r="L202" s="168"/>
      <c r="M202" s="173"/>
      <c r="T202" s="174"/>
      <c r="AT202" s="169" t="s">
        <v>379</v>
      </c>
      <c r="AU202" s="169" t="s">
        <v>88</v>
      </c>
      <c r="AV202" s="13" t="s">
        <v>88</v>
      </c>
      <c r="AW202" s="13" t="s">
        <v>31</v>
      </c>
      <c r="AX202" s="13" t="s">
        <v>75</v>
      </c>
      <c r="AY202" s="169" t="s">
        <v>371</v>
      </c>
    </row>
    <row r="203" spans="2:65" s="14" customFormat="1" ht="11.25" x14ac:dyDescent="0.2">
      <c r="B203" s="175"/>
      <c r="D203" s="162" t="s">
        <v>379</v>
      </c>
      <c r="E203" s="176" t="s">
        <v>3966</v>
      </c>
      <c r="F203" s="177" t="s">
        <v>383</v>
      </c>
      <c r="H203" s="178">
        <v>1.39</v>
      </c>
      <c r="I203" s="179"/>
      <c r="L203" s="175"/>
      <c r="M203" s="180"/>
      <c r="T203" s="181"/>
      <c r="AT203" s="176" t="s">
        <v>379</v>
      </c>
      <c r="AU203" s="176" t="s">
        <v>88</v>
      </c>
      <c r="AV203" s="14" t="s">
        <v>384</v>
      </c>
      <c r="AW203" s="14" t="s">
        <v>31</v>
      </c>
      <c r="AX203" s="14" t="s">
        <v>75</v>
      </c>
      <c r="AY203" s="176" t="s">
        <v>371</v>
      </c>
    </row>
    <row r="204" spans="2:65" s="15" customFormat="1" ht="11.25" x14ac:dyDescent="0.2">
      <c r="B204" s="182"/>
      <c r="D204" s="162" t="s">
        <v>379</v>
      </c>
      <c r="E204" s="183" t="s">
        <v>1</v>
      </c>
      <c r="F204" s="184" t="s">
        <v>385</v>
      </c>
      <c r="H204" s="185">
        <v>1.39</v>
      </c>
      <c r="I204" s="186"/>
      <c r="L204" s="182"/>
      <c r="M204" s="187"/>
      <c r="T204" s="188"/>
      <c r="AT204" s="183" t="s">
        <v>379</v>
      </c>
      <c r="AU204" s="183" t="s">
        <v>88</v>
      </c>
      <c r="AV204" s="15" t="s">
        <v>377</v>
      </c>
      <c r="AW204" s="15" t="s">
        <v>31</v>
      </c>
      <c r="AX204" s="15" t="s">
        <v>82</v>
      </c>
      <c r="AY204" s="183" t="s">
        <v>371</v>
      </c>
    </row>
    <row r="205" spans="2:65" s="1" customFormat="1" ht="24.2" customHeight="1" x14ac:dyDescent="0.2">
      <c r="B205" s="147"/>
      <c r="C205" s="148" t="s">
        <v>437</v>
      </c>
      <c r="D205" s="148" t="s">
        <v>373</v>
      </c>
      <c r="E205" s="149" t="s">
        <v>4067</v>
      </c>
      <c r="F205" s="150" t="s">
        <v>4068</v>
      </c>
      <c r="G205" s="151" t="s">
        <v>376</v>
      </c>
      <c r="H205" s="152">
        <v>3.6</v>
      </c>
      <c r="I205" s="153"/>
      <c r="J205" s="154">
        <f>ROUND(I205*H205,2)</f>
        <v>0</v>
      </c>
      <c r="K205" s="150"/>
      <c r="L205" s="32"/>
      <c r="M205" s="155" t="s">
        <v>1</v>
      </c>
      <c r="N205" s="156" t="s">
        <v>41</v>
      </c>
      <c r="P205" s="157">
        <f>O205*H205</f>
        <v>0</v>
      </c>
      <c r="Q205" s="157">
        <v>3.7677600000000002E-3</v>
      </c>
      <c r="R205" s="157">
        <f>Q205*H205</f>
        <v>1.3563936E-2</v>
      </c>
      <c r="S205" s="157">
        <v>0</v>
      </c>
      <c r="T205" s="158">
        <f>S205*H205</f>
        <v>0</v>
      </c>
      <c r="AR205" s="159" t="s">
        <v>377</v>
      </c>
      <c r="AT205" s="159" t="s">
        <v>373</v>
      </c>
      <c r="AU205" s="159" t="s">
        <v>88</v>
      </c>
      <c r="AY205" s="17" t="s">
        <v>371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7" t="s">
        <v>88</v>
      </c>
      <c r="BK205" s="160">
        <f>ROUND(I205*H205,2)</f>
        <v>0</v>
      </c>
      <c r="BL205" s="17" t="s">
        <v>377</v>
      </c>
      <c r="BM205" s="159" t="s">
        <v>4069</v>
      </c>
    </row>
    <row r="206" spans="2:65" s="12" customFormat="1" ht="11.25" x14ac:dyDescent="0.2">
      <c r="B206" s="161"/>
      <c r="D206" s="162" t="s">
        <v>379</v>
      </c>
      <c r="E206" s="163" t="s">
        <v>1</v>
      </c>
      <c r="F206" s="164" t="s">
        <v>4056</v>
      </c>
      <c r="H206" s="163" t="s">
        <v>1</v>
      </c>
      <c r="I206" s="165"/>
      <c r="L206" s="161"/>
      <c r="M206" s="166"/>
      <c r="T206" s="167"/>
      <c r="AT206" s="163" t="s">
        <v>379</v>
      </c>
      <c r="AU206" s="163" t="s">
        <v>88</v>
      </c>
      <c r="AV206" s="12" t="s">
        <v>82</v>
      </c>
      <c r="AW206" s="12" t="s">
        <v>31</v>
      </c>
      <c r="AX206" s="12" t="s">
        <v>75</v>
      </c>
      <c r="AY206" s="163" t="s">
        <v>371</v>
      </c>
    </row>
    <row r="207" spans="2:65" s="12" customFormat="1" ht="11.25" x14ac:dyDescent="0.2">
      <c r="B207" s="161"/>
      <c r="D207" s="162" t="s">
        <v>379</v>
      </c>
      <c r="E207" s="163" t="s">
        <v>1</v>
      </c>
      <c r="F207" s="164" t="s">
        <v>4065</v>
      </c>
      <c r="H207" s="163" t="s">
        <v>1</v>
      </c>
      <c r="I207" s="165"/>
      <c r="L207" s="161"/>
      <c r="M207" s="166"/>
      <c r="T207" s="167"/>
      <c r="AT207" s="163" t="s">
        <v>379</v>
      </c>
      <c r="AU207" s="163" t="s">
        <v>88</v>
      </c>
      <c r="AV207" s="12" t="s">
        <v>82</v>
      </c>
      <c r="AW207" s="12" t="s">
        <v>31</v>
      </c>
      <c r="AX207" s="12" t="s">
        <v>75</v>
      </c>
      <c r="AY207" s="163" t="s">
        <v>371</v>
      </c>
    </row>
    <row r="208" spans="2:65" s="13" customFormat="1" ht="11.25" x14ac:dyDescent="0.2">
      <c r="B208" s="168"/>
      <c r="D208" s="162" t="s">
        <v>379</v>
      </c>
      <c r="E208" s="169" t="s">
        <v>1</v>
      </c>
      <c r="F208" s="170" t="s">
        <v>4070</v>
      </c>
      <c r="H208" s="171">
        <v>3.6</v>
      </c>
      <c r="I208" s="172"/>
      <c r="L208" s="168"/>
      <c r="M208" s="173"/>
      <c r="T208" s="174"/>
      <c r="AT208" s="169" t="s">
        <v>379</v>
      </c>
      <c r="AU208" s="169" t="s">
        <v>88</v>
      </c>
      <c r="AV208" s="13" t="s">
        <v>88</v>
      </c>
      <c r="AW208" s="13" t="s">
        <v>31</v>
      </c>
      <c r="AX208" s="13" t="s">
        <v>75</v>
      </c>
      <c r="AY208" s="169" t="s">
        <v>371</v>
      </c>
    </row>
    <row r="209" spans="2:65" s="14" customFormat="1" ht="11.25" x14ac:dyDescent="0.2">
      <c r="B209" s="175"/>
      <c r="D209" s="162" t="s">
        <v>379</v>
      </c>
      <c r="E209" s="176" t="s">
        <v>3979</v>
      </c>
      <c r="F209" s="177" t="s">
        <v>383</v>
      </c>
      <c r="H209" s="178">
        <v>3.6</v>
      </c>
      <c r="I209" s="179"/>
      <c r="L209" s="175"/>
      <c r="M209" s="180"/>
      <c r="T209" s="181"/>
      <c r="AT209" s="176" t="s">
        <v>379</v>
      </c>
      <c r="AU209" s="176" t="s">
        <v>88</v>
      </c>
      <c r="AV209" s="14" t="s">
        <v>384</v>
      </c>
      <c r="AW209" s="14" t="s">
        <v>31</v>
      </c>
      <c r="AX209" s="14" t="s">
        <v>75</v>
      </c>
      <c r="AY209" s="176" t="s">
        <v>371</v>
      </c>
    </row>
    <row r="210" spans="2:65" s="15" customFormat="1" ht="11.25" x14ac:dyDescent="0.2">
      <c r="B210" s="182"/>
      <c r="D210" s="162" t="s">
        <v>379</v>
      </c>
      <c r="E210" s="183" t="s">
        <v>1</v>
      </c>
      <c r="F210" s="184" t="s">
        <v>385</v>
      </c>
      <c r="H210" s="185">
        <v>3.6</v>
      </c>
      <c r="I210" s="186"/>
      <c r="L210" s="182"/>
      <c r="M210" s="187"/>
      <c r="T210" s="188"/>
      <c r="AT210" s="183" t="s">
        <v>379</v>
      </c>
      <c r="AU210" s="183" t="s">
        <v>88</v>
      </c>
      <c r="AV210" s="15" t="s">
        <v>377</v>
      </c>
      <c r="AW210" s="15" t="s">
        <v>31</v>
      </c>
      <c r="AX210" s="15" t="s">
        <v>82</v>
      </c>
      <c r="AY210" s="183" t="s">
        <v>371</v>
      </c>
    </row>
    <row r="211" spans="2:65" s="1" customFormat="1" ht="24.2" customHeight="1" x14ac:dyDescent="0.2">
      <c r="B211" s="147"/>
      <c r="C211" s="148" t="s">
        <v>441</v>
      </c>
      <c r="D211" s="148" t="s">
        <v>373</v>
      </c>
      <c r="E211" s="149" t="s">
        <v>4071</v>
      </c>
      <c r="F211" s="150" t="s">
        <v>4072</v>
      </c>
      <c r="G211" s="151" t="s">
        <v>376</v>
      </c>
      <c r="H211" s="152">
        <v>3.6</v>
      </c>
      <c r="I211" s="153"/>
      <c r="J211" s="154">
        <f>ROUND(I211*H211,2)</f>
        <v>0</v>
      </c>
      <c r="K211" s="150"/>
      <c r="L211" s="32"/>
      <c r="M211" s="155" t="s">
        <v>1</v>
      </c>
      <c r="N211" s="156" t="s">
        <v>41</v>
      </c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AR211" s="159" t="s">
        <v>377</v>
      </c>
      <c r="AT211" s="159" t="s">
        <v>373</v>
      </c>
      <c r="AU211" s="159" t="s">
        <v>88</v>
      </c>
      <c r="AY211" s="17" t="s">
        <v>371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7" t="s">
        <v>88</v>
      </c>
      <c r="BK211" s="160">
        <f>ROUND(I211*H211,2)</f>
        <v>0</v>
      </c>
      <c r="BL211" s="17" t="s">
        <v>377</v>
      </c>
      <c r="BM211" s="159" t="s">
        <v>4073</v>
      </c>
    </row>
    <row r="212" spans="2:65" s="13" customFormat="1" ht="11.25" x14ac:dyDescent="0.2">
      <c r="B212" s="168"/>
      <c r="D212" s="162" t="s">
        <v>379</v>
      </c>
      <c r="E212" s="169" t="s">
        <v>1</v>
      </c>
      <c r="F212" s="170" t="s">
        <v>3979</v>
      </c>
      <c r="H212" s="171">
        <v>3.6</v>
      </c>
      <c r="I212" s="172"/>
      <c r="L212" s="168"/>
      <c r="M212" s="173"/>
      <c r="T212" s="174"/>
      <c r="AT212" s="169" t="s">
        <v>379</v>
      </c>
      <c r="AU212" s="169" t="s">
        <v>88</v>
      </c>
      <c r="AV212" s="13" t="s">
        <v>88</v>
      </c>
      <c r="AW212" s="13" t="s">
        <v>31</v>
      </c>
      <c r="AX212" s="13" t="s">
        <v>75</v>
      </c>
      <c r="AY212" s="169" t="s">
        <v>371</v>
      </c>
    </row>
    <row r="213" spans="2:65" s="15" customFormat="1" ht="11.25" x14ac:dyDescent="0.2">
      <c r="B213" s="182"/>
      <c r="D213" s="162" t="s">
        <v>379</v>
      </c>
      <c r="E213" s="183" t="s">
        <v>1</v>
      </c>
      <c r="F213" s="184" t="s">
        <v>385</v>
      </c>
      <c r="H213" s="185">
        <v>3.6</v>
      </c>
      <c r="I213" s="186"/>
      <c r="L213" s="182"/>
      <c r="M213" s="187"/>
      <c r="T213" s="188"/>
      <c r="AT213" s="183" t="s">
        <v>379</v>
      </c>
      <c r="AU213" s="183" t="s">
        <v>88</v>
      </c>
      <c r="AV213" s="15" t="s">
        <v>377</v>
      </c>
      <c r="AW213" s="15" t="s">
        <v>31</v>
      </c>
      <c r="AX213" s="15" t="s">
        <v>82</v>
      </c>
      <c r="AY213" s="183" t="s">
        <v>371</v>
      </c>
    </row>
    <row r="214" spans="2:65" s="1" customFormat="1" ht="33" customHeight="1" x14ac:dyDescent="0.2">
      <c r="B214" s="147"/>
      <c r="C214" s="148" t="s">
        <v>447</v>
      </c>
      <c r="D214" s="148" t="s">
        <v>373</v>
      </c>
      <c r="E214" s="149" t="s">
        <v>462</v>
      </c>
      <c r="F214" s="150" t="s">
        <v>463</v>
      </c>
      <c r="G214" s="151" t="s">
        <v>376</v>
      </c>
      <c r="H214" s="152">
        <v>21.312999999999999</v>
      </c>
      <c r="I214" s="153"/>
      <c r="J214" s="154">
        <f>ROUND(I214*H214,2)</f>
        <v>0</v>
      </c>
      <c r="K214" s="150"/>
      <c r="L214" s="32"/>
      <c r="M214" s="155" t="s">
        <v>1</v>
      </c>
      <c r="N214" s="156" t="s">
        <v>41</v>
      </c>
      <c r="P214" s="157">
        <f>O214*H214</f>
        <v>0</v>
      </c>
      <c r="Q214" s="157">
        <v>6.2736099999999998E-3</v>
      </c>
      <c r="R214" s="157">
        <f>Q214*H214</f>
        <v>0.13370944993</v>
      </c>
      <c r="S214" s="157">
        <v>0</v>
      </c>
      <c r="T214" s="158">
        <f>S214*H214</f>
        <v>0</v>
      </c>
      <c r="AR214" s="159" t="s">
        <v>377</v>
      </c>
      <c r="AT214" s="159" t="s">
        <v>373</v>
      </c>
      <c r="AU214" s="159" t="s">
        <v>88</v>
      </c>
      <c r="AY214" s="17" t="s">
        <v>371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7" t="s">
        <v>88</v>
      </c>
      <c r="BK214" s="160">
        <f>ROUND(I214*H214,2)</f>
        <v>0</v>
      </c>
      <c r="BL214" s="17" t="s">
        <v>377</v>
      </c>
      <c r="BM214" s="159" t="s">
        <v>4074</v>
      </c>
    </row>
    <row r="215" spans="2:65" s="12" customFormat="1" ht="11.25" x14ac:dyDescent="0.2">
      <c r="B215" s="161"/>
      <c r="D215" s="162" t="s">
        <v>379</v>
      </c>
      <c r="E215" s="163" t="s">
        <v>1</v>
      </c>
      <c r="F215" s="164" t="s">
        <v>4056</v>
      </c>
      <c r="H215" s="163" t="s">
        <v>1</v>
      </c>
      <c r="I215" s="165"/>
      <c r="L215" s="161"/>
      <c r="M215" s="166"/>
      <c r="T215" s="167"/>
      <c r="AT215" s="163" t="s">
        <v>379</v>
      </c>
      <c r="AU215" s="163" t="s">
        <v>88</v>
      </c>
      <c r="AV215" s="12" t="s">
        <v>82</v>
      </c>
      <c r="AW215" s="12" t="s">
        <v>31</v>
      </c>
      <c r="AX215" s="12" t="s">
        <v>75</v>
      </c>
      <c r="AY215" s="163" t="s">
        <v>371</v>
      </c>
    </row>
    <row r="216" spans="2:65" s="13" customFormat="1" ht="11.25" x14ac:dyDescent="0.2">
      <c r="B216" s="168"/>
      <c r="D216" s="162" t="s">
        <v>379</v>
      </c>
      <c r="E216" s="169" t="s">
        <v>1</v>
      </c>
      <c r="F216" s="170" t="s">
        <v>4075</v>
      </c>
      <c r="H216" s="171">
        <v>21.312999999999999</v>
      </c>
      <c r="I216" s="172"/>
      <c r="L216" s="168"/>
      <c r="M216" s="173"/>
      <c r="T216" s="174"/>
      <c r="AT216" s="169" t="s">
        <v>379</v>
      </c>
      <c r="AU216" s="169" t="s">
        <v>88</v>
      </c>
      <c r="AV216" s="13" t="s">
        <v>88</v>
      </c>
      <c r="AW216" s="13" t="s">
        <v>31</v>
      </c>
      <c r="AX216" s="13" t="s">
        <v>75</v>
      </c>
      <c r="AY216" s="169" t="s">
        <v>371</v>
      </c>
    </row>
    <row r="217" spans="2:65" s="15" customFormat="1" ht="11.25" x14ac:dyDescent="0.2">
      <c r="B217" s="182"/>
      <c r="D217" s="162" t="s">
        <v>379</v>
      </c>
      <c r="E217" s="183" t="s">
        <v>1</v>
      </c>
      <c r="F217" s="184" t="s">
        <v>385</v>
      </c>
      <c r="H217" s="185">
        <v>21.312999999999999</v>
      </c>
      <c r="I217" s="186"/>
      <c r="L217" s="182"/>
      <c r="M217" s="187"/>
      <c r="T217" s="188"/>
      <c r="AT217" s="183" t="s">
        <v>379</v>
      </c>
      <c r="AU217" s="183" t="s">
        <v>88</v>
      </c>
      <c r="AV217" s="15" t="s">
        <v>377</v>
      </c>
      <c r="AW217" s="15" t="s">
        <v>31</v>
      </c>
      <c r="AX217" s="15" t="s">
        <v>82</v>
      </c>
      <c r="AY217" s="183" t="s">
        <v>371</v>
      </c>
    </row>
    <row r="218" spans="2:65" s="1" customFormat="1" ht="24.2" customHeight="1" x14ac:dyDescent="0.2">
      <c r="B218" s="147"/>
      <c r="C218" s="148" t="s">
        <v>455</v>
      </c>
      <c r="D218" s="148" t="s">
        <v>373</v>
      </c>
      <c r="E218" s="149" t="s">
        <v>4076</v>
      </c>
      <c r="F218" s="150" t="s">
        <v>4077</v>
      </c>
      <c r="G218" s="151" t="s">
        <v>391</v>
      </c>
      <c r="H218" s="152">
        <v>1.1830000000000001</v>
      </c>
      <c r="I218" s="153"/>
      <c r="J218" s="154">
        <f>ROUND(I218*H218,2)</f>
        <v>0</v>
      </c>
      <c r="K218" s="150"/>
      <c r="L218" s="32"/>
      <c r="M218" s="155" t="s">
        <v>1</v>
      </c>
      <c r="N218" s="156" t="s">
        <v>41</v>
      </c>
      <c r="P218" s="157">
        <f>O218*H218</f>
        <v>0</v>
      </c>
      <c r="Q218" s="157">
        <v>2.2261875</v>
      </c>
      <c r="R218" s="157">
        <f>Q218*H218</f>
        <v>2.6335798125000003</v>
      </c>
      <c r="S218" s="157">
        <v>0</v>
      </c>
      <c r="T218" s="158">
        <f>S218*H218</f>
        <v>0</v>
      </c>
      <c r="AR218" s="159" t="s">
        <v>377</v>
      </c>
      <c r="AT218" s="159" t="s">
        <v>373</v>
      </c>
      <c r="AU218" s="159" t="s">
        <v>88</v>
      </c>
      <c r="AY218" s="17" t="s">
        <v>371</v>
      </c>
      <c r="BE218" s="160">
        <f>IF(N218="základná",J218,0)</f>
        <v>0</v>
      </c>
      <c r="BF218" s="160">
        <f>IF(N218="znížená",J218,0)</f>
        <v>0</v>
      </c>
      <c r="BG218" s="160">
        <f>IF(N218="zákl. prenesená",J218,0)</f>
        <v>0</v>
      </c>
      <c r="BH218" s="160">
        <f>IF(N218="zníž. prenesená",J218,0)</f>
        <v>0</v>
      </c>
      <c r="BI218" s="160">
        <f>IF(N218="nulová",J218,0)</f>
        <v>0</v>
      </c>
      <c r="BJ218" s="17" t="s">
        <v>88</v>
      </c>
      <c r="BK218" s="160">
        <f>ROUND(I218*H218,2)</f>
        <v>0</v>
      </c>
      <c r="BL218" s="17" t="s">
        <v>377</v>
      </c>
      <c r="BM218" s="159" t="s">
        <v>4078</v>
      </c>
    </row>
    <row r="219" spans="2:65" s="12" customFormat="1" ht="11.25" x14ac:dyDescent="0.2">
      <c r="B219" s="161"/>
      <c r="D219" s="162" t="s">
        <v>379</v>
      </c>
      <c r="E219" s="163" t="s">
        <v>1</v>
      </c>
      <c r="F219" s="164" t="s">
        <v>4079</v>
      </c>
      <c r="H219" s="163" t="s">
        <v>1</v>
      </c>
      <c r="I219" s="165"/>
      <c r="L219" s="161"/>
      <c r="M219" s="166"/>
      <c r="T219" s="167"/>
      <c r="AT219" s="163" t="s">
        <v>379</v>
      </c>
      <c r="AU219" s="163" t="s">
        <v>88</v>
      </c>
      <c r="AV219" s="12" t="s">
        <v>82</v>
      </c>
      <c r="AW219" s="12" t="s">
        <v>31</v>
      </c>
      <c r="AX219" s="12" t="s">
        <v>75</v>
      </c>
      <c r="AY219" s="163" t="s">
        <v>371</v>
      </c>
    </row>
    <row r="220" spans="2:65" s="13" customFormat="1" ht="11.25" x14ac:dyDescent="0.2">
      <c r="B220" s="168"/>
      <c r="D220" s="162" t="s">
        <v>379</v>
      </c>
      <c r="E220" s="169" t="s">
        <v>1</v>
      </c>
      <c r="F220" s="170" t="s">
        <v>4080</v>
      </c>
      <c r="H220" s="171">
        <v>0.224</v>
      </c>
      <c r="I220" s="172"/>
      <c r="L220" s="168"/>
      <c r="M220" s="173"/>
      <c r="T220" s="174"/>
      <c r="AT220" s="169" t="s">
        <v>379</v>
      </c>
      <c r="AU220" s="169" t="s">
        <v>88</v>
      </c>
      <c r="AV220" s="13" t="s">
        <v>88</v>
      </c>
      <c r="AW220" s="13" t="s">
        <v>31</v>
      </c>
      <c r="AX220" s="13" t="s">
        <v>75</v>
      </c>
      <c r="AY220" s="169" t="s">
        <v>371</v>
      </c>
    </row>
    <row r="221" spans="2:65" s="13" customFormat="1" ht="11.25" x14ac:dyDescent="0.2">
      <c r="B221" s="168"/>
      <c r="D221" s="162" t="s">
        <v>379</v>
      </c>
      <c r="E221" s="169" t="s">
        <v>1</v>
      </c>
      <c r="F221" s="170" t="s">
        <v>4081</v>
      </c>
      <c r="H221" s="171">
        <v>0.95899999999999996</v>
      </c>
      <c r="I221" s="172"/>
      <c r="L221" s="168"/>
      <c r="M221" s="173"/>
      <c r="T221" s="174"/>
      <c r="AT221" s="169" t="s">
        <v>379</v>
      </c>
      <c r="AU221" s="169" t="s">
        <v>88</v>
      </c>
      <c r="AV221" s="13" t="s">
        <v>88</v>
      </c>
      <c r="AW221" s="13" t="s">
        <v>31</v>
      </c>
      <c r="AX221" s="13" t="s">
        <v>75</v>
      </c>
      <c r="AY221" s="169" t="s">
        <v>371</v>
      </c>
    </row>
    <row r="222" spans="2:65" s="14" customFormat="1" ht="11.25" x14ac:dyDescent="0.2">
      <c r="B222" s="175"/>
      <c r="D222" s="162" t="s">
        <v>379</v>
      </c>
      <c r="E222" s="176" t="s">
        <v>3976</v>
      </c>
      <c r="F222" s="177" t="s">
        <v>383</v>
      </c>
      <c r="H222" s="178">
        <v>1.1830000000000001</v>
      </c>
      <c r="I222" s="179"/>
      <c r="L222" s="175"/>
      <c r="M222" s="180"/>
      <c r="T222" s="181"/>
      <c r="AT222" s="176" t="s">
        <v>379</v>
      </c>
      <c r="AU222" s="176" t="s">
        <v>88</v>
      </c>
      <c r="AV222" s="14" t="s">
        <v>384</v>
      </c>
      <c r="AW222" s="14" t="s">
        <v>31</v>
      </c>
      <c r="AX222" s="14" t="s">
        <v>75</v>
      </c>
      <c r="AY222" s="176" t="s">
        <v>371</v>
      </c>
    </row>
    <row r="223" spans="2:65" s="15" customFormat="1" ht="11.25" x14ac:dyDescent="0.2">
      <c r="B223" s="182"/>
      <c r="D223" s="162" t="s">
        <v>379</v>
      </c>
      <c r="E223" s="183" t="s">
        <v>1</v>
      </c>
      <c r="F223" s="184" t="s">
        <v>385</v>
      </c>
      <c r="H223" s="185">
        <v>1.1830000000000001</v>
      </c>
      <c r="I223" s="186"/>
      <c r="L223" s="182"/>
      <c r="M223" s="187"/>
      <c r="T223" s="188"/>
      <c r="AT223" s="183" t="s">
        <v>379</v>
      </c>
      <c r="AU223" s="183" t="s">
        <v>88</v>
      </c>
      <c r="AV223" s="15" t="s">
        <v>377</v>
      </c>
      <c r="AW223" s="15" t="s">
        <v>31</v>
      </c>
      <c r="AX223" s="15" t="s">
        <v>82</v>
      </c>
      <c r="AY223" s="183" t="s">
        <v>371</v>
      </c>
    </row>
    <row r="224" spans="2:65" s="1" customFormat="1" ht="24.2" customHeight="1" x14ac:dyDescent="0.2">
      <c r="B224" s="147"/>
      <c r="C224" s="148" t="s">
        <v>461</v>
      </c>
      <c r="D224" s="148" t="s">
        <v>373</v>
      </c>
      <c r="E224" s="149" t="s">
        <v>4082</v>
      </c>
      <c r="F224" s="150" t="s">
        <v>4083</v>
      </c>
      <c r="G224" s="151" t="s">
        <v>444</v>
      </c>
      <c r="H224" s="152">
        <v>0.106</v>
      </c>
      <c r="I224" s="153"/>
      <c r="J224" s="154">
        <f>ROUND(I224*H224,2)</f>
        <v>0</v>
      </c>
      <c r="K224" s="150"/>
      <c r="L224" s="32"/>
      <c r="M224" s="155" t="s">
        <v>1</v>
      </c>
      <c r="N224" s="156" t="s">
        <v>41</v>
      </c>
      <c r="P224" s="157">
        <f>O224*H224</f>
        <v>0</v>
      </c>
      <c r="Q224" s="157">
        <v>1.002</v>
      </c>
      <c r="R224" s="157">
        <f>Q224*H224</f>
        <v>0.106212</v>
      </c>
      <c r="S224" s="157">
        <v>0</v>
      </c>
      <c r="T224" s="158">
        <f>S224*H224</f>
        <v>0</v>
      </c>
      <c r="AR224" s="159" t="s">
        <v>377</v>
      </c>
      <c r="AT224" s="159" t="s">
        <v>373</v>
      </c>
      <c r="AU224" s="159" t="s">
        <v>88</v>
      </c>
      <c r="AY224" s="17" t="s">
        <v>371</v>
      </c>
      <c r="BE224" s="160">
        <f>IF(N224="základná",J224,0)</f>
        <v>0</v>
      </c>
      <c r="BF224" s="160">
        <f>IF(N224="znížená",J224,0)</f>
        <v>0</v>
      </c>
      <c r="BG224" s="160">
        <f>IF(N224="zákl. prenesená",J224,0)</f>
        <v>0</v>
      </c>
      <c r="BH224" s="160">
        <f>IF(N224="zníž. prenesená",J224,0)</f>
        <v>0</v>
      </c>
      <c r="BI224" s="160">
        <f>IF(N224="nulová",J224,0)</f>
        <v>0</v>
      </c>
      <c r="BJ224" s="17" t="s">
        <v>88</v>
      </c>
      <c r="BK224" s="160">
        <f>ROUND(I224*H224,2)</f>
        <v>0</v>
      </c>
      <c r="BL224" s="17" t="s">
        <v>377</v>
      </c>
      <c r="BM224" s="159" t="s">
        <v>4084</v>
      </c>
    </row>
    <row r="225" spans="2:65" s="13" customFormat="1" ht="11.25" x14ac:dyDescent="0.2">
      <c r="B225" s="168"/>
      <c r="D225" s="162" t="s">
        <v>379</v>
      </c>
      <c r="E225" s="169" t="s">
        <v>1</v>
      </c>
      <c r="F225" s="170" t="s">
        <v>4085</v>
      </c>
      <c r="H225" s="171">
        <v>0.106</v>
      </c>
      <c r="I225" s="172"/>
      <c r="L225" s="168"/>
      <c r="M225" s="173"/>
      <c r="T225" s="174"/>
      <c r="AT225" s="169" t="s">
        <v>379</v>
      </c>
      <c r="AU225" s="169" t="s">
        <v>88</v>
      </c>
      <c r="AV225" s="13" t="s">
        <v>88</v>
      </c>
      <c r="AW225" s="13" t="s">
        <v>31</v>
      </c>
      <c r="AX225" s="13" t="s">
        <v>75</v>
      </c>
      <c r="AY225" s="169" t="s">
        <v>371</v>
      </c>
    </row>
    <row r="226" spans="2:65" s="15" customFormat="1" ht="11.25" x14ac:dyDescent="0.2">
      <c r="B226" s="182"/>
      <c r="D226" s="162" t="s">
        <v>379</v>
      </c>
      <c r="E226" s="183" t="s">
        <v>1</v>
      </c>
      <c r="F226" s="184" t="s">
        <v>385</v>
      </c>
      <c r="H226" s="185">
        <v>0.106</v>
      </c>
      <c r="I226" s="186"/>
      <c r="L226" s="182"/>
      <c r="M226" s="187"/>
      <c r="T226" s="188"/>
      <c r="AT226" s="183" t="s">
        <v>379</v>
      </c>
      <c r="AU226" s="183" t="s">
        <v>88</v>
      </c>
      <c r="AV226" s="15" t="s">
        <v>377</v>
      </c>
      <c r="AW226" s="15" t="s">
        <v>31</v>
      </c>
      <c r="AX226" s="15" t="s">
        <v>82</v>
      </c>
      <c r="AY226" s="183" t="s">
        <v>371</v>
      </c>
    </row>
    <row r="227" spans="2:65" s="1" customFormat="1" ht="24.2" customHeight="1" x14ac:dyDescent="0.2">
      <c r="B227" s="147"/>
      <c r="C227" s="148" t="s">
        <v>467</v>
      </c>
      <c r="D227" s="148" t="s">
        <v>373</v>
      </c>
      <c r="E227" s="149" t="s">
        <v>4086</v>
      </c>
      <c r="F227" s="150" t="s">
        <v>4087</v>
      </c>
      <c r="G227" s="151" t="s">
        <v>391</v>
      </c>
      <c r="H227" s="152">
        <v>0.64800000000000002</v>
      </c>
      <c r="I227" s="153"/>
      <c r="J227" s="154">
        <f>ROUND(I227*H227,2)</f>
        <v>0</v>
      </c>
      <c r="K227" s="150"/>
      <c r="L227" s="32"/>
      <c r="M227" s="155" t="s">
        <v>1</v>
      </c>
      <c r="N227" s="156" t="s">
        <v>41</v>
      </c>
      <c r="P227" s="157">
        <f>O227*H227</f>
        <v>0</v>
      </c>
      <c r="Q227" s="157">
        <v>2.2151342000000001</v>
      </c>
      <c r="R227" s="157">
        <f>Q227*H227</f>
        <v>1.4354069616</v>
      </c>
      <c r="S227" s="157">
        <v>0</v>
      </c>
      <c r="T227" s="158">
        <f>S227*H227</f>
        <v>0</v>
      </c>
      <c r="AR227" s="159" t="s">
        <v>377</v>
      </c>
      <c r="AT227" s="159" t="s">
        <v>373</v>
      </c>
      <c r="AU227" s="159" t="s">
        <v>88</v>
      </c>
      <c r="AY227" s="17" t="s">
        <v>371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7" t="s">
        <v>88</v>
      </c>
      <c r="BK227" s="160">
        <f>ROUND(I227*H227,2)</f>
        <v>0</v>
      </c>
      <c r="BL227" s="17" t="s">
        <v>377</v>
      </c>
      <c r="BM227" s="159" t="s">
        <v>4088</v>
      </c>
    </row>
    <row r="228" spans="2:65" s="12" customFormat="1" ht="11.25" x14ac:dyDescent="0.2">
      <c r="B228" s="161"/>
      <c r="D228" s="162" t="s">
        <v>379</v>
      </c>
      <c r="E228" s="163" t="s">
        <v>1</v>
      </c>
      <c r="F228" s="164" t="s">
        <v>4089</v>
      </c>
      <c r="H228" s="163" t="s">
        <v>1</v>
      </c>
      <c r="I228" s="165"/>
      <c r="L228" s="161"/>
      <c r="M228" s="166"/>
      <c r="T228" s="167"/>
      <c r="AT228" s="163" t="s">
        <v>379</v>
      </c>
      <c r="AU228" s="163" t="s">
        <v>88</v>
      </c>
      <c r="AV228" s="12" t="s">
        <v>82</v>
      </c>
      <c r="AW228" s="12" t="s">
        <v>31</v>
      </c>
      <c r="AX228" s="12" t="s">
        <v>75</v>
      </c>
      <c r="AY228" s="163" t="s">
        <v>371</v>
      </c>
    </row>
    <row r="229" spans="2:65" s="13" customFormat="1" ht="11.25" x14ac:dyDescent="0.2">
      <c r="B229" s="168"/>
      <c r="D229" s="162" t="s">
        <v>379</v>
      </c>
      <c r="E229" s="169" t="s">
        <v>1</v>
      </c>
      <c r="F229" s="170" t="s">
        <v>4090</v>
      </c>
      <c r="H229" s="171">
        <v>0.64800000000000002</v>
      </c>
      <c r="I229" s="172"/>
      <c r="L229" s="168"/>
      <c r="M229" s="173"/>
      <c r="T229" s="174"/>
      <c r="AT229" s="169" t="s">
        <v>379</v>
      </c>
      <c r="AU229" s="169" t="s">
        <v>88</v>
      </c>
      <c r="AV229" s="13" t="s">
        <v>88</v>
      </c>
      <c r="AW229" s="13" t="s">
        <v>31</v>
      </c>
      <c r="AX229" s="13" t="s">
        <v>75</v>
      </c>
      <c r="AY229" s="169" t="s">
        <v>371</v>
      </c>
    </row>
    <row r="230" spans="2:65" s="15" customFormat="1" ht="11.25" x14ac:dyDescent="0.2">
      <c r="B230" s="182"/>
      <c r="D230" s="162" t="s">
        <v>379</v>
      </c>
      <c r="E230" s="183" t="s">
        <v>1</v>
      </c>
      <c r="F230" s="184" t="s">
        <v>385</v>
      </c>
      <c r="H230" s="185">
        <v>0.64800000000000002</v>
      </c>
      <c r="I230" s="186"/>
      <c r="L230" s="182"/>
      <c r="M230" s="187"/>
      <c r="T230" s="188"/>
      <c r="AT230" s="183" t="s">
        <v>379</v>
      </c>
      <c r="AU230" s="183" t="s">
        <v>88</v>
      </c>
      <c r="AV230" s="15" t="s">
        <v>377</v>
      </c>
      <c r="AW230" s="15" t="s">
        <v>31</v>
      </c>
      <c r="AX230" s="15" t="s">
        <v>82</v>
      </c>
      <c r="AY230" s="183" t="s">
        <v>371</v>
      </c>
    </row>
    <row r="231" spans="2:65" s="1" customFormat="1" ht="24.2" customHeight="1" x14ac:dyDescent="0.2">
      <c r="B231" s="147"/>
      <c r="C231" s="148" t="s">
        <v>473</v>
      </c>
      <c r="D231" s="148" t="s">
        <v>373</v>
      </c>
      <c r="E231" s="149" t="s">
        <v>4091</v>
      </c>
      <c r="F231" s="150" t="s">
        <v>4092</v>
      </c>
      <c r="G231" s="151" t="s">
        <v>376</v>
      </c>
      <c r="H231" s="152">
        <v>9.2669999999999995</v>
      </c>
      <c r="I231" s="153"/>
      <c r="J231" s="154">
        <f>ROUND(I231*H231,2)</f>
        <v>0</v>
      </c>
      <c r="K231" s="150"/>
      <c r="L231" s="32"/>
      <c r="M231" s="155" t="s">
        <v>1</v>
      </c>
      <c r="N231" s="156" t="s">
        <v>41</v>
      </c>
      <c r="P231" s="157">
        <f>O231*H231</f>
        <v>0</v>
      </c>
      <c r="Q231" s="157">
        <v>3.3000000000000003E-5</v>
      </c>
      <c r="R231" s="157">
        <f>Q231*H231</f>
        <v>3.0581100000000002E-4</v>
      </c>
      <c r="S231" s="157">
        <v>0</v>
      </c>
      <c r="T231" s="158">
        <f>S231*H231</f>
        <v>0</v>
      </c>
      <c r="AR231" s="159" t="s">
        <v>377</v>
      </c>
      <c r="AT231" s="159" t="s">
        <v>373</v>
      </c>
      <c r="AU231" s="159" t="s">
        <v>88</v>
      </c>
      <c r="AY231" s="17" t="s">
        <v>371</v>
      </c>
      <c r="BE231" s="160">
        <f>IF(N231="základná",J231,0)</f>
        <v>0</v>
      </c>
      <c r="BF231" s="160">
        <f>IF(N231="znížená",J231,0)</f>
        <v>0</v>
      </c>
      <c r="BG231" s="160">
        <f>IF(N231="zákl. prenesená",J231,0)</f>
        <v>0</v>
      </c>
      <c r="BH231" s="160">
        <f>IF(N231="zníž. prenesená",J231,0)</f>
        <v>0</v>
      </c>
      <c r="BI231" s="160">
        <f>IF(N231="nulová",J231,0)</f>
        <v>0</v>
      </c>
      <c r="BJ231" s="17" t="s">
        <v>88</v>
      </c>
      <c r="BK231" s="160">
        <f>ROUND(I231*H231,2)</f>
        <v>0</v>
      </c>
      <c r="BL231" s="17" t="s">
        <v>377</v>
      </c>
      <c r="BM231" s="159" t="s">
        <v>4093</v>
      </c>
    </row>
    <row r="232" spans="2:65" s="12" customFormat="1" ht="11.25" x14ac:dyDescent="0.2">
      <c r="B232" s="161"/>
      <c r="D232" s="162" t="s">
        <v>379</v>
      </c>
      <c r="E232" s="163" t="s">
        <v>1</v>
      </c>
      <c r="F232" s="164" t="s">
        <v>4094</v>
      </c>
      <c r="H232" s="163" t="s">
        <v>1</v>
      </c>
      <c r="I232" s="165"/>
      <c r="L232" s="161"/>
      <c r="M232" s="166"/>
      <c r="T232" s="167"/>
      <c r="AT232" s="163" t="s">
        <v>379</v>
      </c>
      <c r="AU232" s="163" t="s">
        <v>88</v>
      </c>
      <c r="AV232" s="12" t="s">
        <v>82</v>
      </c>
      <c r="AW232" s="12" t="s">
        <v>31</v>
      </c>
      <c r="AX232" s="12" t="s">
        <v>75</v>
      </c>
      <c r="AY232" s="163" t="s">
        <v>371</v>
      </c>
    </row>
    <row r="233" spans="2:65" s="13" customFormat="1" ht="11.25" x14ac:dyDescent="0.2">
      <c r="B233" s="168"/>
      <c r="D233" s="162" t="s">
        <v>379</v>
      </c>
      <c r="E233" s="169" t="s">
        <v>1</v>
      </c>
      <c r="F233" s="170" t="s">
        <v>4095</v>
      </c>
      <c r="H233" s="171">
        <v>9.2669999999999995</v>
      </c>
      <c r="I233" s="172"/>
      <c r="L233" s="168"/>
      <c r="M233" s="173"/>
      <c r="T233" s="174"/>
      <c r="AT233" s="169" t="s">
        <v>379</v>
      </c>
      <c r="AU233" s="169" t="s">
        <v>88</v>
      </c>
      <c r="AV233" s="13" t="s">
        <v>88</v>
      </c>
      <c r="AW233" s="13" t="s">
        <v>31</v>
      </c>
      <c r="AX233" s="13" t="s">
        <v>75</v>
      </c>
      <c r="AY233" s="169" t="s">
        <v>371</v>
      </c>
    </row>
    <row r="234" spans="2:65" s="14" customFormat="1" ht="11.25" x14ac:dyDescent="0.2">
      <c r="B234" s="175"/>
      <c r="D234" s="162" t="s">
        <v>379</v>
      </c>
      <c r="E234" s="176" t="s">
        <v>3998</v>
      </c>
      <c r="F234" s="177" t="s">
        <v>383</v>
      </c>
      <c r="H234" s="178">
        <v>9.2669999999999995</v>
      </c>
      <c r="I234" s="179"/>
      <c r="L234" s="175"/>
      <c r="M234" s="180"/>
      <c r="T234" s="181"/>
      <c r="AT234" s="176" t="s">
        <v>379</v>
      </c>
      <c r="AU234" s="176" t="s">
        <v>88</v>
      </c>
      <c r="AV234" s="14" t="s">
        <v>384</v>
      </c>
      <c r="AW234" s="14" t="s">
        <v>31</v>
      </c>
      <c r="AX234" s="14" t="s">
        <v>75</v>
      </c>
      <c r="AY234" s="176" t="s">
        <v>371</v>
      </c>
    </row>
    <row r="235" spans="2:65" s="15" customFormat="1" ht="11.25" x14ac:dyDescent="0.2">
      <c r="B235" s="182"/>
      <c r="D235" s="162" t="s">
        <v>379</v>
      </c>
      <c r="E235" s="183" t="s">
        <v>1</v>
      </c>
      <c r="F235" s="184" t="s">
        <v>385</v>
      </c>
      <c r="H235" s="185">
        <v>9.2669999999999995</v>
      </c>
      <c r="I235" s="186"/>
      <c r="L235" s="182"/>
      <c r="M235" s="187"/>
      <c r="T235" s="188"/>
      <c r="AT235" s="183" t="s">
        <v>379</v>
      </c>
      <c r="AU235" s="183" t="s">
        <v>88</v>
      </c>
      <c r="AV235" s="15" t="s">
        <v>377</v>
      </c>
      <c r="AW235" s="15" t="s">
        <v>31</v>
      </c>
      <c r="AX235" s="15" t="s">
        <v>82</v>
      </c>
      <c r="AY235" s="183" t="s">
        <v>371</v>
      </c>
    </row>
    <row r="236" spans="2:65" s="1" customFormat="1" ht="24.2" customHeight="1" x14ac:dyDescent="0.2">
      <c r="B236" s="147"/>
      <c r="C236" s="189" t="s">
        <v>478</v>
      </c>
      <c r="D236" s="189" t="s">
        <v>891</v>
      </c>
      <c r="E236" s="190" t="s">
        <v>1504</v>
      </c>
      <c r="F236" s="191" t="s">
        <v>1505</v>
      </c>
      <c r="G236" s="192" t="s">
        <v>376</v>
      </c>
      <c r="H236" s="193">
        <v>10.657</v>
      </c>
      <c r="I236" s="194"/>
      <c r="J236" s="195">
        <f>ROUND(I236*H236,2)</f>
        <v>0</v>
      </c>
      <c r="K236" s="191"/>
      <c r="L236" s="196"/>
      <c r="M236" s="197" t="s">
        <v>1</v>
      </c>
      <c r="N236" s="198" t="s">
        <v>41</v>
      </c>
      <c r="P236" s="157">
        <f>O236*H236</f>
        <v>0</v>
      </c>
      <c r="Q236" s="157">
        <v>2.9999999999999997E-4</v>
      </c>
      <c r="R236" s="157">
        <f>Q236*H236</f>
        <v>3.1970999999999996E-3</v>
      </c>
      <c r="S236" s="157">
        <v>0</v>
      </c>
      <c r="T236" s="158">
        <f>S236*H236</f>
        <v>0</v>
      </c>
      <c r="AR236" s="159" t="s">
        <v>417</v>
      </c>
      <c r="AT236" s="159" t="s">
        <v>891</v>
      </c>
      <c r="AU236" s="159" t="s">
        <v>88</v>
      </c>
      <c r="AY236" s="17" t="s">
        <v>371</v>
      </c>
      <c r="BE236" s="160">
        <f>IF(N236="základná",J236,0)</f>
        <v>0</v>
      </c>
      <c r="BF236" s="160">
        <f>IF(N236="znížená",J236,0)</f>
        <v>0</v>
      </c>
      <c r="BG236" s="160">
        <f>IF(N236="zákl. prenesená",J236,0)</f>
        <v>0</v>
      </c>
      <c r="BH236" s="160">
        <f>IF(N236="zníž. prenesená",J236,0)</f>
        <v>0</v>
      </c>
      <c r="BI236" s="160">
        <f>IF(N236="nulová",J236,0)</f>
        <v>0</v>
      </c>
      <c r="BJ236" s="17" t="s">
        <v>88</v>
      </c>
      <c r="BK236" s="160">
        <f>ROUND(I236*H236,2)</f>
        <v>0</v>
      </c>
      <c r="BL236" s="17" t="s">
        <v>377</v>
      </c>
      <c r="BM236" s="159" t="s">
        <v>4096</v>
      </c>
    </row>
    <row r="237" spans="2:65" s="13" customFormat="1" ht="11.25" x14ac:dyDescent="0.2">
      <c r="B237" s="168"/>
      <c r="D237" s="162" t="s">
        <v>379</v>
      </c>
      <c r="E237" s="169" t="s">
        <v>1</v>
      </c>
      <c r="F237" s="170" t="s">
        <v>4097</v>
      </c>
      <c r="H237" s="171">
        <v>10.657</v>
      </c>
      <c r="I237" s="172"/>
      <c r="L237" s="168"/>
      <c r="M237" s="173"/>
      <c r="T237" s="174"/>
      <c r="AT237" s="169" t="s">
        <v>379</v>
      </c>
      <c r="AU237" s="169" t="s">
        <v>88</v>
      </c>
      <c r="AV237" s="13" t="s">
        <v>88</v>
      </c>
      <c r="AW237" s="13" t="s">
        <v>31</v>
      </c>
      <c r="AX237" s="13" t="s">
        <v>75</v>
      </c>
      <c r="AY237" s="169" t="s">
        <v>371</v>
      </c>
    </row>
    <row r="238" spans="2:65" s="15" customFormat="1" ht="11.25" x14ac:dyDescent="0.2">
      <c r="B238" s="182"/>
      <c r="D238" s="162" t="s">
        <v>379</v>
      </c>
      <c r="E238" s="183" t="s">
        <v>1</v>
      </c>
      <c r="F238" s="184" t="s">
        <v>385</v>
      </c>
      <c r="H238" s="185">
        <v>10.657</v>
      </c>
      <c r="I238" s="186"/>
      <c r="L238" s="182"/>
      <c r="M238" s="187"/>
      <c r="T238" s="188"/>
      <c r="AT238" s="183" t="s">
        <v>379</v>
      </c>
      <c r="AU238" s="183" t="s">
        <v>88</v>
      </c>
      <c r="AV238" s="15" t="s">
        <v>377</v>
      </c>
      <c r="AW238" s="15" t="s">
        <v>31</v>
      </c>
      <c r="AX238" s="15" t="s">
        <v>82</v>
      </c>
      <c r="AY238" s="183" t="s">
        <v>371</v>
      </c>
    </row>
    <row r="239" spans="2:65" s="11" customFormat="1" ht="22.9" customHeight="1" x14ac:dyDescent="0.2">
      <c r="B239" s="136"/>
      <c r="D239" s="137" t="s">
        <v>74</v>
      </c>
      <c r="E239" s="145" t="s">
        <v>384</v>
      </c>
      <c r="F239" s="145" t="s">
        <v>493</v>
      </c>
      <c r="I239" s="139"/>
      <c r="J239" s="146">
        <f>BK239</f>
        <v>0</v>
      </c>
      <c r="L239" s="136"/>
      <c r="M239" s="140"/>
      <c r="P239" s="141">
        <f>SUM(P240:P290)</f>
        <v>0</v>
      </c>
      <c r="R239" s="141">
        <f>SUM(R240:R290)</f>
        <v>3.9672725280000001</v>
      </c>
      <c r="T239" s="142">
        <f>SUM(T240:T290)</f>
        <v>0</v>
      </c>
      <c r="AR239" s="137" t="s">
        <v>82</v>
      </c>
      <c r="AT239" s="143" t="s">
        <v>74</v>
      </c>
      <c r="AU239" s="143" t="s">
        <v>82</v>
      </c>
      <c r="AY239" s="137" t="s">
        <v>371</v>
      </c>
      <c r="BK239" s="144">
        <f>SUM(BK240:BK290)</f>
        <v>0</v>
      </c>
    </row>
    <row r="240" spans="2:65" s="1" customFormat="1" ht="33" customHeight="1" x14ac:dyDescent="0.2">
      <c r="B240" s="147"/>
      <c r="C240" s="148" t="s">
        <v>7</v>
      </c>
      <c r="D240" s="148" t="s">
        <v>373</v>
      </c>
      <c r="E240" s="149" t="s">
        <v>4098</v>
      </c>
      <c r="F240" s="150" t="s">
        <v>4099</v>
      </c>
      <c r="G240" s="151" t="s">
        <v>444</v>
      </c>
      <c r="H240" s="152">
        <v>0.70299999999999996</v>
      </c>
      <c r="I240" s="153"/>
      <c r="J240" s="154">
        <f>ROUND(I240*H240,2)</f>
        <v>0</v>
      </c>
      <c r="K240" s="150"/>
      <c r="L240" s="32"/>
      <c r="M240" s="155" t="s">
        <v>1</v>
      </c>
      <c r="N240" s="156" t="s">
        <v>41</v>
      </c>
      <c r="P240" s="157">
        <f>O240*H240</f>
        <v>0</v>
      </c>
      <c r="Q240" s="157">
        <v>1.0900000000000001</v>
      </c>
      <c r="R240" s="157">
        <f>Q240*H240</f>
        <v>0.76627000000000001</v>
      </c>
      <c r="S240" s="157">
        <v>0</v>
      </c>
      <c r="T240" s="158">
        <f>S240*H240</f>
        <v>0</v>
      </c>
      <c r="AR240" s="159" t="s">
        <v>377</v>
      </c>
      <c r="AT240" s="159" t="s">
        <v>373</v>
      </c>
      <c r="AU240" s="159" t="s">
        <v>88</v>
      </c>
      <c r="AY240" s="17" t="s">
        <v>371</v>
      </c>
      <c r="BE240" s="160">
        <f>IF(N240="základná",J240,0)</f>
        <v>0</v>
      </c>
      <c r="BF240" s="160">
        <f>IF(N240="znížená",J240,0)</f>
        <v>0</v>
      </c>
      <c r="BG240" s="160">
        <f>IF(N240="zákl. prenesená",J240,0)</f>
        <v>0</v>
      </c>
      <c r="BH240" s="160">
        <f>IF(N240="zníž. prenesená",J240,0)</f>
        <v>0</v>
      </c>
      <c r="BI240" s="160">
        <f>IF(N240="nulová",J240,0)</f>
        <v>0</v>
      </c>
      <c r="BJ240" s="17" t="s">
        <v>88</v>
      </c>
      <c r="BK240" s="160">
        <f>ROUND(I240*H240,2)</f>
        <v>0</v>
      </c>
      <c r="BL240" s="17" t="s">
        <v>377</v>
      </c>
      <c r="BM240" s="159" t="s">
        <v>4100</v>
      </c>
    </row>
    <row r="241" spans="2:51" s="12" customFormat="1" ht="11.25" x14ac:dyDescent="0.2">
      <c r="B241" s="161"/>
      <c r="D241" s="162" t="s">
        <v>379</v>
      </c>
      <c r="E241" s="163" t="s">
        <v>1</v>
      </c>
      <c r="F241" s="164" t="s">
        <v>397</v>
      </c>
      <c r="H241" s="163" t="s">
        <v>1</v>
      </c>
      <c r="I241" s="165"/>
      <c r="L241" s="161"/>
      <c r="M241" s="166"/>
      <c r="T241" s="167"/>
      <c r="AT241" s="163" t="s">
        <v>379</v>
      </c>
      <c r="AU241" s="163" t="s">
        <v>88</v>
      </c>
      <c r="AV241" s="12" t="s">
        <v>82</v>
      </c>
      <c r="AW241" s="12" t="s">
        <v>31</v>
      </c>
      <c r="AX241" s="12" t="s">
        <v>75</v>
      </c>
      <c r="AY241" s="163" t="s">
        <v>371</v>
      </c>
    </row>
    <row r="242" spans="2:51" s="12" customFormat="1" ht="22.5" x14ac:dyDescent="0.2">
      <c r="B242" s="161"/>
      <c r="D242" s="162" t="s">
        <v>379</v>
      </c>
      <c r="E242" s="163" t="s">
        <v>1</v>
      </c>
      <c r="F242" s="164" t="s">
        <v>4101</v>
      </c>
      <c r="H242" s="163" t="s">
        <v>1</v>
      </c>
      <c r="I242" s="165"/>
      <c r="L242" s="161"/>
      <c r="M242" s="166"/>
      <c r="T242" s="167"/>
      <c r="AT242" s="163" t="s">
        <v>379</v>
      </c>
      <c r="AU242" s="163" t="s">
        <v>88</v>
      </c>
      <c r="AV242" s="12" t="s">
        <v>82</v>
      </c>
      <c r="AW242" s="12" t="s">
        <v>31</v>
      </c>
      <c r="AX242" s="12" t="s">
        <v>75</v>
      </c>
      <c r="AY242" s="163" t="s">
        <v>371</v>
      </c>
    </row>
    <row r="243" spans="2:51" s="13" customFormat="1" ht="11.25" x14ac:dyDescent="0.2">
      <c r="B243" s="168"/>
      <c r="D243" s="162" t="s">
        <v>379</v>
      </c>
      <c r="E243" s="169" t="s">
        <v>1</v>
      </c>
      <c r="F243" s="170" t="s">
        <v>4102</v>
      </c>
      <c r="H243" s="171">
        <v>0.247</v>
      </c>
      <c r="I243" s="172"/>
      <c r="L243" s="168"/>
      <c r="M243" s="173"/>
      <c r="T243" s="174"/>
      <c r="AT243" s="169" t="s">
        <v>379</v>
      </c>
      <c r="AU243" s="169" t="s">
        <v>88</v>
      </c>
      <c r="AV243" s="13" t="s">
        <v>88</v>
      </c>
      <c r="AW243" s="13" t="s">
        <v>31</v>
      </c>
      <c r="AX243" s="13" t="s">
        <v>75</v>
      </c>
      <c r="AY243" s="169" t="s">
        <v>371</v>
      </c>
    </row>
    <row r="244" spans="2:51" s="14" customFormat="1" ht="11.25" x14ac:dyDescent="0.2">
      <c r="B244" s="175"/>
      <c r="D244" s="162" t="s">
        <v>379</v>
      </c>
      <c r="E244" s="176" t="s">
        <v>1</v>
      </c>
      <c r="F244" s="177" t="s">
        <v>383</v>
      </c>
      <c r="H244" s="178">
        <v>0.247</v>
      </c>
      <c r="I244" s="179"/>
      <c r="L244" s="175"/>
      <c r="M244" s="180"/>
      <c r="T244" s="181"/>
      <c r="AT244" s="176" t="s">
        <v>379</v>
      </c>
      <c r="AU244" s="176" t="s">
        <v>88</v>
      </c>
      <c r="AV244" s="14" t="s">
        <v>384</v>
      </c>
      <c r="AW244" s="14" t="s">
        <v>31</v>
      </c>
      <c r="AX244" s="14" t="s">
        <v>75</v>
      </c>
      <c r="AY244" s="176" t="s">
        <v>371</v>
      </c>
    </row>
    <row r="245" spans="2:51" s="12" customFormat="1" ht="11.25" x14ac:dyDescent="0.2">
      <c r="B245" s="161"/>
      <c r="D245" s="162" t="s">
        <v>379</v>
      </c>
      <c r="E245" s="163" t="s">
        <v>1</v>
      </c>
      <c r="F245" s="164" t="s">
        <v>4056</v>
      </c>
      <c r="H245" s="163" t="s">
        <v>1</v>
      </c>
      <c r="I245" s="165"/>
      <c r="L245" s="161"/>
      <c r="M245" s="166"/>
      <c r="T245" s="167"/>
      <c r="AT245" s="163" t="s">
        <v>379</v>
      </c>
      <c r="AU245" s="163" t="s">
        <v>88</v>
      </c>
      <c r="AV245" s="12" t="s">
        <v>82</v>
      </c>
      <c r="AW245" s="12" t="s">
        <v>31</v>
      </c>
      <c r="AX245" s="12" t="s">
        <v>75</v>
      </c>
      <c r="AY245" s="163" t="s">
        <v>371</v>
      </c>
    </row>
    <row r="246" spans="2:51" s="12" customFormat="1" ht="22.5" x14ac:dyDescent="0.2">
      <c r="B246" s="161"/>
      <c r="D246" s="162" t="s">
        <v>379</v>
      </c>
      <c r="E246" s="163" t="s">
        <v>1</v>
      </c>
      <c r="F246" s="164" t="s">
        <v>4103</v>
      </c>
      <c r="H246" s="163" t="s">
        <v>1</v>
      </c>
      <c r="I246" s="165"/>
      <c r="L246" s="161"/>
      <c r="M246" s="166"/>
      <c r="T246" s="167"/>
      <c r="AT246" s="163" t="s">
        <v>379</v>
      </c>
      <c r="AU246" s="163" t="s">
        <v>88</v>
      </c>
      <c r="AV246" s="12" t="s">
        <v>82</v>
      </c>
      <c r="AW246" s="12" t="s">
        <v>31</v>
      </c>
      <c r="AX246" s="12" t="s">
        <v>75</v>
      </c>
      <c r="AY246" s="163" t="s">
        <v>371</v>
      </c>
    </row>
    <row r="247" spans="2:51" s="12" customFormat="1" ht="11.25" x14ac:dyDescent="0.2">
      <c r="B247" s="161"/>
      <c r="D247" s="162" t="s">
        <v>379</v>
      </c>
      <c r="E247" s="163" t="s">
        <v>1</v>
      </c>
      <c r="F247" s="164" t="s">
        <v>515</v>
      </c>
      <c r="H247" s="163" t="s">
        <v>1</v>
      </c>
      <c r="I247" s="165"/>
      <c r="L247" s="161"/>
      <c r="M247" s="166"/>
      <c r="T247" s="167"/>
      <c r="AT247" s="163" t="s">
        <v>379</v>
      </c>
      <c r="AU247" s="163" t="s">
        <v>88</v>
      </c>
      <c r="AV247" s="12" t="s">
        <v>82</v>
      </c>
      <c r="AW247" s="12" t="s">
        <v>31</v>
      </c>
      <c r="AX247" s="12" t="s">
        <v>75</v>
      </c>
      <c r="AY247" s="163" t="s">
        <v>371</v>
      </c>
    </row>
    <row r="248" spans="2:51" s="13" customFormat="1" ht="11.25" x14ac:dyDescent="0.2">
      <c r="B248" s="168"/>
      <c r="D248" s="162" t="s">
        <v>379</v>
      </c>
      <c r="E248" s="169" t="s">
        <v>1</v>
      </c>
      <c r="F248" s="170" t="s">
        <v>4104</v>
      </c>
      <c r="H248" s="171">
        <v>0.114</v>
      </c>
      <c r="I248" s="172"/>
      <c r="L248" s="168"/>
      <c r="M248" s="173"/>
      <c r="T248" s="174"/>
      <c r="AT248" s="169" t="s">
        <v>379</v>
      </c>
      <c r="AU248" s="169" t="s">
        <v>88</v>
      </c>
      <c r="AV248" s="13" t="s">
        <v>88</v>
      </c>
      <c r="AW248" s="13" t="s">
        <v>31</v>
      </c>
      <c r="AX248" s="13" t="s">
        <v>75</v>
      </c>
      <c r="AY248" s="169" t="s">
        <v>371</v>
      </c>
    </row>
    <row r="249" spans="2:51" s="12" customFormat="1" ht="11.25" x14ac:dyDescent="0.2">
      <c r="B249" s="161"/>
      <c r="D249" s="162" t="s">
        <v>379</v>
      </c>
      <c r="E249" s="163" t="s">
        <v>1</v>
      </c>
      <c r="F249" s="164" t="s">
        <v>556</v>
      </c>
      <c r="H249" s="163" t="s">
        <v>1</v>
      </c>
      <c r="I249" s="165"/>
      <c r="L249" s="161"/>
      <c r="M249" s="166"/>
      <c r="T249" s="167"/>
      <c r="AT249" s="163" t="s">
        <v>379</v>
      </c>
      <c r="AU249" s="163" t="s">
        <v>88</v>
      </c>
      <c r="AV249" s="12" t="s">
        <v>82</v>
      </c>
      <c r="AW249" s="12" t="s">
        <v>31</v>
      </c>
      <c r="AX249" s="12" t="s">
        <v>75</v>
      </c>
      <c r="AY249" s="163" t="s">
        <v>371</v>
      </c>
    </row>
    <row r="250" spans="2:51" s="13" customFormat="1" ht="11.25" x14ac:dyDescent="0.2">
      <c r="B250" s="168"/>
      <c r="D250" s="162" t="s">
        <v>379</v>
      </c>
      <c r="E250" s="169" t="s">
        <v>1</v>
      </c>
      <c r="F250" s="170" t="s">
        <v>4104</v>
      </c>
      <c r="H250" s="171">
        <v>0.114</v>
      </c>
      <c r="I250" s="172"/>
      <c r="L250" s="168"/>
      <c r="M250" s="173"/>
      <c r="T250" s="174"/>
      <c r="AT250" s="169" t="s">
        <v>379</v>
      </c>
      <c r="AU250" s="169" t="s">
        <v>88</v>
      </c>
      <c r="AV250" s="13" t="s">
        <v>88</v>
      </c>
      <c r="AW250" s="13" t="s">
        <v>31</v>
      </c>
      <c r="AX250" s="13" t="s">
        <v>75</v>
      </c>
      <c r="AY250" s="169" t="s">
        <v>371</v>
      </c>
    </row>
    <row r="251" spans="2:51" s="12" customFormat="1" ht="11.25" x14ac:dyDescent="0.2">
      <c r="B251" s="161"/>
      <c r="D251" s="162" t="s">
        <v>379</v>
      </c>
      <c r="E251" s="163" t="s">
        <v>1</v>
      </c>
      <c r="F251" s="164" t="s">
        <v>503</v>
      </c>
      <c r="H251" s="163" t="s">
        <v>1</v>
      </c>
      <c r="I251" s="165"/>
      <c r="L251" s="161"/>
      <c r="M251" s="166"/>
      <c r="T251" s="167"/>
      <c r="AT251" s="163" t="s">
        <v>379</v>
      </c>
      <c r="AU251" s="163" t="s">
        <v>88</v>
      </c>
      <c r="AV251" s="12" t="s">
        <v>82</v>
      </c>
      <c r="AW251" s="12" t="s">
        <v>31</v>
      </c>
      <c r="AX251" s="12" t="s">
        <v>75</v>
      </c>
      <c r="AY251" s="163" t="s">
        <v>371</v>
      </c>
    </row>
    <row r="252" spans="2:51" s="13" customFormat="1" ht="11.25" x14ac:dyDescent="0.2">
      <c r="B252" s="168"/>
      <c r="D252" s="162" t="s">
        <v>379</v>
      </c>
      <c r="E252" s="169" t="s">
        <v>1</v>
      </c>
      <c r="F252" s="170" t="s">
        <v>4104</v>
      </c>
      <c r="H252" s="171">
        <v>0.114</v>
      </c>
      <c r="I252" s="172"/>
      <c r="L252" s="168"/>
      <c r="M252" s="173"/>
      <c r="T252" s="174"/>
      <c r="AT252" s="169" t="s">
        <v>379</v>
      </c>
      <c r="AU252" s="169" t="s">
        <v>88</v>
      </c>
      <c r="AV252" s="13" t="s">
        <v>88</v>
      </c>
      <c r="AW252" s="13" t="s">
        <v>31</v>
      </c>
      <c r="AX252" s="13" t="s">
        <v>75</v>
      </c>
      <c r="AY252" s="169" t="s">
        <v>371</v>
      </c>
    </row>
    <row r="253" spans="2:51" s="12" customFormat="1" ht="11.25" x14ac:dyDescent="0.2">
      <c r="B253" s="161"/>
      <c r="D253" s="162" t="s">
        <v>379</v>
      </c>
      <c r="E253" s="163" t="s">
        <v>1</v>
      </c>
      <c r="F253" s="164" t="s">
        <v>4105</v>
      </c>
      <c r="H253" s="163" t="s">
        <v>1</v>
      </c>
      <c r="I253" s="165"/>
      <c r="L253" s="161"/>
      <c r="M253" s="166"/>
      <c r="T253" s="167"/>
      <c r="AT253" s="163" t="s">
        <v>379</v>
      </c>
      <c r="AU253" s="163" t="s">
        <v>88</v>
      </c>
      <c r="AV253" s="12" t="s">
        <v>82</v>
      </c>
      <c r="AW253" s="12" t="s">
        <v>31</v>
      </c>
      <c r="AX253" s="12" t="s">
        <v>75</v>
      </c>
      <c r="AY253" s="163" t="s">
        <v>371</v>
      </c>
    </row>
    <row r="254" spans="2:51" s="13" customFormat="1" ht="11.25" x14ac:dyDescent="0.2">
      <c r="B254" s="168"/>
      <c r="D254" s="162" t="s">
        <v>379</v>
      </c>
      <c r="E254" s="169" t="s">
        <v>1</v>
      </c>
      <c r="F254" s="170" t="s">
        <v>4104</v>
      </c>
      <c r="H254" s="171">
        <v>0.114</v>
      </c>
      <c r="I254" s="172"/>
      <c r="L254" s="168"/>
      <c r="M254" s="173"/>
      <c r="T254" s="174"/>
      <c r="AT254" s="169" t="s">
        <v>379</v>
      </c>
      <c r="AU254" s="169" t="s">
        <v>88</v>
      </c>
      <c r="AV254" s="13" t="s">
        <v>88</v>
      </c>
      <c r="AW254" s="13" t="s">
        <v>31</v>
      </c>
      <c r="AX254" s="13" t="s">
        <v>75</v>
      </c>
      <c r="AY254" s="169" t="s">
        <v>371</v>
      </c>
    </row>
    <row r="255" spans="2:51" s="14" customFormat="1" ht="11.25" x14ac:dyDescent="0.2">
      <c r="B255" s="175"/>
      <c r="D255" s="162" t="s">
        <v>379</v>
      </c>
      <c r="E255" s="176" t="s">
        <v>1</v>
      </c>
      <c r="F255" s="177" t="s">
        <v>383</v>
      </c>
      <c r="H255" s="178">
        <v>0.45600000000000002</v>
      </c>
      <c r="I255" s="179"/>
      <c r="L255" s="175"/>
      <c r="M255" s="180"/>
      <c r="T255" s="181"/>
      <c r="AT255" s="176" t="s">
        <v>379</v>
      </c>
      <c r="AU255" s="176" t="s">
        <v>88</v>
      </c>
      <c r="AV255" s="14" t="s">
        <v>384</v>
      </c>
      <c r="AW255" s="14" t="s">
        <v>31</v>
      </c>
      <c r="AX255" s="14" t="s">
        <v>75</v>
      </c>
      <c r="AY255" s="176" t="s">
        <v>371</v>
      </c>
    </row>
    <row r="256" spans="2:51" s="15" customFormat="1" ht="11.25" x14ac:dyDescent="0.2">
      <c r="B256" s="182"/>
      <c r="D256" s="162" t="s">
        <v>379</v>
      </c>
      <c r="E256" s="183" t="s">
        <v>1</v>
      </c>
      <c r="F256" s="184" t="s">
        <v>385</v>
      </c>
      <c r="H256" s="185">
        <v>0.70299999999999996</v>
      </c>
      <c r="I256" s="186"/>
      <c r="L256" s="182"/>
      <c r="M256" s="187"/>
      <c r="T256" s="188"/>
      <c r="AT256" s="183" t="s">
        <v>379</v>
      </c>
      <c r="AU256" s="183" t="s">
        <v>88</v>
      </c>
      <c r="AV256" s="15" t="s">
        <v>377</v>
      </c>
      <c r="AW256" s="15" t="s">
        <v>31</v>
      </c>
      <c r="AX256" s="15" t="s">
        <v>82</v>
      </c>
      <c r="AY256" s="183" t="s">
        <v>371</v>
      </c>
    </row>
    <row r="257" spans="2:65" s="1" customFormat="1" ht="24.2" customHeight="1" x14ac:dyDescent="0.2">
      <c r="B257" s="147"/>
      <c r="C257" s="148" t="s">
        <v>486</v>
      </c>
      <c r="D257" s="148" t="s">
        <v>373</v>
      </c>
      <c r="E257" s="149" t="s">
        <v>545</v>
      </c>
      <c r="F257" s="150" t="s">
        <v>546</v>
      </c>
      <c r="G257" s="151" t="s">
        <v>376</v>
      </c>
      <c r="H257" s="152">
        <v>1</v>
      </c>
      <c r="I257" s="153"/>
      <c r="J257" s="154">
        <f>ROUND(I257*H257,2)</f>
        <v>0</v>
      </c>
      <c r="K257" s="150"/>
      <c r="L257" s="32"/>
      <c r="M257" s="155" t="s">
        <v>1</v>
      </c>
      <c r="N257" s="156" t="s">
        <v>41</v>
      </c>
      <c r="P257" s="157">
        <f>O257*H257</f>
        <v>0</v>
      </c>
      <c r="Q257" s="157">
        <v>2.9055000000000001E-2</v>
      </c>
      <c r="R257" s="157">
        <f>Q257*H257</f>
        <v>2.9055000000000001E-2</v>
      </c>
      <c r="S257" s="157">
        <v>0</v>
      </c>
      <c r="T257" s="158">
        <f>S257*H257</f>
        <v>0</v>
      </c>
      <c r="AR257" s="159" t="s">
        <v>377</v>
      </c>
      <c r="AT257" s="159" t="s">
        <v>373</v>
      </c>
      <c r="AU257" s="159" t="s">
        <v>88</v>
      </c>
      <c r="AY257" s="17" t="s">
        <v>371</v>
      </c>
      <c r="BE257" s="160">
        <f>IF(N257="základná",J257,0)</f>
        <v>0</v>
      </c>
      <c r="BF257" s="160">
        <f>IF(N257="znížená",J257,0)</f>
        <v>0</v>
      </c>
      <c r="BG257" s="160">
        <f>IF(N257="zákl. prenesená",J257,0)</f>
        <v>0</v>
      </c>
      <c r="BH257" s="160">
        <f>IF(N257="zníž. prenesená",J257,0)</f>
        <v>0</v>
      </c>
      <c r="BI257" s="160">
        <f>IF(N257="nulová",J257,0)</f>
        <v>0</v>
      </c>
      <c r="BJ257" s="17" t="s">
        <v>88</v>
      </c>
      <c r="BK257" s="160">
        <f>ROUND(I257*H257,2)</f>
        <v>0</v>
      </c>
      <c r="BL257" s="17" t="s">
        <v>377</v>
      </c>
      <c r="BM257" s="159" t="s">
        <v>547</v>
      </c>
    </row>
    <row r="258" spans="2:65" s="12" customFormat="1" ht="11.25" x14ac:dyDescent="0.2">
      <c r="B258" s="161"/>
      <c r="D258" s="162" t="s">
        <v>379</v>
      </c>
      <c r="E258" s="163" t="s">
        <v>1</v>
      </c>
      <c r="F258" s="164" t="s">
        <v>4056</v>
      </c>
      <c r="H258" s="163" t="s">
        <v>1</v>
      </c>
      <c r="I258" s="165"/>
      <c r="L258" s="161"/>
      <c r="M258" s="166"/>
      <c r="T258" s="167"/>
      <c r="AT258" s="163" t="s">
        <v>379</v>
      </c>
      <c r="AU258" s="163" t="s">
        <v>88</v>
      </c>
      <c r="AV258" s="12" t="s">
        <v>82</v>
      </c>
      <c r="AW258" s="12" t="s">
        <v>31</v>
      </c>
      <c r="AX258" s="12" t="s">
        <v>75</v>
      </c>
      <c r="AY258" s="163" t="s">
        <v>371</v>
      </c>
    </row>
    <row r="259" spans="2:65" s="12" customFormat="1" ht="22.5" x14ac:dyDescent="0.2">
      <c r="B259" s="161"/>
      <c r="D259" s="162" t="s">
        <v>379</v>
      </c>
      <c r="E259" s="163" t="s">
        <v>1</v>
      </c>
      <c r="F259" s="164" t="s">
        <v>4103</v>
      </c>
      <c r="H259" s="163" t="s">
        <v>1</v>
      </c>
      <c r="I259" s="165"/>
      <c r="L259" s="161"/>
      <c r="M259" s="166"/>
      <c r="T259" s="167"/>
      <c r="AT259" s="163" t="s">
        <v>379</v>
      </c>
      <c r="AU259" s="163" t="s">
        <v>88</v>
      </c>
      <c r="AV259" s="12" t="s">
        <v>82</v>
      </c>
      <c r="AW259" s="12" t="s">
        <v>31</v>
      </c>
      <c r="AX259" s="12" t="s">
        <v>75</v>
      </c>
      <c r="AY259" s="163" t="s">
        <v>371</v>
      </c>
    </row>
    <row r="260" spans="2:65" s="13" customFormat="1" ht="11.25" x14ac:dyDescent="0.2">
      <c r="B260" s="168"/>
      <c r="D260" s="162" t="s">
        <v>379</v>
      </c>
      <c r="E260" s="169" t="s">
        <v>1</v>
      </c>
      <c r="F260" s="170" t="s">
        <v>4106</v>
      </c>
      <c r="H260" s="171">
        <v>1</v>
      </c>
      <c r="I260" s="172"/>
      <c r="L260" s="168"/>
      <c r="M260" s="173"/>
      <c r="T260" s="174"/>
      <c r="AT260" s="169" t="s">
        <v>379</v>
      </c>
      <c r="AU260" s="169" t="s">
        <v>88</v>
      </c>
      <c r="AV260" s="13" t="s">
        <v>88</v>
      </c>
      <c r="AW260" s="13" t="s">
        <v>31</v>
      </c>
      <c r="AX260" s="13" t="s">
        <v>75</v>
      </c>
      <c r="AY260" s="169" t="s">
        <v>371</v>
      </c>
    </row>
    <row r="261" spans="2:65" s="14" customFormat="1" ht="11.25" x14ac:dyDescent="0.2">
      <c r="B261" s="175"/>
      <c r="D261" s="162" t="s">
        <v>379</v>
      </c>
      <c r="E261" s="176" t="s">
        <v>1</v>
      </c>
      <c r="F261" s="177" t="s">
        <v>383</v>
      </c>
      <c r="H261" s="178">
        <v>1</v>
      </c>
      <c r="I261" s="179"/>
      <c r="L261" s="175"/>
      <c r="M261" s="180"/>
      <c r="T261" s="181"/>
      <c r="AT261" s="176" t="s">
        <v>379</v>
      </c>
      <c r="AU261" s="176" t="s">
        <v>88</v>
      </c>
      <c r="AV261" s="14" t="s">
        <v>384</v>
      </c>
      <c r="AW261" s="14" t="s">
        <v>31</v>
      </c>
      <c r="AX261" s="14" t="s">
        <v>75</v>
      </c>
      <c r="AY261" s="176" t="s">
        <v>371</v>
      </c>
    </row>
    <row r="262" spans="2:65" s="15" customFormat="1" ht="11.25" x14ac:dyDescent="0.2">
      <c r="B262" s="182"/>
      <c r="D262" s="162" t="s">
        <v>379</v>
      </c>
      <c r="E262" s="183" t="s">
        <v>1</v>
      </c>
      <c r="F262" s="184" t="s">
        <v>385</v>
      </c>
      <c r="H262" s="185">
        <v>1</v>
      </c>
      <c r="I262" s="186"/>
      <c r="L262" s="182"/>
      <c r="M262" s="187"/>
      <c r="T262" s="188"/>
      <c r="AT262" s="183" t="s">
        <v>379</v>
      </c>
      <c r="AU262" s="183" t="s">
        <v>88</v>
      </c>
      <c r="AV262" s="15" t="s">
        <v>377</v>
      </c>
      <c r="AW262" s="15" t="s">
        <v>31</v>
      </c>
      <c r="AX262" s="15" t="s">
        <v>82</v>
      </c>
      <c r="AY262" s="183" t="s">
        <v>371</v>
      </c>
    </row>
    <row r="263" spans="2:65" s="1" customFormat="1" ht="24.2" customHeight="1" x14ac:dyDescent="0.2">
      <c r="B263" s="147"/>
      <c r="C263" s="148" t="s">
        <v>494</v>
      </c>
      <c r="D263" s="148" t="s">
        <v>373</v>
      </c>
      <c r="E263" s="149" t="s">
        <v>553</v>
      </c>
      <c r="F263" s="150" t="s">
        <v>554</v>
      </c>
      <c r="G263" s="151" t="s">
        <v>489</v>
      </c>
      <c r="H263" s="152">
        <v>68.099999999999994</v>
      </c>
      <c r="I263" s="153"/>
      <c r="J263" s="154">
        <f>ROUND(I263*H263,2)</f>
        <v>0</v>
      </c>
      <c r="K263" s="150"/>
      <c r="L263" s="32"/>
      <c r="M263" s="155" t="s">
        <v>1</v>
      </c>
      <c r="N263" s="156" t="s">
        <v>41</v>
      </c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AR263" s="159" t="s">
        <v>377</v>
      </c>
      <c r="AT263" s="159" t="s">
        <v>373</v>
      </c>
      <c r="AU263" s="159" t="s">
        <v>88</v>
      </c>
      <c r="AY263" s="17" t="s">
        <v>371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7" t="s">
        <v>88</v>
      </c>
      <c r="BK263" s="160">
        <f>ROUND(I263*H263,2)</f>
        <v>0</v>
      </c>
      <c r="BL263" s="17" t="s">
        <v>377</v>
      </c>
      <c r="BM263" s="159" t="s">
        <v>555</v>
      </c>
    </row>
    <row r="264" spans="2:65" s="12" customFormat="1" ht="11.25" x14ac:dyDescent="0.2">
      <c r="B264" s="161"/>
      <c r="D264" s="162" t="s">
        <v>379</v>
      </c>
      <c r="E264" s="163" t="s">
        <v>1</v>
      </c>
      <c r="F264" s="164" t="s">
        <v>4056</v>
      </c>
      <c r="H264" s="163" t="s">
        <v>1</v>
      </c>
      <c r="I264" s="165"/>
      <c r="L264" s="161"/>
      <c r="M264" s="166"/>
      <c r="T264" s="167"/>
      <c r="AT264" s="163" t="s">
        <v>379</v>
      </c>
      <c r="AU264" s="163" t="s">
        <v>88</v>
      </c>
      <c r="AV264" s="12" t="s">
        <v>82</v>
      </c>
      <c r="AW264" s="12" t="s">
        <v>31</v>
      </c>
      <c r="AX264" s="12" t="s">
        <v>75</v>
      </c>
      <c r="AY264" s="163" t="s">
        <v>371</v>
      </c>
    </row>
    <row r="265" spans="2:65" s="12" customFormat="1" ht="11.25" x14ac:dyDescent="0.2">
      <c r="B265" s="161"/>
      <c r="D265" s="162" t="s">
        <v>379</v>
      </c>
      <c r="E265" s="163" t="s">
        <v>1</v>
      </c>
      <c r="F265" s="164" t="s">
        <v>4107</v>
      </c>
      <c r="H265" s="163" t="s">
        <v>1</v>
      </c>
      <c r="I265" s="165"/>
      <c r="L265" s="161"/>
      <c r="M265" s="166"/>
      <c r="T265" s="167"/>
      <c r="AT265" s="163" t="s">
        <v>379</v>
      </c>
      <c r="AU265" s="163" t="s">
        <v>88</v>
      </c>
      <c r="AV265" s="12" t="s">
        <v>82</v>
      </c>
      <c r="AW265" s="12" t="s">
        <v>31</v>
      </c>
      <c r="AX265" s="12" t="s">
        <v>75</v>
      </c>
      <c r="AY265" s="163" t="s">
        <v>371</v>
      </c>
    </row>
    <row r="266" spans="2:65" s="13" customFormat="1" ht="11.25" x14ac:dyDescent="0.2">
      <c r="B266" s="168"/>
      <c r="D266" s="162" t="s">
        <v>379</v>
      </c>
      <c r="E266" s="169" t="s">
        <v>1</v>
      </c>
      <c r="F266" s="170" t="s">
        <v>4108</v>
      </c>
      <c r="H266" s="171">
        <v>13.68</v>
      </c>
      <c r="I266" s="172"/>
      <c r="L266" s="168"/>
      <c r="M266" s="173"/>
      <c r="T266" s="174"/>
      <c r="AT266" s="169" t="s">
        <v>379</v>
      </c>
      <c r="AU266" s="169" t="s">
        <v>88</v>
      </c>
      <c r="AV266" s="13" t="s">
        <v>88</v>
      </c>
      <c r="AW266" s="13" t="s">
        <v>31</v>
      </c>
      <c r="AX266" s="13" t="s">
        <v>75</v>
      </c>
      <c r="AY266" s="169" t="s">
        <v>371</v>
      </c>
    </row>
    <row r="267" spans="2:65" s="13" customFormat="1" ht="11.25" x14ac:dyDescent="0.2">
      <c r="B267" s="168"/>
      <c r="D267" s="162" t="s">
        <v>379</v>
      </c>
      <c r="E267" s="169" t="s">
        <v>1</v>
      </c>
      <c r="F267" s="170" t="s">
        <v>557</v>
      </c>
      <c r="H267" s="171">
        <v>4.46</v>
      </c>
      <c r="I267" s="172"/>
      <c r="L267" s="168"/>
      <c r="M267" s="173"/>
      <c r="T267" s="174"/>
      <c r="AT267" s="169" t="s">
        <v>379</v>
      </c>
      <c r="AU267" s="169" t="s">
        <v>88</v>
      </c>
      <c r="AV267" s="13" t="s">
        <v>88</v>
      </c>
      <c r="AW267" s="13" t="s">
        <v>31</v>
      </c>
      <c r="AX267" s="13" t="s">
        <v>75</v>
      </c>
      <c r="AY267" s="169" t="s">
        <v>371</v>
      </c>
    </row>
    <row r="268" spans="2:65" s="12" customFormat="1" ht="11.25" x14ac:dyDescent="0.2">
      <c r="B268" s="161"/>
      <c r="D268" s="162" t="s">
        <v>379</v>
      </c>
      <c r="E268" s="163" t="s">
        <v>1</v>
      </c>
      <c r="F268" s="164" t="s">
        <v>4109</v>
      </c>
      <c r="H268" s="163" t="s">
        <v>1</v>
      </c>
      <c r="I268" s="165"/>
      <c r="L268" s="161"/>
      <c r="M268" s="166"/>
      <c r="T268" s="167"/>
      <c r="AT268" s="163" t="s">
        <v>379</v>
      </c>
      <c r="AU268" s="163" t="s">
        <v>88</v>
      </c>
      <c r="AV268" s="12" t="s">
        <v>82</v>
      </c>
      <c r="AW268" s="12" t="s">
        <v>31</v>
      </c>
      <c r="AX268" s="12" t="s">
        <v>75</v>
      </c>
      <c r="AY268" s="163" t="s">
        <v>371</v>
      </c>
    </row>
    <row r="269" spans="2:65" s="13" customFormat="1" ht="11.25" x14ac:dyDescent="0.2">
      <c r="B269" s="168"/>
      <c r="D269" s="162" t="s">
        <v>379</v>
      </c>
      <c r="E269" s="169" t="s">
        <v>1</v>
      </c>
      <c r="F269" s="170" t="s">
        <v>4108</v>
      </c>
      <c r="H269" s="171">
        <v>13.68</v>
      </c>
      <c r="I269" s="172"/>
      <c r="L269" s="168"/>
      <c r="M269" s="173"/>
      <c r="T269" s="174"/>
      <c r="AT269" s="169" t="s">
        <v>379</v>
      </c>
      <c r="AU269" s="169" t="s">
        <v>88</v>
      </c>
      <c r="AV269" s="13" t="s">
        <v>88</v>
      </c>
      <c r="AW269" s="13" t="s">
        <v>31</v>
      </c>
      <c r="AX269" s="13" t="s">
        <v>75</v>
      </c>
      <c r="AY269" s="169" t="s">
        <v>371</v>
      </c>
    </row>
    <row r="270" spans="2:65" s="12" customFormat="1" ht="11.25" x14ac:dyDescent="0.2">
      <c r="B270" s="161"/>
      <c r="D270" s="162" t="s">
        <v>379</v>
      </c>
      <c r="E270" s="163" t="s">
        <v>1</v>
      </c>
      <c r="F270" s="164" t="s">
        <v>4110</v>
      </c>
      <c r="H270" s="163" t="s">
        <v>1</v>
      </c>
      <c r="I270" s="165"/>
      <c r="L270" s="161"/>
      <c r="M270" s="166"/>
      <c r="T270" s="167"/>
      <c r="AT270" s="163" t="s">
        <v>379</v>
      </c>
      <c r="AU270" s="163" t="s">
        <v>88</v>
      </c>
      <c r="AV270" s="12" t="s">
        <v>82</v>
      </c>
      <c r="AW270" s="12" t="s">
        <v>31</v>
      </c>
      <c r="AX270" s="12" t="s">
        <v>75</v>
      </c>
      <c r="AY270" s="163" t="s">
        <v>371</v>
      </c>
    </row>
    <row r="271" spans="2:65" s="13" customFormat="1" ht="11.25" x14ac:dyDescent="0.2">
      <c r="B271" s="168"/>
      <c r="D271" s="162" t="s">
        <v>379</v>
      </c>
      <c r="E271" s="169" t="s">
        <v>1</v>
      </c>
      <c r="F271" s="170" t="s">
        <v>4108</v>
      </c>
      <c r="H271" s="171">
        <v>13.68</v>
      </c>
      <c r="I271" s="172"/>
      <c r="L271" s="168"/>
      <c r="M271" s="173"/>
      <c r="T271" s="174"/>
      <c r="AT271" s="169" t="s">
        <v>379</v>
      </c>
      <c r="AU271" s="169" t="s">
        <v>88</v>
      </c>
      <c r="AV271" s="13" t="s">
        <v>88</v>
      </c>
      <c r="AW271" s="13" t="s">
        <v>31</v>
      </c>
      <c r="AX271" s="13" t="s">
        <v>75</v>
      </c>
      <c r="AY271" s="169" t="s">
        <v>371</v>
      </c>
    </row>
    <row r="272" spans="2:65" s="13" customFormat="1" ht="11.25" x14ac:dyDescent="0.2">
      <c r="B272" s="168"/>
      <c r="D272" s="162" t="s">
        <v>379</v>
      </c>
      <c r="E272" s="169" t="s">
        <v>1</v>
      </c>
      <c r="F272" s="170" t="s">
        <v>557</v>
      </c>
      <c r="H272" s="171">
        <v>4.46</v>
      </c>
      <c r="I272" s="172"/>
      <c r="L272" s="168"/>
      <c r="M272" s="173"/>
      <c r="T272" s="174"/>
      <c r="AT272" s="169" t="s">
        <v>379</v>
      </c>
      <c r="AU272" s="169" t="s">
        <v>88</v>
      </c>
      <c r="AV272" s="13" t="s">
        <v>88</v>
      </c>
      <c r="AW272" s="13" t="s">
        <v>31</v>
      </c>
      <c r="AX272" s="13" t="s">
        <v>75</v>
      </c>
      <c r="AY272" s="169" t="s">
        <v>371</v>
      </c>
    </row>
    <row r="273" spans="2:65" s="12" customFormat="1" ht="11.25" x14ac:dyDescent="0.2">
      <c r="B273" s="161"/>
      <c r="D273" s="162" t="s">
        <v>379</v>
      </c>
      <c r="E273" s="163" t="s">
        <v>1</v>
      </c>
      <c r="F273" s="164" t="s">
        <v>4111</v>
      </c>
      <c r="H273" s="163" t="s">
        <v>1</v>
      </c>
      <c r="I273" s="165"/>
      <c r="L273" s="161"/>
      <c r="M273" s="166"/>
      <c r="T273" s="167"/>
      <c r="AT273" s="163" t="s">
        <v>379</v>
      </c>
      <c r="AU273" s="163" t="s">
        <v>88</v>
      </c>
      <c r="AV273" s="12" t="s">
        <v>82</v>
      </c>
      <c r="AW273" s="12" t="s">
        <v>31</v>
      </c>
      <c r="AX273" s="12" t="s">
        <v>75</v>
      </c>
      <c r="AY273" s="163" t="s">
        <v>371</v>
      </c>
    </row>
    <row r="274" spans="2:65" s="13" customFormat="1" ht="11.25" x14ac:dyDescent="0.2">
      <c r="B274" s="168"/>
      <c r="D274" s="162" t="s">
        <v>379</v>
      </c>
      <c r="E274" s="169" t="s">
        <v>1</v>
      </c>
      <c r="F274" s="170" t="s">
        <v>4108</v>
      </c>
      <c r="H274" s="171">
        <v>13.68</v>
      </c>
      <c r="I274" s="172"/>
      <c r="L274" s="168"/>
      <c r="M274" s="173"/>
      <c r="T274" s="174"/>
      <c r="AT274" s="169" t="s">
        <v>379</v>
      </c>
      <c r="AU274" s="169" t="s">
        <v>88</v>
      </c>
      <c r="AV274" s="13" t="s">
        <v>88</v>
      </c>
      <c r="AW274" s="13" t="s">
        <v>31</v>
      </c>
      <c r="AX274" s="13" t="s">
        <v>75</v>
      </c>
      <c r="AY274" s="169" t="s">
        <v>371</v>
      </c>
    </row>
    <row r="275" spans="2:65" s="13" customFormat="1" ht="11.25" x14ac:dyDescent="0.2">
      <c r="B275" s="168"/>
      <c r="D275" s="162" t="s">
        <v>379</v>
      </c>
      <c r="E275" s="169" t="s">
        <v>1</v>
      </c>
      <c r="F275" s="170" t="s">
        <v>557</v>
      </c>
      <c r="H275" s="171">
        <v>4.46</v>
      </c>
      <c r="I275" s="172"/>
      <c r="L275" s="168"/>
      <c r="M275" s="173"/>
      <c r="T275" s="174"/>
      <c r="AT275" s="169" t="s">
        <v>379</v>
      </c>
      <c r="AU275" s="169" t="s">
        <v>88</v>
      </c>
      <c r="AV275" s="13" t="s">
        <v>88</v>
      </c>
      <c r="AW275" s="13" t="s">
        <v>31</v>
      </c>
      <c r="AX275" s="13" t="s">
        <v>75</v>
      </c>
      <c r="AY275" s="169" t="s">
        <v>371</v>
      </c>
    </row>
    <row r="276" spans="2:65" s="14" customFormat="1" ht="11.25" x14ac:dyDescent="0.2">
      <c r="B276" s="175"/>
      <c r="D276" s="162" t="s">
        <v>379</v>
      </c>
      <c r="E276" s="176" t="s">
        <v>1</v>
      </c>
      <c r="F276" s="177" t="s">
        <v>383</v>
      </c>
      <c r="H276" s="178">
        <v>68.099999999999994</v>
      </c>
      <c r="I276" s="179"/>
      <c r="L276" s="175"/>
      <c r="M276" s="180"/>
      <c r="T276" s="181"/>
      <c r="AT276" s="176" t="s">
        <v>379</v>
      </c>
      <c r="AU276" s="176" t="s">
        <v>88</v>
      </c>
      <c r="AV276" s="14" t="s">
        <v>384</v>
      </c>
      <c r="AW276" s="14" t="s">
        <v>31</v>
      </c>
      <c r="AX276" s="14" t="s">
        <v>75</v>
      </c>
      <c r="AY276" s="176" t="s">
        <v>371</v>
      </c>
    </row>
    <row r="277" spans="2:65" s="15" customFormat="1" ht="11.25" x14ac:dyDescent="0.2">
      <c r="B277" s="182"/>
      <c r="D277" s="162" t="s">
        <v>379</v>
      </c>
      <c r="E277" s="183" t="s">
        <v>1</v>
      </c>
      <c r="F277" s="184" t="s">
        <v>385</v>
      </c>
      <c r="H277" s="185">
        <v>68.099999999999994</v>
      </c>
      <c r="I277" s="186"/>
      <c r="L277" s="182"/>
      <c r="M277" s="187"/>
      <c r="T277" s="188"/>
      <c r="AT277" s="183" t="s">
        <v>379</v>
      </c>
      <c r="AU277" s="183" t="s">
        <v>88</v>
      </c>
      <c r="AV277" s="15" t="s">
        <v>377</v>
      </c>
      <c r="AW277" s="15" t="s">
        <v>31</v>
      </c>
      <c r="AX277" s="15" t="s">
        <v>82</v>
      </c>
      <c r="AY277" s="183" t="s">
        <v>371</v>
      </c>
    </row>
    <row r="278" spans="2:65" s="1" customFormat="1" ht="37.9" customHeight="1" x14ac:dyDescent="0.2">
      <c r="B278" s="147"/>
      <c r="C278" s="148" t="s">
        <v>510</v>
      </c>
      <c r="D278" s="148" t="s">
        <v>373</v>
      </c>
      <c r="E278" s="149" t="s">
        <v>581</v>
      </c>
      <c r="F278" s="150" t="s">
        <v>582</v>
      </c>
      <c r="G278" s="151" t="s">
        <v>376</v>
      </c>
      <c r="H278" s="152">
        <v>29.884</v>
      </c>
      <c r="I278" s="153"/>
      <c r="J278" s="154">
        <f>ROUND(I278*H278,2)</f>
        <v>0</v>
      </c>
      <c r="K278" s="150"/>
      <c r="L278" s="32"/>
      <c r="M278" s="155" t="s">
        <v>1</v>
      </c>
      <c r="N278" s="156" t="s">
        <v>41</v>
      </c>
      <c r="P278" s="157">
        <f>O278*H278</f>
        <v>0</v>
      </c>
      <c r="Q278" s="157">
        <v>0.106142</v>
      </c>
      <c r="R278" s="157">
        <f>Q278*H278</f>
        <v>3.171947528</v>
      </c>
      <c r="S278" s="157">
        <v>0</v>
      </c>
      <c r="T278" s="158">
        <f>S278*H278</f>
        <v>0</v>
      </c>
      <c r="AR278" s="159" t="s">
        <v>377</v>
      </c>
      <c r="AT278" s="159" t="s">
        <v>373</v>
      </c>
      <c r="AU278" s="159" t="s">
        <v>88</v>
      </c>
      <c r="AY278" s="17" t="s">
        <v>371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7" t="s">
        <v>88</v>
      </c>
      <c r="BK278" s="160">
        <f>ROUND(I278*H278,2)</f>
        <v>0</v>
      </c>
      <c r="BL278" s="17" t="s">
        <v>377</v>
      </c>
      <c r="BM278" s="159" t="s">
        <v>583</v>
      </c>
    </row>
    <row r="279" spans="2:65" s="12" customFormat="1" ht="11.25" x14ac:dyDescent="0.2">
      <c r="B279" s="161"/>
      <c r="D279" s="162" t="s">
        <v>379</v>
      </c>
      <c r="E279" s="163" t="s">
        <v>1</v>
      </c>
      <c r="F279" s="164" t="s">
        <v>4056</v>
      </c>
      <c r="H279" s="163" t="s">
        <v>1</v>
      </c>
      <c r="I279" s="165"/>
      <c r="L279" s="161"/>
      <c r="M279" s="166"/>
      <c r="T279" s="167"/>
      <c r="AT279" s="163" t="s">
        <v>379</v>
      </c>
      <c r="AU279" s="163" t="s">
        <v>88</v>
      </c>
      <c r="AV279" s="12" t="s">
        <v>82</v>
      </c>
      <c r="AW279" s="12" t="s">
        <v>31</v>
      </c>
      <c r="AX279" s="12" t="s">
        <v>75</v>
      </c>
      <c r="AY279" s="163" t="s">
        <v>371</v>
      </c>
    </row>
    <row r="280" spans="2:65" s="12" customFormat="1" ht="11.25" x14ac:dyDescent="0.2">
      <c r="B280" s="161"/>
      <c r="D280" s="162" t="s">
        <v>379</v>
      </c>
      <c r="E280" s="163" t="s">
        <v>1</v>
      </c>
      <c r="F280" s="164" t="s">
        <v>4112</v>
      </c>
      <c r="H280" s="163" t="s">
        <v>1</v>
      </c>
      <c r="I280" s="165"/>
      <c r="L280" s="161"/>
      <c r="M280" s="166"/>
      <c r="T280" s="167"/>
      <c r="AT280" s="163" t="s">
        <v>379</v>
      </c>
      <c r="AU280" s="163" t="s">
        <v>88</v>
      </c>
      <c r="AV280" s="12" t="s">
        <v>82</v>
      </c>
      <c r="AW280" s="12" t="s">
        <v>31</v>
      </c>
      <c r="AX280" s="12" t="s">
        <v>75</v>
      </c>
      <c r="AY280" s="163" t="s">
        <v>371</v>
      </c>
    </row>
    <row r="281" spans="2:65" s="12" customFormat="1" ht="11.25" x14ac:dyDescent="0.2">
      <c r="B281" s="161"/>
      <c r="D281" s="162" t="s">
        <v>379</v>
      </c>
      <c r="E281" s="163" t="s">
        <v>1</v>
      </c>
      <c r="F281" s="164" t="s">
        <v>4113</v>
      </c>
      <c r="H281" s="163" t="s">
        <v>1</v>
      </c>
      <c r="I281" s="165"/>
      <c r="L281" s="161"/>
      <c r="M281" s="166"/>
      <c r="T281" s="167"/>
      <c r="AT281" s="163" t="s">
        <v>379</v>
      </c>
      <c r="AU281" s="163" t="s">
        <v>88</v>
      </c>
      <c r="AV281" s="12" t="s">
        <v>82</v>
      </c>
      <c r="AW281" s="12" t="s">
        <v>31</v>
      </c>
      <c r="AX281" s="12" t="s">
        <v>75</v>
      </c>
      <c r="AY281" s="163" t="s">
        <v>371</v>
      </c>
    </row>
    <row r="282" spans="2:65" s="13" customFormat="1" ht="11.25" x14ac:dyDescent="0.2">
      <c r="B282" s="168"/>
      <c r="D282" s="162" t="s">
        <v>379</v>
      </c>
      <c r="E282" s="169" t="s">
        <v>1</v>
      </c>
      <c r="F282" s="170" t="s">
        <v>4114</v>
      </c>
      <c r="H282" s="171">
        <v>18.344999999999999</v>
      </c>
      <c r="I282" s="172"/>
      <c r="L282" s="168"/>
      <c r="M282" s="173"/>
      <c r="T282" s="174"/>
      <c r="AT282" s="169" t="s">
        <v>379</v>
      </c>
      <c r="AU282" s="169" t="s">
        <v>88</v>
      </c>
      <c r="AV282" s="13" t="s">
        <v>88</v>
      </c>
      <c r="AW282" s="13" t="s">
        <v>31</v>
      </c>
      <c r="AX282" s="13" t="s">
        <v>75</v>
      </c>
      <c r="AY282" s="169" t="s">
        <v>371</v>
      </c>
    </row>
    <row r="283" spans="2:65" s="13" customFormat="1" ht="11.25" x14ac:dyDescent="0.2">
      <c r="B283" s="168"/>
      <c r="D283" s="162" t="s">
        <v>379</v>
      </c>
      <c r="E283" s="169" t="s">
        <v>1</v>
      </c>
      <c r="F283" s="170" t="s">
        <v>4115</v>
      </c>
      <c r="H283" s="171">
        <v>2.089</v>
      </c>
      <c r="I283" s="172"/>
      <c r="L283" s="168"/>
      <c r="M283" s="173"/>
      <c r="T283" s="174"/>
      <c r="AT283" s="169" t="s">
        <v>379</v>
      </c>
      <c r="AU283" s="169" t="s">
        <v>88</v>
      </c>
      <c r="AV283" s="13" t="s">
        <v>88</v>
      </c>
      <c r="AW283" s="13" t="s">
        <v>31</v>
      </c>
      <c r="AX283" s="13" t="s">
        <v>75</v>
      </c>
      <c r="AY283" s="169" t="s">
        <v>371</v>
      </c>
    </row>
    <row r="284" spans="2:65" s="12" customFormat="1" ht="11.25" x14ac:dyDescent="0.2">
      <c r="B284" s="161"/>
      <c r="D284" s="162" t="s">
        <v>379</v>
      </c>
      <c r="E284" s="163" t="s">
        <v>1</v>
      </c>
      <c r="F284" s="164" t="s">
        <v>4116</v>
      </c>
      <c r="H284" s="163" t="s">
        <v>1</v>
      </c>
      <c r="I284" s="165"/>
      <c r="L284" s="161"/>
      <c r="M284" s="166"/>
      <c r="T284" s="167"/>
      <c r="AT284" s="163" t="s">
        <v>379</v>
      </c>
      <c r="AU284" s="163" t="s">
        <v>88</v>
      </c>
      <c r="AV284" s="12" t="s">
        <v>82</v>
      </c>
      <c r="AW284" s="12" t="s">
        <v>31</v>
      </c>
      <c r="AX284" s="12" t="s">
        <v>75</v>
      </c>
      <c r="AY284" s="163" t="s">
        <v>371</v>
      </c>
    </row>
    <row r="285" spans="2:65" s="13" customFormat="1" ht="11.25" x14ac:dyDescent="0.2">
      <c r="B285" s="168"/>
      <c r="D285" s="162" t="s">
        <v>379</v>
      </c>
      <c r="E285" s="169" t="s">
        <v>1</v>
      </c>
      <c r="F285" s="170" t="s">
        <v>4117</v>
      </c>
      <c r="H285" s="171">
        <v>9.4499999999999993</v>
      </c>
      <c r="I285" s="172"/>
      <c r="L285" s="168"/>
      <c r="M285" s="173"/>
      <c r="T285" s="174"/>
      <c r="AT285" s="169" t="s">
        <v>379</v>
      </c>
      <c r="AU285" s="169" t="s">
        <v>88</v>
      </c>
      <c r="AV285" s="13" t="s">
        <v>88</v>
      </c>
      <c r="AW285" s="13" t="s">
        <v>31</v>
      </c>
      <c r="AX285" s="13" t="s">
        <v>75</v>
      </c>
      <c r="AY285" s="169" t="s">
        <v>371</v>
      </c>
    </row>
    <row r="286" spans="2:65" s="14" customFormat="1" ht="11.25" x14ac:dyDescent="0.2">
      <c r="B286" s="175"/>
      <c r="D286" s="162" t="s">
        <v>379</v>
      </c>
      <c r="E286" s="176" t="s">
        <v>1</v>
      </c>
      <c r="F286" s="177" t="s">
        <v>383</v>
      </c>
      <c r="H286" s="178">
        <v>29.884</v>
      </c>
      <c r="I286" s="179"/>
      <c r="L286" s="175"/>
      <c r="M286" s="180"/>
      <c r="T286" s="181"/>
      <c r="AT286" s="176" t="s">
        <v>379</v>
      </c>
      <c r="AU286" s="176" t="s">
        <v>88</v>
      </c>
      <c r="AV286" s="14" t="s">
        <v>384</v>
      </c>
      <c r="AW286" s="14" t="s">
        <v>31</v>
      </c>
      <c r="AX286" s="14" t="s">
        <v>75</v>
      </c>
      <c r="AY286" s="176" t="s">
        <v>371</v>
      </c>
    </row>
    <row r="287" spans="2:65" s="15" customFormat="1" ht="11.25" x14ac:dyDescent="0.2">
      <c r="B287" s="182"/>
      <c r="D287" s="162" t="s">
        <v>379</v>
      </c>
      <c r="E287" s="183" t="s">
        <v>221</v>
      </c>
      <c r="F287" s="184" t="s">
        <v>385</v>
      </c>
      <c r="H287" s="185">
        <v>29.884</v>
      </c>
      <c r="I287" s="186"/>
      <c r="L287" s="182"/>
      <c r="M287" s="187"/>
      <c r="T287" s="188"/>
      <c r="AT287" s="183" t="s">
        <v>379</v>
      </c>
      <c r="AU287" s="183" t="s">
        <v>88</v>
      </c>
      <c r="AV287" s="15" t="s">
        <v>377</v>
      </c>
      <c r="AW287" s="15" t="s">
        <v>31</v>
      </c>
      <c r="AX287" s="15" t="s">
        <v>82</v>
      </c>
      <c r="AY287" s="183" t="s">
        <v>371</v>
      </c>
    </row>
    <row r="288" spans="2:65" s="1" customFormat="1" ht="33" customHeight="1" x14ac:dyDescent="0.2">
      <c r="B288" s="147"/>
      <c r="C288" s="148" t="s">
        <v>516</v>
      </c>
      <c r="D288" s="148" t="s">
        <v>373</v>
      </c>
      <c r="E288" s="149" t="s">
        <v>607</v>
      </c>
      <c r="F288" s="150" t="s">
        <v>608</v>
      </c>
      <c r="G288" s="151" t="s">
        <v>489</v>
      </c>
      <c r="H288" s="152">
        <v>0</v>
      </c>
      <c r="I288" s="153"/>
      <c r="J288" s="154">
        <f>ROUND(I288*H288,2)</f>
        <v>0</v>
      </c>
      <c r="K288" s="150"/>
      <c r="L288" s="32"/>
      <c r="M288" s="155" t="s">
        <v>1</v>
      </c>
      <c r="N288" s="156" t="s">
        <v>41</v>
      </c>
      <c r="P288" s="157">
        <f>O288*H288</f>
        <v>0</v>
      </c>
      <c r="Q288" s="157">
        <v>4.0999999999999999E-4</v>
      </c>
      <c r="R288" s="157">
        <f>Q288*H288</f>
        <v>0</v>
      </c>
      <c r="S288" s="157">
        <v>0</v>
      </c>
      <c r="T288" s="158">
        <f>S288*H288</f>
        <v>0</v>
      </c>
      <c r="AR288" s="159" t="s">
        <v>377</v>
      </c>
      <c r="AT288" s="159" t="s">
        <v>373</v>
      </c>
      <c r="AU288" s="159" t="s">
        <v>88</v>
      </c>
      <c r="AY288" s="17" t="s">
        <v>371</v>
      </c>
      <c r="BE288" s="160">
        <f>IF(N288="základná",J288,0)</f>
        <v>0</v>
      </c>
      <c r="BF288" s="160">
        <f>IF(N288="znížená",J288,0)</f>
        <v>0</v>
      </c>
      <c r="BG288" s="160">
        <f>IF(N288="zákl. prenesená",J288,0)</f>
        <v>0</v>
      </c>
      <c r="BH288" s="160">
        <f>IF(N288="zníž. prenesená",J288,0)</f>
        <v>0</v>
      </c>
      <c r="BI288" s="160">
        <f>IF(N288="nulová",J288,0)</f>
        <v>0</v>
      </c>
      <c r="BJ288" s="17" t="s">
        <v>88</v>
      </c>
      <c r="BK288" s="160">
        <f>ROUND(I288*H288,2)</f>
        <v>0</v>
      </c>
      <c r="BL288" s="17" t="s">
        <v>377</v>
      </c>
      <c r="BM288" s="159" t="s">
        <v>609</v>
      </c>
    </row>
    <row r="289" spans="2:65" s="13" customFormat="1" ht="11.25" x14ac:dyDescent="0.2">
      <c r="B289" s="168"/>
      <c r="D289" s="162" t="s">
        <v>379</v>
      </c>
      <c r="E289" s="169" t="s">
        <v>1</v>
      </c>
      <c r="F289" s="170" t="s">
        <v>610</v>
      </c>
      <c r="H289" s="171">
        <v>0</v>
      </c>
      <c r="I289" s="172"/>
      <c r="L289" s="168"/>
      <c r="M289" s="173"/>
      <c r="T289" s="174"/>
      <c r="AT289" s="169" t="s">
        <v>379</v>
      </c>
      <c r="AU289" s="169" t="s">
        <v>88</v>
      </c>
      <c r="AV289" s="13" t="s">
        <v>88</v>
      </c>
      <c r="AW289" s="13" t="s">
        <v>31</v>
      </c>
      <c r="AX289" s="13" t="s">
        <v>75</v>
      </c>
      <c r="AY289" s="169" t="s">
        <v>371</v>
      </c>
    </row>
    <row r="290" spans="2:65" s="15" customFormat="1" ht="11.25" x14ac:dyDescent="0.2">
      <c r="B290" s="182"/>
      <c r="D290" s="162" t="s">
        <v>379</v>
      </c>
      <c r="E290" s="183" t="s">
        <v>1</v>
      </c>
      <c r="F290" s="184" t="s">
        <v>385</v>
      </c>
      <c r="H290" s="185">
        <v>0</v>
      </c>
      <c r="I290" s="186"/>
      <c r="L290" s="182"/>
      <c r="M290" s="187"/>
      <c r="T290" s="188"/>
      <c r="AT290" s="183" t="s">
        <v>379</v>
      </c>
      <c r="AU290" s="183" t="s">
        <v>88</v>
      </c>
      <c r="AV290" s="15" t="s">
        <v>377</v>
      </c>
      <c r="AW290" s="15" t="s">
        <v>31</v>
      </c>
      <c r="AX290" s="15" t="s">
        <v>82</v>
      </c>
      <c r="AY290" s="183" t="s">
        <v>371</v>
      </c>
    </row>
    <row r="291" spans="2:65" s="11" customFormat="1" ht="22.9" customHeight="1" x14ac:dyDescent="0.2">
      <c r="B291" s="136"/>
      <c r="D291" s="137" t="s">
        <v>74</v>
      </c>
      <c r="E291" s="145" t="s">
        <v>377</v>
      </c>
      <c r="F291" s="145" t="s">
        <v>611</v>
      </c>
      <c r="I291" s="139"/>
      <c r="J291" s="146">
        <f>BK291</f>
        <v>0</v>
      </c>
      <c r="L291" s="136"/>
      <c r="M291" s="140"/>
      <c r="P291" s="141">
        <f>SUM(P292:P303)</f>
        <v>0</v>
      </c>
      <c r="R291" s="141">
        <f>SUM(R292:R303)</f>
        <v>0.40116004</v>
      </c>
      <c r="T291" s="142">
        <f>SUM(T292:T303)</f>
        <v>0</v>
      </c>
      <c r="AR291" s="137" t="s">
        <v>82</v>
      </c>
      <c r="AT291" s="143" t="s">
        <v>74</v>
      </c>
      <c r="AU291" s="143" t="s">
        <v>82</v>
      </c>
      <c r="AY291" s="137" t="s">
        <v>371</v>
      </c>
      <c r="BK291" s="144">
        <f>SUM(BK292:BK303)</f>
        <v>0</v>
      </c>
    </row>
    <row r="292" spans="2:65" s="1" customFormat="1" ht="33" customHeight="1" x14ac:dyDescent="0.2">
      <c r="B292" s="147"/>
      <c r="C292" s="148" t="s">
        <v>522</v>
      </c>
      <c r="D292" s="148" t="s">
        <v>373</v>
      </c>
      <c r="E292" s="149" t="s">
        <v>613</v>
      </c>
      <c r="F292" s="150" t="s">
        <v>614</v>
      </c>
      <c r="G292" s="151" t="s">
        <v>489</v>
      </c>
      <c r="H292" s="152">
        <v>12</v>
      </c>
      <c r="I292" s="153"/>
      <c r="J292" s="154">
        <f>ROUND(I292*H292,2)</f>
        <v>0</v>
      </c>
      <c r="K292" s="150"/>
      <c r="L292" s="32"/>
      <c r="M292" s="155" t="s">
        <v>1</v>
      </c>
      <c r="N292" s="156" t="s">
        <v>41</v>
      </c>
      <c r="P292" s="157">
        <f>O292*H292</f>
        <v>0</v>
      </c>
      <c r="Q292" s="157">
        <v>4.3267000000000002E-4</v>
      </c>
      <c r="R292" s="157">
        <f>Q292*H292</f>
        <v>5.1920400000000002E-3</v>
      </c>
      <c r="S292" s="157">
        <v>0</v>
      </c>
      <c r="T292" s="158">
        <f>S292*H292</f>
        <v>0</v>
      </c>
      <c r="AR292" s="159" t="s">
        <v>377</v>
      </c>
      <c r="AT292" s="159" t="s">
        <v>373</v>
      </c>
      <c r="AU292" s="159" t="s">
        <v>88</v>
      </c>
      <c r="AY292" s="17" t="s">
        <v>371</v>
      </c>
      <c r="BE292" s="160">
        <f>IF(N292="základná",J292,0)</f>
        <v>0</v>
      </c>
      <c r="BF292" s="160">
        <f>IF(N292="znížená",J292,0)</f>
        <v>0</v>
      </c>
      <c r="BG292" s="160">
        <f>IF(N292="zákl. prenesená",J292,0)</f>
        <v>0</v>
      </c>
      <c r="BH292" s="160">
        <f>IF(N292="zníž. prenesená",J292,0)</f>
        <v>0</v>
      </c>
      <c r="BI292" s="160">
        <f>IF(N292="nulová",J292,0)</f>
        <v>0</v>
      </c>
      <c r="BJ292" s="17" t="s">
        <v>88</v>
      </c>
      <c r="BK292" s="160">
        <f>ROUND(I292*H292,2)</f>
        <v>0</v>
      </c>
      <c r="BL292" s="17" t="s">
        <v>377</v>
      </c>
      <c r="BM292" s="159" t="s">
        <v>615</v>
      </c>
    </row>
    <row r="293" spans="2:65" s="12" customFormat="1" ht="11.25" x14ac:dyDescent="0.2">
      <c r="B293" s="161"/>
      <c r="D293" s="162" t="s">
        <v>379</v>
      </c>
      <c r="E293" s="163" t="s">
        <v>1</v>
      </c>
      <c r="F293" s="164" t="s">
        <v>4056</v>
      </c>
      <c r="H293" s="163" t="s">
        <v>1</v>
      </c>
      <c r="I293" s="165"/>
      <c r="L293" s="161"/>
      <c r="M293" s="166"/>
      <c r="T293" s="167"/>
      <c r="AT293" s="163" t="s">
        <v>379</v>
      </c>
      <c r="AU293" s="163" t="s">
        <v>88</v>
      </c>
      <c r="AV293" s="12" t="s">
        <v>82</v>
      </c>
      <c r="AW293" s="12" t="s">
        <v>31</v>
      </c>
      <c r="AX293" s="12" t="s">
        <v>75</v>
      </c>
      <c r="AY293" s="163" t="s">
        <v>371</v>
      </c>
    </row>
    <row r="294" spans="2:65" s="12" customFormat="1" ht="22.5" x14ac:dyDescent="0.2">
      <c r="B294" s="161"/>
      <c r="D294" s="162" t="s">
        <v>379</v>
      </c>
      <c r="E294" s="163" t="s">
        <v>1</v>
      </c>
      <c r="F294" s="164" t="s">
        <v>4118</v>
      </c>
      <c r="H294" s="163" t="s">
        <v>1</v>
      </c>
      <c r="I294" s="165"/>
      <c r="L294" s="161"/>
      <c r="M294" s="166"/>
      <c r="T294" s="167"/>
      <c r="AT294" s="163" t="s">
        <v>379</v>
      </c>
      <c r="AU294" s="163" t="s">
        <v>88</v>
      </c>
      <c r="AV294" s="12" t="s">
        <v>82</v>
      </c>
      <c r="AW294" s="12" t="s">
        <v>31</v>
      </c>
      <c r="AX294" s="12" t="s">
        <v>75</v>
      </c>
      <c r="AY294" s="163" t="s">
        <v>371</v>
      </c>
    </row>
    <row r="295" spans="2:65" s="13" customFormat="1" ht="11.25" x14ac:dyDescent="0.2">
      <c r="B295" s="168"/>
      <c r="D295" s="162" t="s">
        <v>379</v>
      </c>
      <c r="E295" s="169" t="s">
        <v>1</v>
      </c>
      <c r="F295" s="170" t="s">
        <v>4119</v>
      </c>
      <c r="H295" s="171">
        <v>12</v>
      </c>
      <c r="I295" s="172"/>
      <c r="L295" s="168"/>
      <c r="M295" s="173"/>
      <c r="T295" s="174"/>
      <c r="AT295" s="169" t="s">
        <v>379</v>
      </c>
      <c r="AU295" s="169" t="s">
        <v>88</v>
      </c>
      <c r="AV295" s="13" t="s">
        <v>88</v>
      </c>
      <c r="AW295" s="13" t="s">
        <v>31</v>
      </c>
      <c r="AX295" s="13" t="s">
        <v>75</v>
      </c>
      <c r="AY295" s="169" t="s">
        <v>371</v>
      </c>
    </row>
    <row r="296" spans="2:65" s="14" customFormat="1" ht="11.25" x14ac:dyDescent="0.2">
      <c r="B296" s="175"/>
      <c r="D296" s="162" t="s">
        <v>379</v>
      </c>
      <c r="E296" s="176" t="s">
        <v>1</v>
      </c>
      <c r="F296" s="177" t="s">
        <v>383</v>
      </c>
      <c r="H296" s="178">
        <v>12</v>
      </c>
      <c r="I296" s="179"/>
      <c r="L296" s="175"/>
      <c r="M296" s="180"/>
      <c r="T296" s="181"/>
      <c r="AT296" s="176" t="s">
        <v>379</v>
      </c>
      <c r="AU296" s="176" t="s">
        <v>88</v>
      </c>
      <c r="AV296" s="14" t="s">
        <v>384</v>
      </c>
      <c r="AW296" s="14" t="s">
        <v>31</v>
      </c>
      <c r="AX296" s="14" t="s">
        <v>75</v>
      </c>
      <c r="AY296" s="176" t="s">
        <v>371</v>
      </c>
    </row>
    <row r="297" spans="2:65" s="15" customFormat="1" ht="11.25" x14ac:dyDescent="0.2">
      <c r="B297" s="182"/>
      <c r="D297" s="162" t="s">
        <v>379</v>
      </c>
      <c r="E297" s="183" t="s">
        <v>1</v>
      </c>
      <c r="F297" s="184" t="s">
        <v>385</v>
      </c>
      <c r="H297" s="185">
        <v>12</v>
      </c>
      <c r="I297" s="186"/>
      <c r="L297" s="182"/>
      <c r="M297" s="187"/>
      <c r="T297" s="188"/>
      <c r="AT297" s="183" t="s">
        <v>379</v>
      </c>
      <c r="AU297" s="183" t="s">
        <v>88</v>
      </c>
      <c r="AV297" s="15" t="s">
        <v>377</v>
      </c>
      <c r="AW297" s="15" t="s">
        <v>31</v>
      </c>
      <c r="AX297" s="15" t="s">
        <v>82</v>
      </c>
      <c r="AY297" s="183" t="s">
        <v>371</v>
      </c>
    </row>
    <row r="298" spans="2:65" s="1" customFormat="1" ht="24.2" customHeight="1" x14ac:dyDescent="0.2">
      <c r="B298" s="147"/>
      <c r="C298" s="148" t="s">
        <v>527</v>
      </c>
      <c r="D298" s="148" t="s">
        <v>373</v>
      </c>
      <c r="E298" s="149" t="s">
        <v>621</v>
      </c>
      <c r="F298" s="150" t="s">
        <v>622</v>
      </c>
      <c r="G298" s="151" t="s">
        <v>513</v>
      </c>
      <c r="H298" s="152">
        <v>16</v>
      </c>
      <c r="I298" s="153"/>
      <c r="J298" s="154">
        <f>ROUND(I298*H298,2)</f>
        <v>0</v>
      </c>
      <c r="K298" s="150"/>
      <c r="L298" s="32"/>
      <c r="M298" s="155" t="s">
        <v>1</v>
      </c>
      <c r="N298" s="156" t="s">
        <v>41</v>
      </c>
      <c r="P298" s="157">
        <f>O298*H298</f>
        <v>0</v>
      </c>
      <c r="Q298" s="157">
        <v>2.4747999999999999E-2</v>
      </c>
      <c r="R298" s="157">
        <f>Q298*H298</f>
        <v>0.39596799999999999</v>
      </c>
      <c r="S298" s="157">
        <v>0</v>
      </c>
      <c r="T298" s="158">
        <f>S298*H298</f>
        <v>0</v>
      </c>
      <c r="AR298" s="159" t="s">
        <v>377</v>
      </c>
      <c r="AT298" s="159" t="s">
        <v>373</v>
      </c>
      <c r="AU298" s="159" t="s">
        <v>88</v>
      </c>
      <c r="AY298" s="17" t="s">
        <v>371</v>
      </c>
      <c r="BE298" s="160">
        <f>IF(N298="základná",J298,0)</f>
        <v>0</v>
      </c>
      <c r="BF298" s="160">
        <f>IF(N298="znížená",J298,0)</f>
        <v>0</v>
      </c>
      <c r="BG298" s="160">
        <f>IF(N298="zákl. prenesená",J298,0)</f>
        <v>0</v>
      </c>
      <c r="BH298" s="160">
        <f>IF(N298="zníž. prenesená",J298,0)</f>
        <v>0</v>
      </c>
      <c r="BI298" s="160">
        <f>IF(N298="nulová",J298,0)</f>
        <v>0</v>
      </c>
      <c r="BJ298" s="17" t="s">
        <v>88</v>
      </c>
      <c r="BK298" s="160">
        <f>ROUND(I298*H298,2)</f>
        <v>0</v>
      </c>
      <c r="BL298" s="17" t="s">
        <v>377</v>
      </c>
      <c r="BM298" s="159" t="s">
        <v>623</v>
      </c>
    </row>
    <row r="299" spans="2:65" s="12" customFormat="1" ht="11.25" x14ac:dyDescent="0.2">
      <c r="B299" s="161"/>
      <c r="D299" s="162" t="s">
        <v>379</v>
      </c>
      <c r="E299" s="163" t="s">
        <v>1</v>
      </c>
      <c r="F299" s="164" t="s">
        <v>4056</v>
      </c>
      <c r="H299" s="163" t="s">
        <v>1</v>
      </c>
      <c r="I299" s="165"/>
      <c r="L299" s="161"/>
      <c r="M299" s="166"/>
      <c r="T299" s="167"/>
      <c r="AT299" s="163" t="s">
        <v>379</v>
      </c>
      <c r="AU299" s="163" t="s">
        <v>88</v>
      </c>
      <c r="AV299" s="12" t="s">
        <v>82</v>
      </c>
      <c r="AW299" s="12" t="s">
        <v>31</v>
      </c>
      <c r="AX299" s="12" t="s">
        <v>75</v>
      </c>
      <c r="AY299" s="163" t="s">
        <v>371</v>
      </c>
    </row>
    <row r="300" spans="2:65" s="12" customFormat="1" ht="22.5" x14ac:dyDescent="0.2">
      <c r="B300" s="161"/>
      <c r="D300" s="162" t="s">
        <v>379</v>
      </c>
      <c r="E300" s="163" t="s">
        <v>1</v>
      </c>
      <c r="F300" s="164" t="s">
        <v>4103</v>
      </c>
      <c r="H300" s="163" t="s">
        <v>1</v>
      </c>
      <c r="I300" s="165"/>
      <c r="L300" s="161"/>
      <c r="M300" s="166"/>
      <c r="T300" s="167"/>
      <c r="AT300" s="163" t="s">
        <v>379</v>
      </c>
      <c r="AU300" s="163" t="s">
        <v>88</v>
      </c>
      <c r="AV300" s="12" t="s">
        <v>82</v>
      </c>
      <c r="AW300" s="12" t="s">
        <v>31</v>
      </c>
      <c r="AX300" s="12" t="s">
        <v>75</v>
      </c>
      <c r="AY300" s="163" t="s">
        <v>371</v>
      </c>
    </row>
    <row r="301" spans="2:65" s="13" customFormat="1" ht="11.25" x14ac:dyDescent="0.2">
      <c r="B301" s="168"/>
      <c r="D301" s="162" t="s">
        <v>379</v>
      </c>
      <c r="E301" s="169" t="s">
        <v>1</v>
      </c>
      <c r="F301" s="170" t="s">
        <v>4120</v>
      </c>
      <c r="H301" s="171">
        <v>16</v>
      </c>
      <c r="I301" s="172"/>
      <c r="L301" s="168"/>
      <c r="M301" s="173"/>
      <c r="T301" s="174"/>
      <c r="AT301" s="169" t="s">
        <v>379</v>
      </c>
      <c r="AU301" s="169" t="s">
        <v>88</v>
      </c>
      <c r="AV301" s="13" t="s">
        <v>88</v>
      </c>
      <c r="AW301" s="13" t="s">
        <v>31</v>
      </c>
      <c r="AX301" s="13" t="s">
        <v>75</v>
      </c>
      <c r="AY301" s="169" t="s">
        <v>371</v>
      </c>
    </row>
    <row r="302" spans="2:65" s="14" customFormat="1" ht="11.25" x14ac:dyDescent="0.2">
      <c r="B302" s="175"/>
      <c r="D302" s="162" t="s">
        <v>379</v>
      </c>
      <c r="E302" s="176" t="s">
        <v>1</v>
      </c>
      <c r="F302" s="177" t="s">
        <v>383</v>
      </c>
      <c r="H302" s="178">
        <v>16</v>
      </c>
      <c r="I302" s="179"/>
      <c r="L302" s="175"/>
      <c r="M302" s="180"/>
      <c r="T302" s="181"/>
      <c r="AT302" s="176" t="s">
        <v>379</v>
      </c>
      <c r="AU302" s="176" t="s">
        <v>88</v>
      </c>
      <c r="AV302" s="14" t="s">
        <v>384</v>
      </c>
      <c r="AW302" s="14" t="s">
        <v>31</v>
      </c>
      <c r="AX302" s="14" t="s">
        <v>75</v>
      </c>
      <c r="AY302" s="176" t="s">
        <v>371</v>
      </c>
    </row>
    <row r="303" spans="2:65" s="15" customFormat="1" ht="11.25" x14ac:dyDescent="0.2">
      <c r="B303" s="182"/>
      <c r="D303" s="162" t="s">
        <v>379</v>
      </c>
      <c r="E303" s="183" t="s">
        <v>1</v>
      </c>
      <c r="F303" s="184" t="s">
        <v>385</v>
      </c>
      <c r="H303" s="185">
        <v>16</v>
      </c>
      <c r="I303" s="186"/>
      <c r="L303" s="182"/>
      <c r="M303" s="187"/>
      <c r="T303" s="188"/>
      <c r="AT303" s="183" t="s">
        <v>379</v>
      </c>
      <c r="AU303" s="183" t="s">
        <v>88</v>
      </c>
      <c r="AV303" s="15" t="s">
        <v>377</v>
      </c>
      <c r="AW303" s="15" t="s">
        <v>31</v>
      </c>
      <c r="AX303" s="15" t="s">
        <v>82</v>
      </c>
      <c r="AY303" s="183" t="s">
        <v>371</v>
      </c>
    </row>
    <row r="304" spans="2:65" s="11" customFormat="1" ht="22.9" customHeight="1" x14ac:dyDescent="0.2">
      <c r="B304" s="136"/>
      <c r="D304" s="137" t="s">
        <v>74</v>
      </c>
      <c r="E304" s="145" t="s">
        <v>408</v>
      </c>
      <c r="F304" s="145" t="s">
        <v>657</v>
      </c>
      <c r="I304" s="139"/>
      <c r="J304" s="146">
        <f>BK304</f>
        <v>0</v>
      </c>
      <c r="L304" s="136"/>
      <c r="M304" s="140"/>
      <c r="P304" s="141">
        <f>SUM(P305:P402)</f>
        <v>0</v>
      </c>
      <c r="R304" s="141">
        <f>SUM(R305:R402)</f>
        <v>187.63738969190001</v>
      </c>
      <c r="T304" s="142">
        <f>SUM(T305:T402)</f>
        <v>0</v>
      </c>
      <c r="AR304" s="137" t="s">
        <v>82</v>
      </c>
      <c r="AT304" s="143" t="s">
        <v>74</v>
      </c>
      <c r="AU304" s="143" t="s">
        <v>82</v>
      </c>
      <c r="AY304" s="137" t="s">
        <v>371</v>
      </c>
      <c r="BK304" s="144">
        <f>SUM(BK305:BK402)</f>
        <v>0</v>
      </c>
    </row>
    <row r="305" spans="2:65" s="1" customFormat="1" ht="37.9" customHeight="1" x14ac:dyDescent="0.2">
      <c r="B305" s="147"/>
      <c r="C305" s="148" t="s">
        <v>533</v>
      </c>
      <c r="D305" s="148" t="s">
        <v>373</v>
      </c>
      <c r="E305" s="149" t="s">
        <v>4121</v>
      </c>
      <c r="F305" s="150" t="s">
        <v>4122</v>
      </c>
      <c r="G305" s="151" t="s">
        <v>376</v>
      </c>
      <c r="H305" s="152">
        <v>3256.94</v>
      </c>
      <c r="I305" s="153"/>
      <c r="J305" s="154">
        <f>ROUND(I305*H305,2)</f>
        <v>0</v>
      </c>
      <c r="K305" s="150"/>
      <c r="L305" s="32"/>
      <c r="M305" s="155" t="s">
        <v>1</v>
      </c>
      <c r="N305" s="156" t="s">
        <v>41</v>
      </c>
      <c r="P305" s="157">
        <f>O305*H305</f>
        <v>0</v>
      </c>
      <c r="Q305" s="157">
        <v>4.0007999999999997E-3</v>
      </c>
      <c r="R305" s="157">
        <f>Q305*H305</f>
        <v>13.030365551999999</v>
      </c>
      <c r="S305" s="157">
        <v>0</v>
      </c>
      <c r="T305" s="158">
        <f>S305*H305</f>
        <v>0</v>
      </c>
      <c r="AR305" s="159" t="s">
        <v>377</v>
      </c>
      <c r="AT305" s="159" t="s">
        <v>373</v>
      </c>
      <c r="AU305" s="159" t="s">
        <v>88</v>
      </c>
      <c r="AY305" s="17" t="s">
        <v>371</v>
      </c>
      <c r="BE305" s="160">
        <f>IF(N305="základná",J305,0)</f>
        <v>0</v>
      </c>
      <c r="BF305" s="160">
        <f>IF(N305="znížená",J305,0)</f>
        <v>0</v>
      </c>
      <c r="BG305" s="160">
        <f>IF(N305="zákl. prenesená",J305,0)</f>
        <v>0</v>
      </c>
      <c r="BH305" s="160">
        <f>IF(N305="zníž. prenesená",J305,0)</f>
        <v>0</v>
      </c>
      <c r="BI305" s="160">
        <f>IF(N305="nulová",J305,0)</f>
        <v>0</v>
      </c>
      <c r="BJ305" s="17" t="s">
        <v>88</v>
      </c>
      <c r="BK305" s="160">
        <f>ROUND(I305*H305,2)</f>
        <v>0</v>
      </c>
      <c r="BL305" s="17" t="s">
        <v>377</v>
      </c>
      <c r="BM305" s="159" t="s">
        <v>4123</v>
      </c>
    </row>
    <row r="306" spans="2:65" s="12" customFormat="1" ht="11.25" x14ac:dyDescent="0.2">
      <c r="B306" s="161"/>
      <c r="D306" s="162" t="s">
        <v>379</v>
      </c>
      <c r="E306" s="163" t="s">
        <v>1</v>
      </c>
      <c r="F306" s="164" t="s">
        <v>556</v>
      </c>
      <c r="H306" s="163" t="s">
        <v>1</v>
      </c>
      <c r="I306" s="165"/>
      <c r="L306" s="161"/>
      <c r="M306" s="166"/>
      <c r="T306" s="167"/>
      <c r="AT306" s="163" t="s">
        <v>379</v>
      </c>
      <c r="AU306" s="163" t="s">
        <v>88</v>
      </c>
      <c r="AV306" s="12" t="s">
        <v>82</v>
      </c>
      <c r="AW306" s="12" t="s">
        <v>31</v>
      </c>
      <c r="AX306" s="12" t="s">
        <v>75</v>
      </c>
      <c r="AY306" s="163" t="s">
        <v>371</v>
      </c>
    </row>
    <row r="307" spans="2:65" s="13" customFormat="1" ht="11.25" x14ac:dyDescent="0.2">
      <c r="B307" s="168"/>
      <c r="D307" s="162" t="s">
        <v>379</v>
      </c>
      <c r="E307" s="169" t="s">
        <v>1</v>
      </c>
      <c r="F307" s="170" t="s">
        <v>4124</v>
      </c>
      <c r="H307" s="171">
        <v>1965.98</v>
      </c>
      <c r="I307" s="172"/>
      <c r="L307" s="168"/>
      <c r="M307" s="173"/>
      <c r="T307" s="174"/>
      <c r="AT307" s="169" t="s">
        <v>379</v>
      </c>
      <c r="AU307" s="169" t="s">
        <v>88</v>
      </c>
      <c r="AV307" s="13" t="s">
        <v>88</v>
      </c>
      <c r="AW307" s="13" t="s">
        <v>31</v>
      </c>
      <c r="AX307" s="13" t="s">
        <v>75</v>
      </c>
      <c r="AY307" s="169" t="s">
        <v>371</v>
      </c>
    </row>
    <row r="308" spans="2:65" s="12" customFormat="1" ht="11.25" x14ac:dyDescent="0.2">
      <c r="B308" s="161"/>
      <c r="D308" s="162" t="s">
        <v>379</v>
      </c>
      <c r="E308" s="163" t="s">
        <v>1</v>
      </c>
      <c r="F308" s="164" t="s">
        <v>503</v>
      </c>
      <c r="H308" s="163" t="s">
        <v>1</v>
      </c>
      <c r="I308" s="165"/>
      <c r="L308" s="161"/>
      <c r="M308" s="166"/>
      <c r="T308" s="167"/>
      <c r="AT308" s="163" t="s">
        <v>379</v>
      </c>
      <c r="AU308" s="163" t="s">
        <v>88</v>
      </c>
      <c r="AV308" s="12" t="s">
        <v>82</v>
      </c>
      <c r="AW308" s="12" t="s">
        <v>31</v>
      </c>
      <c r="AX308" s="12" t="s">
        <v>75</v>
      </c>
      <c r="AY308" s="163" t="s">
        <v>371</v>
      </c>
    </row>
    <row r="309" spans="2:65" s="13" customFormat="1" ht="11.25" x14ac:dyDescent="0.2">
      <c r="B309" s="168"/>
      <c r="D309" s="162" t="s">
        <v>379</v>
      </c>
      <c r="E309" s="169" t="s">
        <v>1</v>
      </c>
      <c r="F309" s="170" t="s">
        <v>4125</v>
      </c>
      <c r="H309" s="171">
        <v>1290.1600000000001</v>
      </c>
      <c r="I309" s="172"/>
      <c r="L309" s="168"/>
      <c r="M309" s="173"/>
      <c r="T309" s="174"/>
      <c r="AT309" s="169" t="s">
        <v>379</v>
      </c>
      <c r="AU309" s="169" t="s">
        <v>88</v>
      </c>
      <c r="AV309" s="13" t="s">
        <v>88</v>
      </c>
      <c r="AW309" s="13" t="s">
        <v>31</v>
      </c>
      <c r="AX309" s="13" t="s">
        <v>75</v>
      </c>
      <c r="AY309" s="169" t="s">
        <v>371</v>
      </c>
    </row>
    <row r="310" spans="2:65" s="12" customFormat="1" ht="11.25" x14ac:dyDescent="0.2">
      <c r="B310" s="161"/>
      <c r="D310" s="162" t="s">
        <v>379</v>
      </c>
      <c r="E310" s="163" t="s">
        <v>1</v>
      </c>
      <c r="F310" s="164" t="s">
        <v>4105</v>
      </c>
      <c r="H310" s="163" t="s">
        <v>1</v>
      </c>
      <c r="I310" s="165"/>
      <c r="L310" s="161"/>
      <c r="M310" s="166"/>
      <c r="T310" s="167"/>
      <c r="AT310" s="163" t="s">
        <v>379</v>
      </c>
      <c r="AU310" s="163" t="s">
        <v>88</v>
      </c>
      <c r="AV310" s="12" t="s">
        <v>82</v>
      </c>
      <c r="AW310" s="12" t="s">
        <v>31</v>
      </c>
      <c r="AX310" s="12" t="s">
        <v>75</v>
      </c>
      <c r="AY310" s="163" t="s">
        <v>371</v>
      </c>
    </row>
    <row r="311" spans="2:65" s="13" customFormat="1" ht="11.25" x14ac:dyDescent="0.2">
      <c r="B311" s="168"/>
      <c r="D311" s="162" t="s">
        <v>379</v>
      </c>
      <c r="E311" s="169" t="s">
        <v>1</v>
      </c>
      <c r="F311" s="170" t="s">
        <v>4126</v>
      </c>
      <c r="H311" s="171">
        <v>598.53</v>
      </c>
      <c r="I311" s="172"/>
      <c r="L311" s="168"/>
      <c r="M311" s="173"/>
      <c r="T311" s="174"/>
      <c r="AT311" s="169" t="s">
        <v>379</v>
      </c>
      <c r="AU311" s="169" t="s">
        <v>88</v>
      </c>
      <c r="AV311" s="13" t="s">
        <v>88</v>
      </c>
      <c r="AW311" s="13" t="s">
        <v>31</v>
      </c>
      <c r="AX311" s="13" t="s">
        <v>75</v>
      </c>
      <c r="AY311" s="169" t="s">
        <v>371</v>
      </c>
    </row>
    <row r="312" spans="2:65" s="12" customFormat="1" ht="11.25" x14ac:dyDescent="0.2">
      <c r="B312" s="161"/>
      <c r="D312" s="162" t="s">
        <v>379</v>
      </c>
      <c r="E312" s="163" t="s">
        <v>1</v>
      </c>
      <c r="F312" s="164" t="s">
        <v>4127</v>
      </c>
      <c r="H312" s="163" t="s">
        <v>1</v>
      </c>
      <c r="I312" s="165"/>
      <c r="L312" s="161"/>
      <c r="M312" s="166"/>
      <c r="T312" s="167"/>
      <c r="AT312" s="163" t="s">
        <v>379</v>
      </c>
      <c r="AU312" s="163" t="s">
        <v>88</v>
      </c>
      <c r="AV312" s="12" t="s">
        <v>82</v>
      </c>
      <c r="AW312" s="12" t="s">
        <v>31</v>
      </c>
      <c r="AX312" s="12" t="s">
        <v>75</v>
      </c>
      <c r="AY312" s="163" t="s">
        <v>371</v>
      </c>
    </row>
    <row r="313" spans="2:65" s="13" customFormat="1" ht="11.25" x14ac:dyDescent="0.2">
      <c r="B313" s="168"/>
      <c r="D313" s="162" t="s">
        <v>379</v>
      </c>
      <c r="E313" s="169" t="s">
        <v>1</v>
      </c>
      <c r="F313" s="170" t="s">
        <v>4128</v>
      </c>
      <c r="H313" s="171">
        <v>-584.19000000000005</v>
      </c>
      <c r="I313" s="172"/>
      <c r="L313" s="168"/>
      <c r="M313" s="173"/>
      <c r="T313" s="174"/>
      <c r="AT313" s="169" t="s">
        <v>379</v>
      </c>
      <c r="AU313" s="169" t="s">
        <v>88</v>
      </c>
      <c r="AV313" s="13" t="s">
        <v>88</v>
      </c>
      <c r="AW313" s="13" t="s">
        <v>31</v>
      </c>
      <c r="AX313" s="13" t="s">
        <v>75</v>
      </c>
      <c r="AY313" s="169" t="s">
        <v>371</v>
      </c>
    </row>
    <row r="314" spans="2:65" s="13" customFormat="1" ht="11.25" x14ac:dyDescent="0.2">
      <c r="B314" s="168"/>
      <c r="D314" s="162" t="s">
        <v>379</v>
      </c>
      <c r="E314" s="169" t="s">
        <v>1</v>
      </c>
      <c r="F314" s="170" t="s">
        <v>4129</v>
      </c>
      <c r="H314" s="171">
        <v>-13.54</v>
      </c>
      <c r="I314" s="172"/>
      <c r="L314" s="168"/>
      <c r="M314" s="173"/>
      <c r="T314" s="174"/>
      <c r="AT314" s="169" t="s">
        <v>379</v>
      </c>
      <c r="AU314" s="169" t="s">
        <v>88</v>
      </c>
      <c r="AV314" s="13" t="s">
        <v>88</v>
      </c>
      <c r="AW314" s="13" t="s">
        <v>31</v>
      </c>
      <c r="AX314" s="13" t="s">
        <v>75</v>
      </c>
      <c r="AY314" s="169" t="s">
        <v>371</v>
      </c>
    </row>
    <row r="315" spans="2:65" s="14" customFormat="1" ht="11.25" x14ac:dyDescent="0.2">
      <c r="B315" s="175"/>
      <c r="D315" s="162" t="s">
        <v>379</v>
      </c>
      <c r="E315" s="176" t="s">
        <v>4021</v>
      </c>
      <c r="F315" s="177" t="s">
        <v>383</v>
      </c>
      <c r="H315" s="178">
        <v>3256.94</v>
      </c>
      <c r="I315" s="179"/>
      <c r="L315" s="175"/>
      <c r="M315" s="180"/>
      <c r="T315" s="181"/>
      <c r="AT315" s="176" t="s">
        <v>379</v>
      </c>
      <c r="AU315" s="176" t="s">
        <v>88</v>
      </c>
      <c r="AV315" s="14" t="s">
        <v>384</v>
      </c>
      <c r="AW315" s="14" t="s">
        <v>31</v>
      </c>
      <c r="AX315" s="14" t="s">
        <v>75</v>
      </c>
      <c r="AY315" s="176" t="s">
        <v>371</v>
      </c>
    </row>
    <row r="316" spans="2:65" s="15" customFormat="1" ht="11.25" x14ac:dyDescent="0.2">
      <c r="B316" s="182"/>
      <c r="D316" s="162" t="s">
        <v>379</v>
      </c>
      <c r="E316" s="183" t="s">
        <v>1</v>
      </c>
      <c r="F316" s="184" t="s">
        <v>385</v>
      </c>
      <c r="H316" s="185">
        <v>3256.94</v>
      </c>
      <c r="I316" s="186"/>
      <c r="L316" s="182"/>
      <c r="M316" s="187"/>
      <c r="T316" s="188"/>
      <c r="AT316" s="183" t="s">
        <v>379</v>
      </c>
      <c r="AU316" s="183" t="s">
        <v>88</v>
      </c>
      <c r="AV316" s="15" t="s">
        <v>377</v>
      </c>
      <c r="AW316" s="15" t="s">
        <v>31</v>
      </c>
      <c r="AX316" s="15" t="s">
        <v>82</v>
      </c>
      <c r="AY316" s="183" t="s">
        <v>371</v>
      </c>
    </row>
    <row r="317" spans="2:65" s="1" customFormat="1" ht="24.2" customHeight="1" x14ac:dyDescent="0.2">
      <c r="B317" s="147"/>
      <c r="C317" s="148" t="s">
        <v>538</v>
      </c>
      <c r="D317" s="148" t="s">
        <v>373</v>
      </c>
      <c r="E317" s="149" t="s">
        <v>4130</v>
      </c>
      <c r="F317" s="150" t="s">
        <v>4131</v>
      </c>
      <c r="G317" s="151" t="s">
        <v>376</v>
      </c>
      <c r="H317" s="152">
        <v>183.46</v>
      </c>
      <c r="I317" s="153"/>
      <c r="J317" s="154">
        <f>ROUND(I317*H317,2)</f>
        <v>0</v>
      </c>
      <c r="K317" s="150"/>
      <c r="L317" s="32"/>
      <c r="M317" s="155" t="s">
        <v>1</v>
      </c>
      <c r="N317" s="156" t="s">
        <v>41</v>
      </c>
      <c r="P317" s="157">
        <f>O317*H317</f>
        <v>0</v>
      </c>
      <c r="Q317" s="157">
        <v>4.2499999999999998E-4</v>
      </c>
      <c r="R317" s="157">
        <f>Q317*H317</f>
        <v>7.7970499999999998E-2</v>
      </c>
      <c r="S317" s="157">
        <v>0</v>
      </c>
      <c r="T317" s="158">
        <f>S317*H317</f>
        <v>0</v>
      </c>
      <c r="AR317" s="159" t="s">
        <v>377</v>
      </c>
      <c r="AT317" s="159" t="s">
        <v>373</v>
      </c>
      <c r="AU317" s="159" t="s">
        <v>88</v>
      </c>
      <c r="AY317" s="17" t="s">
        <v>371</v>
      </c>
      <c r="BE317" s="160">
        <f>IF(N317="základná",J317,0)</f>
        <v>0</v>
      </c>
      <c r="BF317" s="160">
        <f>IF(N317="znížená",J317,0)</f>
        <v>0</v>
      </c>
      <c r="BG317" s="160">
        <f>IF(N317="zákl. prenesená",J317,0)</f>
        <v>0</v>
      </c>
      <c r="BH317" s="160">
        <f>IF(N317="zníž. prenesená",J317,0)</f>
        <v>0</v>
      </c>
      <c r="BI317" s="160">
        <f>IF(N317="nulová",J317,0)</f>
        <v>0</v>
      </c>
      <c r="BJ317" s="17" t="s">
        <v>88</v>
      </c>
      <c r="BK317" s="160">
        <f>ROUND(I317*H317,2)</f>
        <v>0</v>
      </c>
      <c r="BL317" s="17" t="s">
        <v>377</v>
      </c>
      <c r="BM317" s="159" t="s">
        <v>4132</v>
      </c>
    </row>
    <row r="318" spans="2:65" s="13" customFormat="1" ht="11.25" x14ac:dyDescent="0.2">
      <c r="B318" s="168"/>
      <c r="D318" s="162" t="s">
        <v>379</v>
      </c>
      <c r="E318" s="169" t="s">
        <v>1</v>
      </c>
      <c r="F318" s="170" t="s">
        <v>3995</v>
      </c>
      <c r="H318" s="171">
        <v>183.46</v>
      </c>
      <c r="I318" s="172"/>
      <c r="L318" s="168"/>
      <c r="M318" s="173"/>
      <c r="T318" s="174"/>
      <c r="AT318" s="169" t="s">
        <v>379</v>
      </c>
      <c r="AU318" s="169" t="s">
        <v>88</v>
      </c>
      <c r="AV318" s="13" t="s">
        <v>88</v>
      </c>
      <c r="AW318" s="13" t="s">
        <v>31</v>
      </c>
      <c r="AX318" s="13" t="s">
        <v>75</v>
      </c>
      <c r="AY318" s="169" t="s">
        <v>371</v>
      </c>
    </row>
    <row r="319" spans="2:65" s="15" customFormat="1" ht="11.25" x14ac:dyDescent="0.2">
      <c r="B319" s="182"/>
      <c r="D319" s="162" t="s">
        <v>379</v>
      </c>
      <c r="E319" s="183" t="s">
        <v>1</v>
      </c>
      <c r="F319" s="184" t="s">
        <v>385</v>
      </c>
      <c r="H319" s="185">
        <v>183.46</v>
      </c>
      <c r="I319" s="186"/>
      <c r="L319" s="182"/>
      <c r="M319" s="187"/>
      <c r="T319" s="188"/>
      <c r="AT319" s="183" t="s">
        <v>379</v>
      </c>
      <c r="AU319" s="183" t="s">
        <v>88</v>
      </c>
      <c r="AV319" s="15" t="s">
        <v>377</v>
      </c>
      <c r="AW319" s="15" t="s">
        <v>31</v>
      </c>
      <c r="AX319" s="15" t="s">
        <v>82</v>
      </c>
      <c r="AY319" s="183" t="s">
        <v>371</v>
      </c>
    </row>
    <row r="320" spans="2:65" s="1" customFormat="1" ht="24.2" customHeight="1" x14ac:dyDescent="0.2">
      <c r="B320" s="147"/>
      <c r="C320" s="148" t="s">
        <v>544</v>
      </c>
      <c r="D320" s="148" t="s">
        <v>373</v>
      </c>
      <c r="E320" s="149" t="s">
        <v>4133</v>
      </c>
      <c r="F320" s="150" t="s">
        <v>4134</v>
      </c>
      <c r="G320" s="151" t="s">
        <v>376</v>
      </c>
      <c r="H320" s="152">
        <v>183.46</v>
      </c>
      <c r="I320" s="153"/>
      <c r="J320" s="154">
        <f>ROUND(I320*H320,2)</f>
        <v>0</v>
      </c>
      <c r="K320" s="150"/>
      <c r="L320" s="32"/>
      <c r="M320" s="155" t="s">
        <v>1</v>
      </c>
      <c r="N320" s="156" t="s">
        <v>41</v>
      </c>
      <c r="P320" s="157">
        <f>O320*H320</f>
        <v>0</v>
      </c>
      <c r="Q320" s="157">
        <v>5.1700000000000001E-3</v>
      </c>
      <c r="R320" s="157">
        <f>Q320*H320</f>
        <v>0.94848820000000011</v>
      </c>
      <c r="S320" s="157">
        <v>0</v>
      </c>
      <c r="T320" s="158">
        <f>S320*H320</f>
        <v>0</v>
      </c>
      <c r="AR320" s="159" t="s">
        <v>377</v>
      </c>
      <c r="AT320" s="159" t="s">
        <v>373</v>
      </c>
      <c r="AU320" s="159" t="s">
        <v>88</v>
      </c>
      <c r="AY320" s="17" t="s">
        <v>371</v>
      </c>
      <c r="BE320" s="160">
        <f>IF(N320="základná",J320,0)</f>
        <v>0</v>
      </c>
      <c r="BF320" s="160">
        <f>IF(N320="znížená",J320,0)</f>
        <v>0</v>
      </c>
      <c r="BG320" s="160">
        <f>IF(N320="zákl. prenesená",J320,0)</f>
        <v>0</v>
      </c>
      <c r="BH320" s="160">
        <f>IF(N320="zníž. prenesená",J320,0)</f>
        <v>0</v>
      </c>
      <c r="BI320" s="160">
        <f>IF(N320="nulová",J320,0)</f>
        <v>0</v>
      </c>
      <c r="BJ320" s="17" t="s">
        <v>88</v>
      </c>
      <c r="BK320" s="160">
        <f>ROUND(I320*H320,2)</f>
        <v>0</v>
      </c>
      <c r="BL320" s="17" t="s">
        <v>377</v>
      </c>
      <c r="BM320" s="159" t="s">
        <v>4135</v>
      </c>
    </row>
    <row r="321" spans="2:65" s="13" customFormat="1" ht="11.25" x14ac:dyDescent="0.2">
      <c r="B321" s="168"/>
      <c r="D321" s="162" t="s">
        <v>379</v>
      </c>
      <c r="E321" s="169" t="s">
        <v>1</v>
      </c>
      <c r="F321" s="170" t="s">
        <v>3995</v>
      </c>
      <c r="H321" s="171">
        <v>183.46</v>
      </c>
      <c r="I321" s="172"/>
      <c r="L321" s="168"/>
      <c r="M321" s="173"/>
      <c r="T321" s="174"/>
      <c r="AT321" s="169" t="s">
        <v>379</v>
      </c>
      <c r="AU321" s="169" t="s">
        <v>88</v>
      </c>
      <c r="AV321" s="13" t="s">
        <v>88</v>
      </c>
      <c r="AW321" s="13" t="s">
        <v>31</v>
      </c>
      <c r="AX321" s="13" t="s">
        <v>82</v>
      </c>
      <c r="AY321" s="169" t="s">
        <v>371</v>
      </c>
    </row>
    <row r="322" spans="2:65" s="1" customFormat="1" ht="24.2" customHeight="1" x14ac:dyDescent="0.2">
      <c r="B322" s="147"/>
      <c r="C322" s="148" t="s">
        <v>552</v>
      </c>
      <c r="D322" s="148" t="s">
        <v>373</v>
      </c>
      <c r="E322" s="149" t="s">
        <v>4136</v>
      </c>
      <c r="F322" s="150" t="s">
        <v>4137</v>
      </c>
      <c r="G322" s="151" t="s">
        <v>376</v>
      </c>
      <c r="H322" s="152">
        <v>183.46</v>
      </c>
      <c r="I322" s="153"/>
      <c r="J322" s="154">
        <f>ROUND(I322*H322,2)</f>
        <v>0</v>
      </c>
      <c r="K322" s="150"/>
      <c r="L322" s="32"/>
      <c r="M322" s="155" t="s">
        <v>1</v>
      </c>
      <c r="N322" s="156" t="s">
        <v>41</v>
      </c>
      <c r="P322" s="157">
        <f>O322*H322</f>
        <v>0</v>
      </c>
      <c r="Q322" s="157">
        <v>3.3000000000000002E-2</v>
      </c>
      <c r="R322" s="157">
        <f>Q322*H322</f>
        <v>6.0541800000000006</v>
      </c>
      <c r="S322" s="157">
        <v>0</v>
      </c>
      <c r="T322" s="158">
        <f>S322*H322</f>
        <v>0</v>
      </c>
      <c r="AR322" s="159" t="s">
        <v>377</v>
      </c>
      <c r="AT322" s="159" t="s">
        <v>373</v>
      </c>
      <c r="AU322" s="159" t="s">
        <v>88</v>
      </c>
      <c r="AY322" s="17" t="s">
        <v>371</v>
      </c>
      <c r="BE322" s="160">
        <f>IF(N322="základná",J322,0)</f>
        <v>0</v>
      </c>
      <c r="BF322" s="160">
        <f>IF(N322="znížená",J322,0)</f>
        <v>0</v>
      </c>
      <c r="BG322" s="160">
        <f>IF(N322="zákl. prenesená",J322,0)</f>
        <v>0</v>
      </c>
      <c r="BH322" s="160">
        <f>IF(N322="zníž. prenesená",J322,0)</f>
        <v>0</v>
      </c>
      <c r="BI322" s="160">
        <f>IF(N322="nulová",J322,0)</f>
        <v>0</v>
      </c>
      <c r="BJ322" s="17" t="s">
        <v>88</v>
      </c>
      <c r="BK322" s="160">
        <f>ROUND(I322*H322,2)</f>
        <v>0</v>
      </c>
      <c r="BL322" s="17" t="s">
        <v>377</v>
      </c>
      <c r="BM322" s="159" t="s">
        <v>4138</v>
      </c>
    </row>
    <row r="323" spans="2:65" s="12" customFormat="1" ht="11.25" x14ac:dyDescent="0.2">
      <c r="B323" s="161"/>
      <c r="D323" s="162" t="s">
        <v>379</v>
      </c>
      <c r="E323" s="163" t="s">
        <v>1</v>
      </c>
      <c r="F323" s="164" t="s">
        <v>515</v>
      </c>
      <c r="H323" s="163" t="s">
        <v>1</v>
      </c>
      <c r="I323" s="165"/>
      <c r="L323" s="161"/>
      <c r="M323" s="166"/>
      <c r="T323" s="167"/>
      <c r="AT323" s="163" t="s">
        <v>379</v>
      </c>
      <c r="AU323" s="163" t="s">
        <v>88</v>
      </c>
      <c r="AV323" s="12" t="s">
        <v>82</v>
      </c>
      <c r="AW323" s="12" t="s">
        <v>31</v>
      </c>
      <c r="AX323" s="12" t="s">
        <v>75</v>
      </c>
      <c r="AY323" s="163" t="s">
        <v>371</v>
      </c>
    </row>
    <row r="324" spans="2:65" s="13" customFormat="1" ht="11.25" x14ac:dyDescent="0.2">
      <c r="B324" s="168"/>
      <c r="D324" s="162" t="s">
        <v>379</v>
      </c>
      <c r="E324" s="169" t="s">
        <v>1</v>
      </c>
      <c r="F324" s="170" t="s">
        <v>4139</v>
      </c>
      <c r="H324" s="171">
        <v>183.46</v>
      </c>
      <c r="I324" s="172"/>
      <c r="L324" s="168"/>
      <c r="M324" s="173"/>
      <c r="T324" s="174"/>
      <c r="AT324" s="169" t="s">
        <v>379</v>
      </c>
      <c r="AU324" s="169" t="s">
        <v>88</v>
      </c>
      <c r="AV324" s="13" t="s">
        <v>88</v>
      </c>
      <c r="AW324" s="13" t="s">
        <v>31</v>
      </c>
      <c r="AX324" s="13" t="s">
        <v>75</v>
      </c>
      <c r="AY324" s="169" t="s">
        <v>371</v>
      </c>
    </row>
    <row r="325" spans="2:65" s="14" customFormat="1" ht="11.25" x14ac:dyDescent="0.2">
      <c r="B325" s="175"/>
      <c r="D325" s="162" t="s">
        <v>379</v>
      </c>
      <c r="E325" s="176" t="s">
        <v>3995</v>
      </c>
      <c r="F325" s="177" t="s">
        <v>383</v>
      </c>
      <c r="H325" s="178">
        <v>183.46</v>
      </c>
      <c r="I325" s="179"/>
      <c r="L325" s="175"/>
      <c r="M325" s="180"/>
      <c r="T325" s="181"/>
      <c r="AT325" s="176" t="s">
        <v>379</v>
      </c>
      <c r="AU325" s="176" t="s">
        <v>88</v>
      </c>
      <c r="AV325" s="14" t="s">
        <v>384</v>
      </c>
      <c r="AW325" s="14" t="s">
        <v>31</v>
      </c>
      <c r="AX325" s="14" t="s">
        <v>75</v>
      </c>
      <c r="AY325" s="176" t="s">
        <v>371</v>
      </c>
    </row>
    <row r="326" spans="2:65" s="15" customFormat="1" ht="11.25" x14ac:dyDescent="0.2">
      <c r="B326" s="182"/>
      <c r="D326" s="162" t="s">
        <v>379</v>
      </c>
      <c r="E326" s="183" t="s">
        <v>1</v>
      </c>
      <c r="F326" s="184" t="s">
        <v>385</v>
      </c>
      <c r="H326" s="185">
        <v>183.46</v>
      </c>
      <c r="I326" s="186"/>
      <c r="L326" s="182"/>
      <c r="M326" s="187"/>
      <c r="T326" s="188"/>
      <c r="AT326" s="183" t="s">
        <v>379</v>
      </c>
      <c r="AU326" s="183" t="s">
        <v>88</v>
      </c>
      <c r="AV326" s="15" t="s">
        <v>377</v>
      </c>
      <c r="AW326" s="15" t="s">
        <v>31</v>
      </c>
      <c r="AX326" s="15" t="s">
        <v>82</v>
      </c>
      <c r="AY326" s="183" t="s">
        <v>371</v>
      </c>
    </row>
    <row r="327" spans="2:65" s="1" customFormat="1" ht="33" customHeight="1" x14ac:dyDescent="0.2">
      <c r="B327" s="147"/>
      <c r="C327" s="148" t="s">
        <v>560</v>
      </c>
      <c r="D327" s="148" t="s">
        <v>373</v>
      </c>
      <c r="E327" s="149" t="s">
        <v>4140</v>
      </c>
      <c r="F327" s="150" t="s">
        <v>4141</v>
      </c>
      <c r="G327" s="151" t="s">
        <v>376</v>
      </c>
      <c r="H327" s="152">
        <v>9587.2240000000002</v>
      </c>
      <c r="I327" s="153"/>
      <c r="J327" s="154">
        <f>ROUND(I327*H327,2)</f>
        <v>0</v>
      </c>
      <c r="K327" s="150"/>
      <c r="L327" s="32"/>
      <c r="M327" s="155" t="s">
        <v>1</v>
      </c>
      <c r="N327" s="156" t="s">
        <v>41</v>
      </c>
      <c r="P327" s="157">
        <f>O327*H327</f>
        <v>0</v>
      </c>
      <c r="Q327" s="157">
        <v>1.08816E-2</v>
      </c>
      <c r="R327" s="157">
        <f>Q327*H327</f>
        <v>104.3243366784</v>
      </c>
      <c r="S327" s="157">
        <v>0</v>
      </c>
      <c r="T327" s="158">
        <f>S327*H327</f>
        <v>0</v>
      </c>
      <c r="AR327" s="159" t="s">
        <v>377</v>
      </c>
      <c r="AT327" s="159" t="s">
        <v>373</v>
      </c>
      <c r="AU327" s="159" t="s">
        <v>88</v>
      </c>
      <c r="AY327" s="17" t="s">
        <v>371</v>
      </c>
      <c r="BE327" s="160">
        <f>IF(N327="základná",J327,0)</f>
        <v>0</v>
      </c>
      <c r="BF327" s="160">
        <f>IF(N327="znížená",J327,0)</f>
        <v>0</v>
      </c>
      <c r="BG327" s="160">
        <f>IF(N327="zákl. prenesená",J327,0)</f>
        <v>0</v>
      </c>
      <c r="BH327" s="160">
        <f>IF(N327="zníž. prenesená",J327,0)</f>
        <v>0</v>
      </c>
      <c r="BI327" s="160">
        <f>IF(N327="nulová",J327,0)</f>
        <v>0</v>
      </c>
      <c r="BJ327" s="17" t="s">
        <v>88</v>
      </c>
      <c r="BK327" s="160">
        <f>ROUND(I327*H327,2)</f>
        <v>0</v>
      </c>
      <c r="BL327" s="17" t="s">
        <v>377</v>
      </c>
      <c r="BM327" s="159" t="s">
        <v>4142</v>
      </c>
    </row>
    <row r="328" spans="2:65" s="12" customFormat="1" ht="11.25" x14ac:dyDescent="0.2">
      <c r="B328" s="161"/>
      <c r="D328" s="162" t="s">
        <v>379</v>
      </c>
      <c r="E328" s="163" t="s">
        <v>1</v>
      </c>
      <c r="F328" s="164" t="s">
        <v>556</v>
      </c>
      <c r="H328" s="163" t="s">
        <v>1</v>
      </c>
      <c r="I328" s="165"/>
      <c r="L328" s="161"/>
      <c r="M328" s="166"/>
      <c r="T328" s="167"/>
      <c r="AT328" s="163" t="s">
        <v>379</v>
      </c>
      <c r="AU328" s="163" t="s">
        <v>88</v>
      </c>
      <c r="AV328" s="12" t="s">
        <v>82</v>
      </c>
      <c r="AW328" s="12" t="s">
        <v>31</v>
      </c>
      <c r="AX328" s="12" t="s">
        <v>75</v>
      </c>
      <c r="AY328" s="163" t="s">
        <v>371</v>
      </c>
    </row>
    <row r="329" spans="2:65" s="13" customFormat="1" ht="33.75" x14ac:dyDescent="0.2">
      <c r="B329" s="168"/>
      <c r="D329" s="162" t="s">
        <v>379</v>
      </c>
      <c r="E329" s="169" t="s">
        <v>1</v>
      </c>
      <c r="F329" s="170" t="s">
        <v>4143</v>
      </c>
      <c r="H329" s="171">
        <v>397.22300000000001</v>
      </c>
      <c r="I329" s="172"/>
      <c r="L329" s="168"/>
      <c r="M329" s="173"/>
      <c r="T329" s="174"/>
      <c r="AT329" s="169" t="s">
        <v>379</v>
      </c>
      <c r="AU329" s="169" t="s">
        <v>88</v>
      </c>
      <c r="AV329" s="13" t="s">
        <v>88</v>
      </c>
      <c r="AW329" s="13" t="s">
        <v>31</v>
      </c>
      <c r="AX329" s="13" t="s">
        <v>75</v>
      </c>
      <c r="AY329" s="169" t="s">
        <v>371</v>
      </c>
    </row>
    <row r="330" spans="2:65" s="13" customFormat="1" ht="33.75" x14ac:dyDescent="0.2">
      <c r="B330" s="168"/>
      <c r="D330" s="162" t="s">
        <v>379</v>
      </c>
      <c r="E330" s="169" t="s">
        <v>1</v>
      </c>
      <c r="F330" s="170" t="s">
        <v>4144</v>
      </c>
      <c r="H330" s="171">
        <v>495.262</v>
      </c>
      <c r="I330" s="172"/>
      <c r="L330" s="168"/>
      <c r="M330" s="173"/>
      <c r="T330" s="174"/>
      <c r="AT330" s="169" t="s">
        <v>379</v>
      </c>
      <c r="AU330" s="169" t="s">
        <v>88</v>
      </c>
      <c r="AV330" s="13" t="s">
        <v>88</v>
      </c>
      <c r="AW330" s="13" t="s">
        <v>31</v>
      </c>
      <c r="AX330" s="13" t="s">
        <v>75</v>
      </c>
      <c r="AY330" s="169" t="s">
        <v>371</v>
      </c>
    </row>
    <row r="331" spans="2:65" s="13" customFormat="1" ht="33.75" x14ac:dyDescent="0.2">
      <c r="B331" s="168"/>
      <c r="D331" s="162" t="s">
        <v>379</v>
      </c>
      <c r="E331" s="169" t="s">
        <v>1</v>
      </c>
      <c r="F331" s="170" t="s">
        <v>4145</v>
      </c>
      <c r="H331" s="171">
        <v>387.86500000000001</v>
      </c>
      <c r="I331" s="172"/>
      <c r="L331" s="168"/>
      <c r="M331" s="173"/>
      <c r="T331" s="174"/>
      <c r="AT331" s="169" t="s">
        <v>379</v>
      </c>
      <c r="AU331" s="169" t="s">
        <v>88</v>
      </c>
      <c r="AV331" s="13" t="s">
        <v>88</v>
      </c>
      <c r="AW331" s="13" t="s">
        <v>31</v>
      </c>
      <c r="AX331" s="13" t="s">
        <v>75</v>
      </c>
      <c r="AY331" s="169" t="s">
        <v>371</v>
      </c>
    </row>
    <row r="332" spans="2:65" s="13" customFormat="1" ht="33.75" x14ac:dyDescent="0.2">
      <c r="B332" s="168"/>
      <c r="D332" s="162" t="s">
        <v>379</v>
      </c>
      <c r="E332" s="169" t="s">
        <v>1</v>
      </c>
      <c r="F332" s="170" t="s">
        <v>4146</v>
      </c>
      <c r="H332" s="171">
        <v>1845.394</v>
      </c>
      <c r="I332" s="172"/>
      <c r="L332" s="168"/>
      <c r="M332" s="173"/>
      <c r="T332" s="174"/>
      <c r="AT332" s="169" t="s">
        <v>379</v>
      </c>
      <c r="AU332" s="169" t="s">
        <v>88</v>
      </c>
      <c r="AV332" s="13" t="s">
        <v>88</v>
      </c>
      <c r="AW332" s="13" t="s">
        <v>31</v>
      </c>
      <c r="AX332" s="13" t="s">
        <v>75</v>
      </c>
      <c r="AY332" s="169" t="s">
        <v>371</v>
      </c>
    </row>
    <row r="333" spans="2:65" s="13" customFormat="1" ht="33.75" x14ac:dyDescent="0.2">
      <c r="B333" s="168"/>
      <c r="D333" s="162" t="s">
        <v>379</v>
      </c>
      <c r="E333" s="169" t="s">
        <v>1</v>
      </c>
      <c r="F333" s="170" t="s">
        <v>4147</v>
      </c>
      <c r="H333" s="171">
        <v>911.09699999999998</v>
      </c>
      <c r="I333" s="172"/>
      <c r="L333" s="168"/>
      <c r="M333" s="173"/>
      <c r="T333" s="174"/>
      <c r="AT333" s="169" t="s">
        <v>379</v>
      </c>
      <c r="AU333" s="169" t="s">
        <v>88</v>
      </c>
      <c r="AV333" s="13" t="s">
        <v>88</v>
      </c>
      <c r="AW333" s="13" t="s">
        <v>31</v>
      </c>
      <c r="AX333" s="13" t="s">
        <v>75</v>
      </c>
      <c r="AY333" s="169" t="s">
        <v>371</v>
      </c>
    </row>
    <row r="334" spans="2:65" s="13" customFormat="1" ht="33.75" x14ac:dyDescent="0.2">
      <c r="B334" s="168"/>
      <c r="D334" s="162" t="s">
        <v>379</v>
      </c>
      <c r="E334" s="169" t="s">
        <v>1</v>
      </c>
      <c r="F334" s="170" t="s">
        <v>4148</v>
      </c>
      <c r="H334" s="171">
        <v>1832.8510000000001</v>
      </c>
      <c r="I334" s="172"/>
      <c r="L334" s="168"/>
      <c r="M334" s="173"/>
      <c r="T334" s="174"/>
      <c r="AT334" s="169" t="s">
        <v>379</v>
      </c>
      <c r="AU334" s="169" t="s">
        <v>88</v>
      </c>
      <c r="AV334" s="13" t="s">
        <v>88</v>
      </c>
      <c r="AW334" s="13" t="s">
        <v>31</v>
      </c>
      <c r="AX334" s="13" t="s">
        <v>75</v>
      </c>
      <c r="AY334" s="169" t="s">
        <v>371</v>
      </c>
    </row>
    <row r="335" spans="2:65" s="13" customFormat="1" ht="33.75" x14ac:dyDescent="0.2">
      <c r="B335" s="168"/>
      <c r="D335" s="162" t="s">
        <v>379</v>
      </c>
      <c r="E335" s="169" t="s">
        <v>1</v>
      </c>
      <c r="F335" s="170" t="s">
        <v>4149</v>
      </c>
      <c r="H335" s="171">
        <v>675.48599999999999</v>
      </c>
      <c r="I335" s="172"/>
      <c r="L335" s="168"/>
      <c r="M335" s="173"/>
      <c r="T335" s="174"/>
      <c r="AT335" s="169" t="s">
        <v>379</v>
      </c>
      <c r="AU335" s="169" t="s">
        <v>88</v>
      </c>
      <c r="AV335" s="13" t="s">
        <v>88</v>
      </c>
      <c r="AW335" s="13" t="s">
        <v>31</v>
      </c>
      <c r="AX335" s="13" t="s">
        <v>75</v>
      </c>
      <c r="AY335" s="169" t="s">
        <v>371</v>
      </c>
    </row>
    <row r="336" spans="2:65" s="13" customFormat="1" ht="33.75" x14ac:dyDescent="0.2">
      <c r="B336" s="168"/>
      <c r="D336" s="162" t="s">
        <v>379</v>
      </c>
      <c r="E336" s="169" t="s">
        <v>1</v>
      </c>
      <c r="F336" s="170" t="s">
        <v>4150</v>
      </c>
      <c r="H336" s="171">
        <v>490.589</v>
      </c>
      <c r="I336" s="172"/>
      <c r="L336" s="168"/>
      <c r="M336" s="173"/>
      <c r="T336" s="174"/>
      <c r="AT336" s="169" t="s">
        <v>379</v>
      </c>
      <c r="AU336" s="169" t="s">
        <v>88</v>
      </c>
      <c r="AV336" s="13" t="s">
        <v>88</v>
      </c>
      <c r="AW336" s="13" t="s">
        <v>31</v>
      </c>
      <c r="AX336" s="13" t="s">
        <v>75</v>
      </c>
      <c r="AY336" s="169" t="s">
        <v>371</v>
      </c>
    </row>
    <row r="337" spans="2:51" s="13" customFormat="1" ht="33.75" x14ac:dyDescent="0.2">
      <c r="B337" s="168"/>
      <c r="D337" s="162" t="s">
        <v>379</v>
      </c>
      <c r="E337" s="169" t="s">
        <v>1</v>
      </c>
      <c r="F337" s="170" t="s">
        <v>4151</v>
      </c>
      <c r="H337" s="171">
        <v>481.06900000000002</v>
      </c>
      <c r="I337" s="172"/>
      <c r="L337" s="168"/>
      <c r="M337" s="173"/>
      <c r="T337" s="174"/>
      <c r="AT337" s="169" t="s">
        <v>379</v>
      </c>
      <c r="AU337" s="169" t="s">
        <v>88</v>
      </c>
      <c r="AV337" s="13" t="s">
        <v>88</v>
      </c>
      <c r="AW337" s="13" t="s">
        <v>31</v>
      </c>
      <c r="AX337" s="13" t="s">
        <v>75</v>
      </c>
      <c r="AY337" s="169" t="s">
        <v>371</v>
      </c>
    </row>
    <row r="338" spans="2:51" s="14" customFormat="1" ht="11.25" x14ac:dyDescent="0.2">
      <c r="B338" s="175"/>
      <c r="D338" s="162" t="s">
        <v>379</v>
      </c>
      <c r="E338" s="176" t="s">
        <v>1</v>
      </c>
      <c r="F338" s="177" t="s">
        <v>383</v>
      </c>
      <c r="H338" s="178">
        <v>7516.8360000000002</v>
      </c>
      <c r="I338" s="179"/>
      <c r="L338" s="175"/>
      <c r="M338" s="180"/>
      <c r="T338" s="181"/>
      <c r="AT338" s="176" t="s">
        <v>379</v>
      </c>
      <c r="AU338" s="176" t="s">
        <v>88</v>
      </c>
      <c r="AV338" s="14" t="s">
        <v>384</v>
      </c>
      <c r="AW338" s="14" t="s">
        <v>31</v>
      </c>
      <c r="AX338" s="14" t="s">
        <v>75</v>
      </c>
      <c r="AY338" s="176" t="s">
        <v>371</v>
      </c>
    </row>
    <row r="339" spans="2:51" s="12" customFormat="1" ht="11.25" x14ac:dyDescent="0.2">
      <c r="B339" s="161"/>
      <c r="D339" s="162" t="s">
        <v>379</v>
      </c>
      <c r="E339" s="163" t="s">
        <v>1</v>
      </c>
      <c r="F339" s="164" t="s">
        <v>503</v>
      </c>
      <c r="H339" s="163" t="s">
        <v>1</v>
      </c>
      <c r="I339" s="165"/>
      <c r="L339" s="161"/>
      <c r="M339" s="166"/>
      <c r="T339" s="167"/>
      <c r="AT339" s="163" t="s">
        <v>379</v>
      </c>
      <c r="AU339" s="163" t="s">
        <v>88</v>
      </c>
      <c r="AV339" s="12" t="s">
        <v>82</v>
      </c>
      <c r="AW339" s="12" t="s">
        <v>31</v>
      </c>
      <c r="AX339" s="12" t="s">
        <v>75</v>
      </c>
      <c r="AY339" s="163" t="s">
        <v>371</v>
      </c>
    </row>
    <row r="340" spans="2:51" s="13" customFormat="1" ht="33.75" x14ac:dyDescent="0.2">
      <c r="B340" s="168"/>
      <c r="D340" s="162" t="s">
        <v>379</v>
      </c>
      <c r="E340" s="169" t="s">
        <v>1</v>
      </c>
      <c r="F340" s="170" t="s">
        <v>4152</v>
      </c>
      <c r="H340" s="171">
        <v>384.94200000000001</v>
      </c>
      <c r="I340" s="172"/>
      <c r="L340" s="168"/>
      <c r="M340" s="173"/>
      <c r="T340" s="174"/>
      <c r="AT340" s="169" t="s">
        <v>379</v>
      </c>
      <c r="AU340" s="169" t="s">
        <v>88</v>
      </c>
      <c r="AV340" s="13" t="s">
        <v>88</v>
      </c>
      <c r="AW340" s="13" t="s">
        <v>31</v>
      </c>
      <c r="AX340" s="13" t="s">
        <v>75</v>
      </c>
      <c r="AY340" s="169" t="s">
        <v>371</v>
      </c>
    </row>
    <row r="341" spans="2:51" s="13" customFormat="1" ht="33.75" x14ac:dyDescent="0.2">
      <c r="B341" s="168"/>
      <c r="D341" s="162" t="s">
        <v>379</v>
      </c>
      <c r="E341" s="169" t="s">
        <v>1</v>
      </c>
      <c r="F341" s="170" t="s">
        <v>4153</v>
      </c>
      <c r="H341" s="171">
        <v>437.93200000000002</v>
      </c>
      <c r="I341" s="172"/>
      <c r="L341" s="168"/>
      <c r="M341" s="173"/>
      <c r="T341" s="174"/>
      <c r="AT341" s="169" t="s">
        <v>379</v>
      </c>
      <c r="AU341" s="169" t="s">
        <v>88</v>
      </c>
      <c r="AV341" s="13" t="s">
        <v>88</v>
      </c>
      <c r="AW341" s="13" t="s">
        <v>31</v>
      </c>
      <c r="AX341" s="13" t="s">
        <v>75</v>
      </c>
      <c r="AY341" s="169" t="s">
        <v>371</v>
      </c>
    </row>
    <row r="342" spans="2:51" s="13" customFormat="1" ht="33.75" x14ac:dyDescent="0.2">
      <c r="B342" s="168"/>
      <c r="D342" s="162" t="s">
        <v>379</v>
      </c>
      <c r="E342" s="169" t="s">
        <v>1</v>
      </c>
      <c r="F342" s="170" t="s">
        <v>4154</v>
      </c>
      <c r="H342" s="171">
        <v>429.005</v>
      </c>
      <c r="I342" s="172"/>
      <c r="L342" s="168"/>
      <c r="M342" s="173"/>
      <c r="T342" s="174"/>
      <c r="AT342" s="169" t="s">
        <v>379</v>
      </c>
      <c r="AU342" s="169" t="s">
        <v>88</v>
      </c>
      <c r="AV342" s="13" t="s">
        <v>88</v>
      </c>
      <c r="AW342" s="13" t="s">
        <v>31</v>
      </c>
      <c r="AX342" s="13" t="s">
        <v>75</v>
      </c>
      <c r="AY342" s="169" t="s">
        <v>371</v>
      </c>
    </row>
    <row r="343" spans="2:51" s="13" customFormat="1" ht="33.75" x14ac:dyDescent="0.2">
      <c r="B343" s="168"/>
      <c r="D343" s="162" t="s">
        <v>379</v>
      </c>
      <c r="E343" s="169" t="s">
        <v>1</v>
      </c>
      <c r="F343" s="170" t="s">
        <v>4155</v>
      </c>
      <c r="H343" s="171">
        <v>579.01300000000003</v>
      </c>
      <c r="I343" s="172"/>
      <c r="L343" s="168"/>
      <c r="M343" s="173"/>
      <c r="T343" s="174"/>
      <c r="AT343" s="169" t="s">
        <v>379</v>
      </c>
      <c r="AU343" s="169" t="s">
        <v>88</v>
      </c>
      <c r="AV343" s="13" t="s">
        <v>88</v>
      </c>
      <c r="AW343" s="13" t="s">
        <v>31</v>
      </c>
      <c r="AX343" s="13" t="s">
        <v>75</v>
      </c>
      <c r="AY343" s="169" t="s">
        <v>371</v>
      </c>
    </row>
    <row r="344" spans="2:51" s="13" customFormat="1" ht="33.75" x14ac:dyDescent="0.2">
      <c r="B344" s="168"/>
      <c r="D344" s="162" t="s">
        <v>379</v>
      </c>
      <c r="E344" s="169" t="s">
        <v>1</v>
      </c>
      <c r="F344" s="170" t="s">
        <v>4156</v>
      </c>
      <c r="H344" s="171">
        <v>373.21899999999999</v>
      </c>
      <c r="I344" s="172"/>
      <c r="L344" s="168"/>
      <c r="M344" s="173"/>
      <c r="T344" s="174"/>
      <c r="AT344" s="169" t="s">
        <v>379</v>
      </c>
      <c r="AU344" s="169" t="s">
        <v>88</v>
      </c>
      <c r="AV344" s="13" t="s">
        <v>88</v>
      </c>
      <c r="AW344" s="13" t="s">
        <v>31</v>
      </c>
      <c r="AX344" s="13" t="s">
        <v>75</v>
      </c>
      <c r="AY344" s="169" t="s">
        <v>371</v>
      </c>
    </row>
    <row r="345" spans="2:51" s="13" customFormat="1" ht="33.75" x14ac:dyDescent="0.2">
      <c r="B345" s="168"/>
      <c r="D345" s="162" t="s">
        <v>379</v>
      </c>
      <c r="E345" s="169" t="s">
        <v>1</v>
      </c>
      <c r="F345" s="170" t="s">
        <v>4157</v>
      </c>
      <c r="H345" s="171">
        <v>332.20800000000003</v>
      </c>
      <c r="I345" s="172"/>
      <c r="L345" s="168"/>
      <c r="M345" s="173"/>
      <c r="T345" s="174"/>
      <c r="AT345" s="169" t="s">
        <v>379</v>
      </c>
      <c r="AU345" s="169" t="s">
        <v>88</v>
      </c>
      <c r="AV345" s="13" t="s">
        <v>88</v>
      </c>
      <c r="AW345" s="13" t="s">
        <v>31</v>
      </c>
      <c r="AX345" s="13" t="s">
        <v>75</v>
      </c>
      <c r="AY345" s="169" t="s">
        <v>371</v>
      </c>
    </row>
    <row r="346" spans="2:51" s="13" customFormat="1" ht="33.75" x14ac:dyDescent="0.2">
      <c r="B346" s="168"/>
      <c r="D346" s="162" t="s">
        <v>379</v>
      </c>
      <c r="E346" s="169" t="s">
        <v>1</v>
      </c>
      <c r="F346" s="170" t="s">
        <v>4158</v>
      </c>
      <c r="H346" s="171">
        <v>347.80700000000002</v>
      </c>
      <c r="I346" s="172"/>
      <c r="L346" s="168"/>
      <c r="M346" s="173"/>
      <c r="T346" s="174"/>
      <c r="AT346" s="169" t="s">
        <v>379</v>
      </c>
      <c r="AU346" s="169" t="s">
        <v>88</v>
      </c>
      <c r="AV346" s="13" t="s">
        <v>88</v>
      </c>
      <c r="AW346" s="13" t="s">
        <v>31</v>
      </c>
      <c r="AX346" s="13" t="s">
        <v>75</v>
      </c>
      <c r="AY346" s="169" t="s">
        <v>371</v>
      </c>
    </row>
    <row r="347" spans="2:51" s="13" customFormat="1" ht="11.25" x14ac:dyDescent="0.2">
      <c r="B347" s="168"/>
      <c r="D347" s="162" t="s">
        <v>379</v>
      </c>
      <c r="E347" s="169" t="s">
        <v>1</v>
      </c>
      <c r="F347" s="170" t="s">
        <v>4159</v>
      </c>
      <c r="H347" s="171">
        <v>36.606999999999999</v>
      </c>
      <c r="I347" s="172"/>
      <c r="L347" s="168"/>
      <c r="M347" s="173"/>
      <c r="T347" s="174"/>
      <c r="AT347" s="169" t="s">
        <v>379</v>
      </c>
      <c r="AU347" s="169" t="s">
        <v>88</v>
      </c>
      <c r="AV347" s="13" t="s">
        <v>88</v>
      </c>
      <c r="AW347" s="13" t="s">
        <v>31</v>
      </c>
      <c r="AX347" s="13" t="s">
        <v>75</v>
      </c>
      <c r="AY347" s="169" t="s">
        <v>371</v>
      </c>
    </row>
    <row r="348" spans="2:51" s="14" customFormat="1" ht="11.25" x14ac:dyDescent="0.2">
      <c r="B348" s="175"/>
      <c r="D348" s="162" t="s">
        <v>379</v>
      </c>
      <c r="E348" s="176" t="s">
        <v>1</v>
      </c>
      <c r="F348" s="177" t="s">
        <v>383</v>
      </c>
      <c r="H348" s="178">
        <v>2920.7330000000002</v>
      </c>
      <c r="I348" s="179"/>
      <c r="L348" s="175"/>
      <c r="M348" s="180"/>
      <c r="T348" s="181"/>
      <c r="AT348" s="176" t="s">
        <v>379</v>
      </c>
      <c r="AU348" s="176" t="s">
        <v>88</v>
      </c>
      <c r="AV348" s="14" t="s">
        <v>384</v>
      </c>
      <c r="AW348" s="14" t="s">
        <v>31</v>
      </c>
      <c r="AX348" s="14" t="s">
        <v>75</v>
      </c>
      <c r="AY348" s="176" t="s">
        <v>371</v>
      </c>
    </row>
    <row r="349" spans="2:51" s="12" customFormat="1" ht="11.25" x14ac:dyDescent="0.2">
      <c r="B349" s="161"/>
      <c r="D349" s="162" t="s">
        <v>379</v>
      </c>
      <c r="E349" s="163" t="s">
        <v>1</v>
      </c>
      <c r="F349" s="164" t="s">
        <v>4105</v>
      </c>
      <c r="H349" s="163" t="s">
        <v>1</v>
      </c>
      <c r="I349" s="165"/>
      <c r="L349" s="161"/>
      <c r="M349" s="166"/>
      <c r="T349" s="167"/>
      <c r="AT349" s="163" t="s">
        <v>379</v>
      </c>
      <c r="AU349" s="163" t="s">
        <v>88</v>
      </c>
      <c r="AV349" s="12" t="s">
        <v>82</v>
      </c>
      <c r="AW349" s="12" t="s">
        <v>31</v>
      </c>
      <c r="AX349" s="12" t="s">
        <v>75</v>
      </c>
      <c r="AY349" s="163" t="s">
        <v>371</v>
      </c>
    </row>
    <row r="350" spans="2:51" s="13" customFormat="1" ht="33.75" x14ac:dyDescent="0.2">
      <c r="B350" s="168"/>
      <c r="D350" s="162" t="s">
        <v>379</v>
      </c>
      <c r="E350" s="169" t="s">
        <v>1</v>
      </c>
      <c r="F350" s="170" t="s">
        <v>4160</v>
      </c>
      <c r="H350" s="171">
        <v>453.96699999999998</v>
      </c>
      <c r="I350" s="172"/>
      <c r="L350" s="168"/>
      <c r="M350" s="173"/>
      <c r="T350" s="174"/>
      <c r="AT350" s="169" t="s">
        <v>379</v>
      </c>
      <c r="AU350" s="169" t="s">
        <v>88</v>
      </c>
      <c r="AV350" s="13" t="s">
        <v>88</v>
      </c>
      <c r="AW350" s="13" t="s">
        <v>31</v>
      </c>
      <c r="AX350" s="13" t="s">
        <v>75</v>
      </c>
      <c r="AY350" s="169" t="s">
        <v>371</v>
      </c>
    </row>
    <row r="351" spans="2:51" s="13" customFormat="1" ht="33.75" x14ac:dyDescent="0.2">
      <c r="B351" s="168"/>
      <c r="D351" s="162" t="s">
        <v>379</v>
      </c>
      <c r="E351" s="169" t="s">
        <v>1</v>
      </c>
      <c r="F351" s="170" t="s">
        <v>4161</v>
      </c>
      <c r="H351" s="171">
        <v>347.11500000000001</v>
      </c>
      <c r="I351" s="172"/>
      <c r="L351" s="168"/>
      <c r="M351" s="173"/>
      <c r="T351" s="174"/>
      <c r="AT351" s="169" t="s">
        <v>379</v>
      </c>
      <c r="AU351" s="169" t="s">
        <v>88</v>
      </c>
      <c r="AV351" s="13" t="s">
        <v>88</v>
      </c>
      <c r="AW351" s="13" t="s">
        <v>31</v>
      </c>
      <c r="AX351" s="13" t="s">
        <v>75</v>
      </c>
      <c r="AY351" s="169" t="s">
        <v>371</v>
      </c>
    </row>
    <row r="352" spans="2:51" s="13" customFormat="1" ht="33.75" x14ac:dyDescent="0.2">
      <c r="B352" s="168"/>
      <c r="D352" s="162" t="s">
        <v>379</v>
      </c>
      <c r="E352" s="169" t="s">
        <v>1</v>
      </c>
      <c r="F352" s="170" t="s">
        <v>4162</v>
      </c>
      <c r="H352" s="171">
        <v>392.101</v>
      </c>
      <c r="I352" s="172"/>
      <c r="L352" s="168"/>
      <c r="M352" s="173"/>
      <c r="T352" s="174"/>
      <c r="AT352" s="169" t="s">
        <v>379</v>
      </c>
      <c r="AU352" s="169" t="s">
        <v>88</v>
      </c>
      <c r="AV352" s="13" t="s">
        <v>88</v>
      </c>
      <c r="AW352" s="13" t="s">
        <v>31</v>
      </c>
      <c r="AX352" s="13" t="s">
        <v>75</v>
      </c>
      <c r="AY352" s="169" t="s">
        <v>371</v>
      </c>
    </row>
    <row r="353" spans="2:65" s="14" customFormat="1" ht="11.25" x14ac:dyDescent="0.2">
      <c r="B353" s="175"/>
      <c r="D353" s="162" t="s">
        <v>379</v>
      </c>
      <c r="E353" s="176" t="s">
        <v>1</v>
      </c>
      <c r="F353" s="177" t="s">
        <v>383</v>
      </c>
      <c r="H353" s="178">
        <v>1193.183</v>
      </c>
      <c r="I353" s="179"/>
      <c r="L353" s="175"/>
      <c r="M353" s="180"/>
      <c r="T353" s="181"/>
      <c r="AT353" s="176" t="s">
        <v>379</v>
      </c>
      <c r="AU353" s="176" t="s">
        <v>88</v>
      </c>
      <c r="AV353" s="14" t="s">
        <v>384</v>
      </c>
      <c r="AW353" s="14" t="s">
        <v>31</v>
      </c>
      <c r="AX353" s="14" t="s">
        <v>75</v>
      </c>
      <c r="AY353" s="176" t="s">
        <v>371</v>
      </c>
    </row>
    <row r="354" spans="2:65" s="12" customFormat="1" ht="11.25" x14ac:dyDescent="0.2">
      <c r="B354" s="161"/>
      <c r="D354" s="162" t="s">
        <v>379</v>
      </c>
      <c r="E354" s="163" t="s">
        <v>1</v>
      </c>
      <c r="F354" s="164" t="s">
        <v>4163</v>
      </c>
      <c r="H354" s="163" t="s">
        <v>1</v>
      </c>
      <c r="I354" s="165"/>
      <c r="L354" s="161"/>
      <c r="M354" s="166"/>
      <c r="T354" s="167"/>
      <c r="AT354" s="163" t="s">
        <v>379</v>
      </c>
      <c r="AU354" s="163" t="s">
        <v>88</v>
      </c>
      <c r="AV354" s="12" t="s">
        <v>82</v>
      </c>
      <c r="AW354" s="12" t="s">
        <v>31</v>
      </c>
      <c r="AX354" s="12" t="s">
        <v>75</v>
      </c>
      <c r="AY354" s="163" t="s">
        <v>371</v>
      </c>
    </row>
    <row r="355" spans="2:65" s="13" customFormat="1" ht="11.25" x14ac:dyDescent="0.2">
      <c r="B355" s="168"/>
      <c r="D355" s="162" t="s">
        <v>379</v>
      </c>
      <c r="E355" s="169" t="s">
        <v>1</v>
      </c>
      <c r="F355" s="170" t="s">
        <v>1255</v>
      </c>
      <c r="H355" s="171">
        <v>-725.15099999999995</v>
      </c>
      <c r="I355" s="172"/>
      <c r="L355" s="168"/>
      <c r="M355" s="173"/>
      <c r="T355" s="174"/>
      <c r="AT355" s="169" t="s">
        <v>379</v>
      </c>
      <c r="AU355" s="169" t="s">
        <v>88</v>
      </c>
      <c r="AV355" s="13" t="s">
        <v>88</v>
      </c>
      <c r="AW355" s="13" t="s">
        <v>31</v>
      </c>
      <c r="AX355" s="13" t="s">
        <v>75</v>
      </c>
      <c r="AY355" s="169" t="s">
        <v>371</v>
      </c>
    </row>
    <row r="356" spans="2:65" s="12" customFormat="1" ht="11.25" x14ac:dyDescent="0.2">
      <c r="B356" s="161"/>
      <c r="D356" s="162" t="s">
        <v>379</v>
      </c>
      <c r="E356" s="163" t="s">
        <v>1</v>
      </c>
      <c r="F356" s="164" t="s">
        <v>4164</v>
      </c>
      <c r="H356" s="163" t="s">
        <v>1</v>
      </c>
      <c r="I356" s="165"/>
      <c r="L356" s="161"/>
      <c r="M356" s="166"/>
      <c r="T356" s="167"/>
      <c r="AT356" s="163" t="s">
        <v>379</v>
      </c>
      <c r="AU356" s="163" t="s">
        <v>88</v>
      </c>
      <c r="AV356" s="12" t="s">
        <v>82</v>
      </c>
      <c r="AW356" s="12" t="s">
        <v>31</v>
      </c>
      <c r="AX356" s="12" t="s">
        <v>75</v>
      </c>
      <c r="AY356" s="163" t="s">
        <v>371</v>
      </c>
    </row>
    <row r="357" spans="2:65" s="13" customFormat="1" ht="11.25" x14ac:dyDescent="0.2">
      <c r="B357" s="168"/>
      <c r="D357" s="162" t="s">
        <v>379</v>
      </c>
      <c r="E357" s="169" t="s">
        <v>1</v>
      </c>
      <c r="F357" s="170" t="s">
        <v>4165</v>
      </c>
      <c r="H357" s="171">
        <v>-532.79999999999995</v>
      </c>
      <c r="I357" s="172"/>
      <c r="L357" s="168"/>
      <c r="M357" s="173"/>
      <c r="T357" s="174"/>
      <c r="AT357" s="169" t="s">
        <v>379</v>
      </c>
      <c r="AU357" s="169" t="s">
        <v>88</v>
      </c>
      <c r="AV357" s="13" t="s">
        <v>88</v>
      </c>
      <c r="AW357" s="13" t="s">
        <v>31</v>
      </c>
      <c r="AX357" s="13" t="s">
        <v>75</v>
      </c>
      <c r="AY357" s="169" t="s">
        <v>371</v>
      </c>
    </row>
    <row r="358" spans="2:65" s="12" customFormat="1" ht="11.25" x14ac:dyDescent="0.2">
      <c r="B358" s="161"/>
      <c r="D358" s="162" t="s">
        <v>379</v>
      </c>
      <c r="E358" s="163" t="s">
        <v>1</v>
      </c>
      <c r="F358" s="164" t="s">
        <v>4166</v>
      </c>
      <c r="H358" s="163" t="s">
        <v>1</v>
      </c>
      <c r="I358" s="165"/>
      <c r="L358" s="161"/>
      <c r="M358" s="166"/>
      <c r="T358" s="167"/>
      <c r="AT358" s="163" t="s">
        <v>379</v>
      </c>
      <c r="AU358" s="163" t="s">
        <v>88</v>
      </c>
      <c r="AV358" s="12" t="s">
        <v>82</v>
      </c>
      <c r="AW358" s="12" t="s">
        <v>31</v>
      </c>
      <c r="AX358" s="12" t="s">
        <v>75</v>
      </c>
      <c r="AY358" s="163" t="s">
        <v>371</v>
      </c>
    </row>
    <row r="359" spans="2:65" s="13" customFormat="1" ht="11.25" x14ac:dyDescent="0.2">
      <c r="B359" s="168"/>
      <c r="D359" s="162" t="s">
        <v>379</v>
      </c>
      <c r="E359" s="169" t="s">
        <v>1</v>
      </c>
      <c r="F359" s="170" t="s">
        <v>4167</v>
      </c>
      <c r="H359" s="171">
        <v>-785.577</v>
      </c>
      <c r="I359" s="172"/>
      <c r="L359" s="168"/>
      <c r="M359" s="173"/>
      <c r="T359" s="174"/>
      <c r="AT359" s="169" t="s">
        <v>379</v>
      </c>
      <c r="AU359" s="169" t="s">
        <v>88</v>
      </c>
      <c r="AV359" s="13" t="s">
        <v>88</v>
      </c>
      <c r="AW359" s="13" t="s">
        <v>31</v>
      </c>
      <c r="AX359" s="13" t="s">
        <v>75</v>
      </c>
      <c r="AY359" s="169" t="s">
        <v>371</v>
      </c>
    </row>
    <row r="360" spans="2:65" s="12" customFormat="1" ht="11.25" x14ac:dyDescent="0.2">
      <c r="B360" s="161"/>
      <c r="D360" s="162" t="s">
        <v>379</v>
      </c>
      <c r="E360" s="163" t="s">
        <v>1</v>
      </c>
      <c r="F360" s="164" t="s">
        <v>4168</v>
      </c>
      <c r="H360" s="163" t="s">
        <v>1</v>
      </c>
      <c r="I360" s="165"/>
      <c r="L360" s="161"/>
      <c r="M360" s="166"/>
      <c r="T360" s="167"/>
      <c r="AT360" s="163" t="s">
        <v>379</v>
      </c>
      <c r="AU360" s="163" t="s">
        <v>88</v>
      </c>
      <c r="AV360" s="12" t="s">
        <v>82</v>
      </c>
      <c r="AW360" s="12" t="s">
        <v>31</v>
      </c>
      <c r="AX360" s="12" t="s">
        <v>75</v>
      </c>
      <c r="AY360" s="163" t="s">
        <v>371</v>
      </c>
    </row>
    <row r="361" spans="2:65" s="13" customFormat="1" ht="11.25" x14ac:dyDescent="0.2">
      <c r="B361" s="168"/>
      <c r="D361" s="162" t="s">
        <v>379</v>
      </c>
      <c r="E361" s="169" t="s">
        <v>1</v>
      </c>
      <c r="F361" s="170" t="s">
        <v>4169</v>
      </c>
      <c r="H361" s="171">
        <v>0</v>
      </c>
      <c r="I361" s="172"/>
      <c r="L361" s="168"/>
      <c r="M361" s="173"/>
      <c r="T361" s="174"/>
      <c r="AT361" s="169" t="s">
        <v>379</v>
      </c>
      <c r="AU361" s="169" t="s">
        <v>88</v>
      </c>
      <c r="AV361" s="13" t="s">
        <v>88</v>
      </c>
      <c r="AW361" s="13" t="s">
        <v>31</v>
      </c>
      <c r="AX361" s="13" t="s">
        <v>75</v>
      </c>
      <c r="AY361" s="169" t="s">
        <v>371</v>
      </c>
    </row>
    <row r="362" spans="2:65" s="15" customFormat="1" ht="11.25" x14ac:dyDescent="0.2">
      <c r="B362" s="182"/>
      <c r="D362" s="162" t="s">
        <v>379</v>
      </c>
      <c r="E362" s="183" t="s">
        <v>215</v>
      </c>
      <c r="F362" s="184" t="s">
        <v>385</v>
      </c>
      <c r="H362" s="185">
        <v>9587.2240000000002</v>
      </c>
      <c r="I362" s="186"/>
      <c r="L362" s="182"/>
      <c r="M362" s="187"/>
      <c r="T362" s="188"/>
      <c r="AT362" s="183" t="s">
        <v>379</v>
      </c>
      <c r="AU362" s="183" t="s">
        <v>88</v>
      </c>
      <c r="AV362" s="15" t="s">
        <v>377</v>
      </c>
      <c r="AW362" s="15" t="s">
        <v>31</v>
      </c>
      <c r="AX362" s="15" t="s">
        <v>82</v>
      </c>
      <c r="AY362" s="183" t="s">
        <v>371</v>
      </c>
    </row>
    <row r="363" spans="2:65" s="1" customFormat="1" ht="24.2" customHeight="1" x14ac:dyDescent="0.2">
      <c r="B363" s="147"/>
      <c r="C363" s="148" t="s">
        <v>566</v>
      </c>
      <c r="D363" s="148" t="s">
        <v>373</v>
      </c>
      <c r="E363" s="149" t="s">
        <v>4170</v>
      </c>
      <c r="F363" s="150" t="s">
        <v>4171</v>
      </c>
      <c r="G363" s="151" t="s">
        <v>376</v>
      </c>
      <c r="H363" s="152">
        <v>0</v>
      </c>
      <c r="I363" s="153"/>
      <c r="J363" s="154">
        <f>ROUND(I363*H363,2)</f>
        <v>0</v>
      </c>
      <c r="K363" s="150"/>
      <c r="L363" s="32"/>
      <c r="M363" s="155" t="s">
        <v>1</v>
      </c>
      <c r="N363" s="156" t="s">
        <v>41</v>
      </c>
      <c r="P363" s="157">
        <f>O363*H363</f>
        <v>0</v>
      </c>
      <c r="Q363" s="157">
        <v>3.5872000000000001E-2</v>
      </c>
      <c r="R363" s="157">
        <f>Q363*H363</f>
        <v>0</v>
      </c>
      <c r="S363" s="157">
        <v>0</v>
      </c>
      <c r="T363" s="158">
        <f>S363*H363</f>
        <v>0</v>
      </c>
      <c r="AR363" s="159" t="s">
        <v>377</v>
      </c>
      <c r="AT363" s="159" t="s">
        <v>373</v>
      </c>
      <c r="AU363" s="159" t="s">
        <v>88</v>
      </c>
      <c r="AY363" s="17" t="s">
        <v>371</v>
      </c>
      <c r="BE363" s="160">
        <f>IF(N363="základná",J363,0)</f>
        <v>0</v>
      </c>
      <c r="BF363" s="160">
        <f>IF(N363="znížená",J363,0)</f>
        <v>0</v>
      </c>
      <c r="BG363" s="160">
        <f>IF(N363="zákl. prenesená",J363,0)</f>
        <v>0</v>
      </c>
      <c r="BH363" s="160">
        <f>IF(N363="zníž. prenesená",J363,0)</f>
        <v>0</v>
      </c>
      <c r="BI363" s="160">
        <f>IF(N363="nulová",J363,0)</f>
        <v>0</v>
      </c>
      <c r="BJ363" s="17" t="s">
        <v>88</v>
      </c>
      <c r="BK363" s="160">
        <f>ROUND(I363*H363,2)</f>
        <v>0</v>
      </c>
      <c r="BL363" s="17" t="s">
        <v>377</v>
      </c>
      <c r="BM363" s="159" t="s">
        <v>4172</v>
      </c>
    </row>
    <row r="364" spans="2:65" s="13" customFormat="1" ht="11.25" x14ac:dyDescent="0.2">
      <c r="B364" s="168"/>
      <c r="D364" s="162" t="s">
        <v>379</v>
      </c>
      <c r="E364" s="169" t="s">
        <v>1</v>
      </c>
      <c r="F364" s="170" t="s">
        <v>4169</v>
      </c>
      <c r="H364" s="171">
        <v>0</v>
      </c>
      <c r="I364" s="172"/>
      <c r="L364" s="168"/>
      <c r="M364" s="173"/>
      <c r="T364" s="174"/>
      <c r="AT364" s="169" t="s">
        <v>379</v>
      </c>
      <c r="AU364" s="169" t="s">
        <v>88</v>
      </c>
      <c r="AV364" s="13" t="s">
        <v>88</v>
      </c>
      <c r="AW364" s="13" t="s">
        <v>31</v>
      </c>
      <c r="AX364" s="13" t="s">
        <v>75</v>
      </c>
      <c r="AY364" s="169" t="s">
        <v>371</v>
      </c>
    </row>
    <row r="365" spans="2:65" s="15" customFormat="1" ht="11.25" x14ac:dyDescent="0.2">
      <c r="B365" s="182"/>
      <c r="D365" s="162" t="s">
        <v>379</v>
      </c>
      <c r="E365" s="183" t="s">
        <v>1</v>
      </c>
      <c r="F365" s="184" t="s">
        <v>385</v>
      </c>
      <c r="H365" s="185">
        <v>0</v>
      </c>
      <c r="I365" s="186"/>
      <c r="L365" s="182"/>
      <c r="M365" s="187"/>
      <c r="T365" s="188"/>
      <c r="AT365" s="183" t="s">
        <v>379</v>
      </c>
      <c r="AU365" s="183" t="s">
        <v>88</v>
      </c>
      <c r="AV365" s="15" t="s">
        <v>377</v>
      </c>
      <c r="AW365" s="15" t="s">
        <v>31</v>
      </c>
      <c r="AX365" s="15" t="s">
        <v>82</v>
      </c>
      <c r="AY365" s="183" t="s">
        <v>371</v>
      </c>
    </row>
    <row r="366" spans="2:65" s="1" customFormat="1" ht="24.2" customHeight="1" x14ac:dyDescent="0.2">
      <c r="B366" s="147"/>
      <c r="C366" s="148" t="s">
        <v>572</v>
      </c>
      <c r="D366" s="148" t="s">
        <v>373</v>
      </c>
      <c r="E366" s="149" t="s">
        <v>678</v>
      </c>
      <c r="F366" s="150" t="s">
        <v>679</v>
      </c>
      <c r="G366" s="151" t="s">
        <v>376</v>
      </c>
      <c r="H366" s="152">
        <v>1438.0840000000001</v>
      </c>
      <c r="I366" s="153"/>
      <c r="J366" s="154">
        <f>ROUND(I366*H366,2)</f>
        <v>0</v>
      </c>
      <c r="K366" s="150"/>
      <c r="L366" s="32"/>
      <c r="M366" s="155" t="s">
        <v>1</v>
      </c>
      <c r="N366" s="156" t="s">
        <v>41</v>
      </c>
      <c r="P366" s="157">
        <f>O366*H366</f>
        <v>0</v>
      </c>
      <c r="Q366" s="157">
        <v>2.3000000000000001E-4</v>
      </c>
      <c r="R366" s="157">
        <f>Q366*H366</f>
        <v>0.33075932000000002</v>
      </c>
      <c r="S366" s="157">
        <v>0</v>
      </c>
      <c r="T366" s="158">
        <f>S366*H366</f>
        <v>0</v>
      </c>
      <c r="AR366" s="159" t="s">
        <v>377</v>
      </c>
      <c r="AT366" s="159" t="s">
        <v>373</v>
      </c>
      <c r="AU366" s="159" t="s">
        <v>88</v>
      </c>
      <c r="AY366" s="17" t="s">
        <v>371</v>
      </c>
      <c r="BE366" s="160">
        <f>IF(N366="základná",J366,0)</f>
        <v>0</v>
      </c>
      <c r="BF366" s="160">
        <f>IF(N366="znížená",J366,0)</f>
        <v>0</v>
      </c>
      <c r="BG366" s="160">
        <f>IF(N366="zákl. prenesená",J366,0)</f>
        <v>0</v>
      </c>
      <c r="BH366" s="160">
        <f>IF(N366="zníž. prenesená",J366,0)</f>
        <v>0</v>
      </c>
      <c r="BI366" s="160">
        <f>IF(N366="nulová",J366,0)</f>
        <v>0</v>
      </c>
      <c r="BJ366" s="17" t="s">
        <v>88</v>
      </c>
      <c r="BK366" s="160">
        <f>ROUND(I366*H366,2)</f>
        <v>0</v>
      </c>
      <c r="BL366" s="17" t="s">
        <v>377</v>
      </c>
      <c r="BM366" s="159" t="s">
        <v>680</v>
      </c>
    </row>
    <row r="367" spans="2:65" s="13" customFormat="1" ht="11.25" x14ac:dyDescent="0.2">
      <c r="B367" s="168"/>
      <c r="D367" s="162" t="s">
        <v>379</v>
      </c>
      <c r="E367" s="169" t="s">
        <v>1</v>
      </c>
      <c r="F367" s="170" t="s">
        <v>4173</v>
      </c>
      <c r="H367" s="171">
        <v>1438.0840000000001</v>
      </c>
      <c r="I367" s="172"/>
      <c r="L367" s="168"/>
      <c r="M367" s="173"/>
      <c r="T367" s="174"/>
      <c r="AT367" s="169" t="s">
        <v>379</v>
      </c>
      <c r="AU367" s="169" t="s">
        <v>88</v>
      </c>
      <c r="AV367" s="13" t="s">
        <v>88</v>
      </c>
      <c r="AW367" s="13" t="s">
        <v>31</v>
      </c>
      <c r="AX367" s="13" t="s">
        <v>75</v>
      </c>
      <c r="AY367" s="169" t="s">
        <v>371</v>
      </c>
    </row>
    <row r="368" spans="2:65" s="15" customFormat="1" ht="11.25" x14ac:dyDescent="0.2">
      <c r="B368" s="182"/>
      <c r="D368" s="162" t="s">
        <v>379</v>
      </c>
      <c r="E368" s="183" t="s">
        <v>1</v>
      </c>
      <c r="F368" s="184" t="s">
        <v>385</v>
      </c>
      <c r="H368" s="185">
        <v>1438.0840000000001</v>
      </c>
      <c r="I368" s="186"/>
      <c r="L368" s="182"/>
      <c r="M368" s="187"/>
      <c r="T368" s="188"/>
      <c r="AT368" s="183" t="s">
        <v>379</v>
      </c>
      <c r="AU368" s="183" t="s">
        <v>88</v>
      </c>
      <c r="AV368" s="15" t="s">
        <v>377</v>
      </c>
      <c r="AW368" s="15" t="s">
        <v>31</v>
      </c>
      <c r="AX368" s="15" t="s">
        <v>82</v>
      </c>
      <c r="AY368" s="183" t="s">
        <v>371</v>
      </c>
    </row>
    <row r="369" spans="2:65" s="1" customFormat="1" ht="24.2" customHeight="1" x14ac:dyDescent="0.2">
      <c r="B369" s="147"/>
      <c r="C369" s="148" t="s">
        <v>580</v>
      </c>
      <c r="D369" s="148" t="s">
        <v>373</v>
      </c>
      <c r="E369" s="149" t="s">
        <v>4174</v>
      </c>
      <c r="F369" s="150" t="s">
        <v>4175</v>
      </c>
      <c r="G369" s="151" t="s">
        <v>376</v>
      </c>
      <c r="H369" s="152">
        <v>785.577</v>
      </c>
      <c r="I369" s="153"/>
      <c r="J369" s="154">
        <f>ROUND(I369*H369,2)</f>
        <v>0</v>
      </c>
      <c r="K369" s="150"/>
      <c r="L369" s="32"/>
      <c r="M369" s="155" t="s">
        <v>1</v>
      </c>
      <c r="N369" s="156" t="s">
        <v>41</v>
      </c>
      <c r="P369" s="157">
        <f>O369*H369</f>
        <v>0</v>
      </c>
      <c r="Q369" s="157">
        <v>2.9999999999999997E-4</v>
      </c>
      <c r="R369" s="157">
        <f>Q369*H369</f>
        <v>0.23567309999999997</v>
      </c>
      <c r="S369" s="157">
        <v>0</v>
      </c>
      <c r="T369" s="158">
        <f>S369*H369</f>
        <v>0</v>
      </c>
      <c r="AR369" s="159" t="s">
        <v>377</v>
      </c>
      <c r="AT369" s="159" t="s">
        <v>373</v>
      </c>
      <c r="AU369" s="159" t="s">
        <v>88</v>
      </c>
      <c r="AY369" s="17" t="s">
        <v>371</v>
      </c>
      <c r="BE369" s="160">
        <f>IF(N369="základná",J369,0)</f>
        <v>0</v>
      </c>
      <c r="BF369" s="160">
        <f>IF(N369="znížená",J369,0)</f>
        <v>0</v>
      </c>
      <c r="BG369" s="160">
        <f>IF(N369="zákl. prenesená",J369,0)</f>
        <v>0</v>
      </c>
      <c r="BH369" s="160">
        <f>IF(N369="zníž. prenesená",J369,0)</f>
        <v>0</v>
      </c>
      <c r="BI369" s="160">
        <f>IF(N369="nulová",J369,0)</f>
        <v>0</v>
      </c>
      <c r="BJ369" s="17" t="s">
        <v>88</v>
      </c>
      <c r="BK369" s="160">
        <f>ROUND(I369*H369,2)</f>
        <v>0</v>
      </c>
      <c r="BL369" s="17" t="s">
        <v>377</v>
      </c>
      <c r="BM369" s="159" t="s">
        <v>4176</v>
      </c>
    </row>
    <row r="370" spans="2:65" s="13" customFormat="1" ht="11.25" x14ac:dyDescent="0.2">
      <c r="B370" s="168"/>
      <c r="D370" s="162" t="s">
        <v>379</v>
      </c>
      <c r="E370" s="169" t="s">
        <v>1</v>
      </c>
      <c r="F370" s="170" t="s">
        <v>3986</v>
      </c>
      <c r="H370" s="171">
        <v>785.577</v>
      </c>
      <c r="I370" s="172"/>
      <c r="L370" s="168"/>
      <c r="M370" s="173"/>
      <c r="T370" s="174"/>
      <c r="AT370" s="169" t="s">
        <v>379</v>
      </c>
      <c r="AU370" s="169" t="s">
        <v>88</v>
      </c>
      <c r="AV370" s="13" t="s">
        <v>88</v>
      </c>
      <c r="AW370" s="13" t="s">
        <v>31</v>
      </c>
      <c r="AX370" s="13" t="s">
        <v>75</v>
      </c>
      <c r="AY370" s="169" t="s">
        <v>371</v>
      </c>
    </row>
    <row r="371" spans="2:65" s="15" customFormat="1" ht="11.25" x14ac:dyDescent="0.2">
      <c r="B371" s="182"/>
      <c r="D371" s="162" t="s">
        <v>379</v>
      </c>
      <c r="E371" s="183" t="s">
        <v>1</v>
      </c>
      <c r="F371" s="184" t="s">
        <v>385</v>
      </c>
      <c r="H371" s="185">
        <v>785.577</v>
      </c>
      <c r="I371" s="186"/>
      <c r="L371" s="182"/>
      <c r="M371" s="187"/>
      <c r="T371" s="188"/>
      <c r="AT371" s="183" t="s">
        <v>379</v>
      </c>
      <c r="AU371" s="183" t="s">
        <v>88</v>
      </c>
      <c r="AV371" s="15" t="s">
        <v>377</v>
      </c>
      <c r="AW371" s="15" t="s">
        <v>31</v>
      </c>
      <c r="AX371" s="15" t="s">
        <v>82</v>
      </c>
      <c r="AY371" s="183" t="s">
        <v>371</v>
      </c>
    </row>
    <row r="372" spans="2:65" s="1" customFormat="1" ht="24.2" customHeight="1" x14ac:dyDescent="0.2">
      <c r="B372" s="147"/>
      <c r="C372" s="148" t="s">
        <v>599</v>
      </c>
      <c r="D372" s="148" t="s">
        <v>373</v>
      </c>
      <c r="E372" s="149" t="s">
        <v>4177</v>
      </c>
      <c r="F372" s="150" t="s">
        <v>4178</v>
      </c>
      <c r="G372" s="151" t="s">
        <v>376</v>
      </c>
      <c r="H372" s="152">
        <v>1438.0840000000001</v>
      </c>
      <c r="I372" s="153"/>
      <c r="J372" s="154">
        <f>ROUND(I372*H372,2)</f>
        <v>0</v>
      </c>
      <c r="K372" s="150"/>
      <c r="L372" s="32"/>
      <c r="M372" s="155" t="s">
        <v>1</v>
      </c>
      <c r="N372" s="156" t="s">
        <v>41</v>
      </c>
      <c r="P372" s="157">
        <f>O372*H372</f>
        <v>0</v>
      </c>
      <c r="Q372" s="157">
        <v>2.3625E-2</v>
      </c>
      <c r="R372" s="157">
        <f>Q372*H372</f>
        <v>33.974734500000004</v>
      </c>
      <c r="S372" s="157">
        <v>0</v>
      </c>
      <c r="T372" s="158">
        <f>S372*H372</f>
        <v>0</v>
      </c>
      <c r="AR372" s="159" t="s">
        <v>377</v>
      </c>
      <c r="AT372" s="159" t="s">
        <v>373</v>
      </c>
      <c r="AU372" s="159" t="s">
        <v>88</v>
      </c>
      <c r="AY372" s="17" t="s">
        <v>371</v>
      </c>
      <c r="BE372" s="160">
        <f>IF(N372="základná",J372,0)</f>
        <v>0</v>
      </c>
      <c r="BF372" s="160">
        <f>IF(N372="znížená",J372,0)</f>
        <v>0</v>
      </c>
      <c r="BG372" s="160">
        <f>IF(N372="zákl. prenesená",J372,0)</f>
        <v>0</v>
      </c>
      <c r="BH372" s="160">
        <f>IF(N372="zníž. prenesená",J372,0)</f>
        <v>0</v>
      </c>
      <c r="BI372" s="160">
        <f>IF(N372="nulová",J372,0)</f>
        <v>0</v>
      </c>
      <c r="BJ372" s="17" t="s">
        <v>88</v>
      </c>
      <c r="BK372" s="160">
        <f>ROUND(I372*H372,2)</f>
        <v>0</v>
      </c>
      <c r="BL372" s="17" t="s">
        <v>377</v>
      </c>
      <c r="BM372" s="159" t="s">
        <v>4179</v>
      </c>
    </row>
    <row r="373" spans="2:65" s="12" customFormat="1" ht="11.25" x14ac:dyDescent="0.2">
      <c r="B373" s="161"/>
      <c r="D373" s="162" t="s">
        <v>379</v>
      </c>
      <c r="E373" s="163" t="s">
        <v>1</v>
      </c>
      <c r="F373" s="164" t="s">
        <v>4180</v>
      </c>
      <c r="H373" s="163" t="s">
        <v>1</v>
      </c>
      <c r="I373" s="165"/>
      <c r="L373" s="161"/>
      <c r="M373" s="166"/>
      <c r="T373" s="167"/>
      <c r="AT373" s="163" t="s">
        <v>379</v>
      </c>
      <c r="AU373" s="163" t="s">
        <v>88</v>
      </c>
      <c r="AV373" s="12" t="s">
        <v>82</v>
      </c>
      <c r="AW373" s="12" t="s">
        <v>31</v>
      </c>
      <c r="AX373" s="12" t="s">
        <v>75</v>
      </c>
      <c r="AY373" s="163" t="s">
        <v>371</v>
      </c>
    </row>
    <row r="374" spans="2:65" s="13" customFormat="1" ht="11.25" x14ac:dyDescent="0.2">
      <c r="B374" s="168"/>
      <c r="D374" s="162" t="s">
        <v>379</v>
      </c>
      <c r="E374" s="169" t="s">
        <v>1</v>
      </c>
      <c r="F374" s="170" t="s">
        <v>4173</v>
      </c>
      <c r="H374" s="171">
        <v>1438.0840000000001</v>
      </c>
      <c r="I374" s="172"/>
      <c r="L374" s="168"/>
      <c r="M374" s="173"/>
      <c r="T374" s="174"/>
      <c r="AT374" s="169" t="s">
        <v>379</v>
      </c>
      <c r="AU374" s="169" t="s">
        <v>88</v>
      </c>
      <c r="AV374" s="13" t="s">
        <v>88</v>
      </c>
      <c r="AW374" s="13" t="s">
        <v>31</v>
      </c>
      <c r="AX374" s="13" t="s">
        <v>75</v>
      </c>
      <c r="AY374" s="169" t="s">
        <v>371</v>
      </c>
    </row>
    <row r="375" spans="2:65" s="15" customFormat="1" ht="11.25" x14ac:dyDescent="0.2">
      <c r="B375" s="182"/>
      <c r="D375" s="162" t="s">
        <v>379</v>
      </c>
      <c r="E375" s="183" t="s">
        <v>1</v>
      </c>
      <c r="F375" s="184" t="s">
        <v>385</v>
      </c>
      <c r="H375" s="185">
        <v>1438.0840000000001</v>
      </c>
      <c r="I375" s="186"/>
      <c r="L375" s="182"/>
      <c r="M375" s="187"/>
      <c r="T375" s="188"/>
      <c r="AT375" s="183" t="s">
        <v>379</v>
      </c>
      <c r="AU375" s="183" t="s">
        <v>88</v>
      </c>
      <c r="AV375" s="15" t="s">
        <v>377</v>
      </c>
      <c r="AW375" s="15" t="s">
        <v>31</v>
      </c>
      <c r="AX375" s="15" t="s">
        <v>82</v>
      </c>
      <c r="AY375" s="183" t="s">
        <v>371</v>
      </c>
    </row>
    <row r="376" spans="2:65" s="1" customFormat="1" ht="24.2" customHeight="1" x14ac:dyDescent="0.2">
      <c r="B376" s="147"/>
      <c r="C376" s="148" t="s">
        <v>606</v>
      </c>
      <c r="D376" s="148" t="s">
        <v>373</v>
      </c>
      <c r="E376" s="149" t="s">
        <v>4181</v>
      </c>
      <c r="F376" s="150" t="s">
        <v>4182</v>
      </c>
      <c r="G376" s="151" t="s">
        <v>376</v>
      </c>
      <c r="H376" s="152">
        <v>785.577</v>
      </c>
      <c r="I376" s="153"/>
      <c r="J376" s="154">
        <f>ROUND(I376*H376,2)</f>
        <v>0</v>
      </c>
      <c r="K376" s="150"/>
      <c r="L376" s="32"/>
      <c r="M376" s="155" t="s">
        <v>1</v>
      </c>
      <c r="N376" s="156" t="s">
        <v>41</v>
      </c>
      <c r="P376" s="157">
        <f>O376*H376</f>
        <v>0</v>
      </c>
      <c r="Q376" s="157">
        <v>6.5624999999999998E-3</v>
      </c>
      <c r="R376" s="157">
        <f>Q376*H376</f>
        <v>5.1553490625</v>
      </c>
      <c r="S376" s="157">
        <v>0</v>
      </c>
      <c r="T376" s="158">
        <f>S376*H376</f>
        <v>0</v>
      </c>
      <c r="AR376" s="159" t="s">
        <v>377</v>
      </c>
      <c r="AT376" s="159" t="s">
        <v>373</v>
      </c>
      <c r="AU376" s="159" t="s">
        <v>88</v>
      </c>
      <c r="AY376" s="17" t="s">
        <v>371</v>
      </c>
      <c r="BE376" s="160">
        <f>IF(N376="základná",J376,0)</f>
        <v>0</v>
      </c>
      <c r="BF376" s="160">
        <f>IF(N376="znížená",J376,0)</f>
        <v>0</v>
      </c>
      <c r="BG376" s="160">
        <f>IF(N376="zákl. prenesená",J376,0)</f>
        <v>0</v>
      </c>
      <c r="BH376" s="160">
        <f>IF(N376="zníž. prenesená",J376,0)</f>
        <v>0</v>
      </c>
      <c r="BI376" s="160">
        <f>IF(N376="nulová",J376,0)</f>
        <v>0</v>
      </c>
      <c r="BJ376" s="17" t="s">
        <v>88</v>
      </c>
      <c r="BK376" s="160">
        <f>ROUND(I376*H376,2)</f>
        <v>0</v>
      </c>
      <c r="BL376" s="17" t="s">
        <v>377</v>
      </c>
      <c r="BM376" s="159" t="s">
        <v>4183</v>
      </c>
    </row>
    <row r="377" spans="2:65" s="12" customFormat="1" ht="11.25" x14ac:dyDescent="0.2">
      <c r="B377" s="161"/>
      <c r="D377" s="162" t="s">
        <v>379</v>
      </c>
      <c r="E377" s="163" t="s">
        <v>1</v>
      </c>
      <c r="F377" s="164" t="s">
        <v>4184</v>
      </c>
      <c r="H377" s="163" t="s">
        <v>1</v>
      </c>
      <c r="I377" s="165"/>
      <c r="L377" s="161"/>
      <c r="M377" s="166"/>
      <c r="T377" s="167"/>
      <c r="AT377" s="163" t="s">
        <v>379</v>
      </c>
      <c r="AU377" s="163" t="s">
        <v>88</v>
      </c>
      <c r="AV377" s="12" t="s">
        <v>82</v>
      </c>
      <c r="AW377" s="12" t="s">
        <v>31</v>
      </c>
      <c r="AX377" s="12" t="s">
        <v>75</v>
      </c>
      <c r="AY377" s="163" t="s">
        <v>371</v>
      </c>
    </row>
    <row r="378" spans="2:65" s="13" customFormat="1" ht="11.25" x14ac:dyDescent="0.2">
      <c r="B378" s="168"/>
      <c r="D378" s="162" t="s">
        <v>379</v>
      </c>
      <c r="E378" s="169" t="s">
        <v>1</v>
      </c>
      <c r="F378" s="170" t="s">
        <v>3986</v>
      </c>
      <c r="H378" s="171">
        <v>785.577</v>
      </c>
      <c r="I378" s="172"/>
      <c r="L378" s="168"/>
      <c r="M378" s="173"/>
      <c r="T378" s="174"/>
      <c r="AT378" s="169" t="s">
        <v>379</v>
      </c>
      <c r="AU378" s="169" t="s">
        <v>88</v>
      </c>
      <c r="AV378" s="13" t="s">
        <v>88</v>
      </c>
      <c r="AW378" s="13" t="s">
        <v>31</v>
      </c>
      <c r="AX378" s="13" t="s">
        <v>75</v>
      </c>
      <c r="AY378" s="169" t="s">
        <v>371</v>
      </c>
    </row>
    <row r="379" spans="2:65" s="15" customFormat="1" ht="11.25" x14ac:dyDescent="0.2">
      <c r="B379" s="182"/>
      <c r="D379" s="162" t="s">
        <v>379</v>
      </c>
      <c r="E379" s="183" t="s">
        <v>1</v>
      </c>
      <c r="F379" s="184" t="s">
        <v>385</v>
      </c>
      <c r="H379" s="185">
        <v>785.577</v>
      </c>
      <c r="I379" s="186"/>
      <c r="L379" s="182"/>
      <c r="M379" s="187"/>
      <c r="T379" s="188"/>
      <c r="AT379" s="183" t="s">
        <v>379</v>
      </c>
      <c r="AU379" s="183" t="s">
        <v>88</v>
      </c>
      <c r="AV379" s="15" t="s">
        <v>377</v>
      </c>
      <c r="AW379" s="15" t="s">
        <v>31</v>
      </c>
      <c r="AX379" s="15" t="s">
        <v>82</v>
      </c>
      <c r="AY379" s="183" t="s">
        <v>371</v>
      </c>
    </row>
    <row r="380" spans="2:65" s="1" customFormat="1" ht="24.2" customHeight="1" x14ac:dyDescent="0.2">
      <c r="B380" s="147"/>
      <c r="C380" s="148" t="s">
        <v>612</v>
      </c>
      <c r="D380" s="148" t="s">
        <v>373</v>
      </c>
      <c r="E380" s="149" t="s">
        <v>4185</v>
      </c>
      <c r="F380" s="150" t="s">
        <v>4186</v>
      </c>
      <c r="G380" s="151" t="s">
        <v>489</v>
      </c>
      <c r="H380" s="152">
        <v>0</v>
      </c>
      <c r="I380" s="153"/>
      <c r="J380" s="154">
        <f>ROUND(I380*H380,2)</f>
        <v>0</v>
      </c>
      <c r="K380" s="150"/>
      <c r="L380" s="32"/>
      <c r="M380" s="155" t="s">
        <v>1</v>
      </c>
      <c r="N380" s="156" t="s">
        <v>41</v>
      </c>
      <c r="P380" s="157">
        <f>O380*H380</f>
        <v>0</v>
      </c>
      <c r="Q380" s="157">
        <v>1.7325000000000001E-3</v>
      </c>
      <c r="R380" s="157">
        <f>Q380*H380</f>
        <v>0</v>
      </c>
      <c r="S380" s="157">
        <v>0</v>
      </c>
      <c r="T380" s="158">
        <f>S380*H380</f>
        <v>0</v>
      </c>
      <c r="AR380" s="159" t="s">
        <v>377</v>
      </c>
      <c r="AT380" s="159" t="s">
        <v>373</v>
      </c>
      <c r="AU380" s="159" t="s">
        <v>88</v>
      </c>
      <c r="AY380" s="17" t="s">
        <v>371</v>
      </c>
      <c r="BE380" s="160">
        <f>IF(N380="základná",J380,0)</f>
        <v>0</v>
      </c>
      <c r="BF380" s="160">
        <f>IF(N380="znížená",J380,0)</f>
        <v>0</v>
      </c>
      <c r="BG380" s="160">
        <f>IF(N380="zákl. prenesená",J380,0)</f>
        <v>0</v>
      </c>
      <c r="BH380" s="160">
        <f>IF(N380="zníž. prenesená",J380,0)</f>
        <v>0</v>
      </c>
      <c r="BI380" s="160">
        <f>IF(N380="nulová",J380,0)</f>
        <v>0</v>
      </c>
      <c r="BJ380" s="17" t="s">
        <v>88</v>
      </c>
      <c r="BK380" s="160">
        <f>ROUND(I380*H380,2)</f>
        <v>0</v>
      </c>
      <c r="BL380" s="17" t="s">
        <v>377</v>
      </c>
      <c r="BM380" s="159" t="s">
        <v>4187</v>
      </c>
    </row>
    <row r="381" spans="2:65" s="12" customFormat="1" ht="11.25" x14ac:dyDescent="0.2">
      <c r="B381" s="161"/>
      <c r="D381" s="162" t="s">
        <v>379</v>
      </c>
      <c r="E381" s="163" t="s">
        <v>1</v>
      </c>
      <c r="F381" s="164" t="s">
        <v>491</v>
      </c>
      <c r="H381" s="163" t="s">
        <v>1</v>
      </c>
      <c r="I381" s="165"/>
      <c r="L381" s="161"/>
      <c r="M381" s="166"/>
      <c r="T381" s="167"/>
      <c r="AT381" s="163" t="s">
        <v>379</v>
      </c>
      <c r="AU381" s="163" t="s">
        <v>88</v>
      </c>
      <c r="AV381" s="12" t="s">
        <v>82</v>
      </c>
      <c r="AW381" s="12" t="s">
        <v>31</v>
      </c>
      <c r="AX381" s="12" t="s">
        <v>75</v>
      </c>
      <c r="AY381" s="163" t="s">
        <v>371</v>
      </c>
    </row>
    <row r="382" spans="2:65" s="13" customFormat="1" ht="11.25" x14ac:dyDescent="0.2">
      <c r="B382" s="168"/>
      <c r="D382" s="162" t="s">
        <v>379</v>
      </c>
      <c r="E382" s="169" t="s">
        <v>1</v>
      </c>
      <c r="F382" s="170" t="s">
        <v>668</v>
      </c>
      <c r="H382" s="171">
        <v>0</v>
      </c>
      <c r="I382" s="172"/>
      <c r="L382" s="168"/>
      <c r="M382" s="173"/>
      <c r="T382" s="174"/>
      <c r="AT382" s="169" t="s">
        <v>379</v>
      </c>
      <c r="AU382" s="169" t="s">
        <v>88</v>
      </c>
      <c r="AV382" s="13" t="s">
        <v>88</v>
      </c>
      <c r="AW382" s="13" t="s">
        <v>31</v>
      </c>
      <c r="AX382" s="13" t="s">
        <v>75</v>
      </c>
      <c r="AY382" s="169" t="s">
        <v>371</v>
      </c>
    </row>
    <row r="383" spans="2:65" s="15" customFormat="1" ht="11.25" x14ac:dyDescent="0.2">
      <c r="B383" s="182"/>
      <c r="D383" s="162" t="s">
        <v>379</v>
      </c>
      <c r="E383" s="183" t="s">
        <v>1</v>
      </c>
      <c r="F383" s="184" t="s">
        <v>385</v>
      </c>
      <c r="H383" s="185">
        <v>0</v>
      </c>
      <c r="I383" s="186"/>
      <c r="L383" s="182"/>
      <c r="M383" s="187"/>
      <c r="T383" s="188"/>
      <c r="AT383" s="183" t="s">
        <v>379</v>
      </c>
      <c r="AU383" s="183" t="s">
        <v>88</v>
      </c>
      <c r="AV383" s="15" t="s">
        <v>377</v>
      </c>
      <c r="AW383" s="15" t="s">
        <v>31</v>
      </c>
      <c r="AX383" s="15" t="s">
        <v>82</v>
      </c>
      <c r="AY383" s="183" t="s">
        <v>371</v>
      </c>
    </row>
    <row r="384" spans="2:65" s="1" customFormat="1" ht="24.2" customHeight="1" x14ac:dyDescent="0.2">
      <c r="B384" s="147"/>
      <c r="C384" s="148" t="s">
        <v>620</v>
      </c>
      <c r="D384" s="148" t="s">
        <v>373</v>
      </c>
      <c r="E384" s="149" t="s">
        <v>724</v>
      </c>
      <c r="F384" s="150" t="s">
        <v>725</v>
      </c>
      <c r="G384" s="151" t="s">
        <v>376</v>
      </c>
      <c r="H384" s="152">
        <v>1438.0840000000001</v>
      </c>
      <c r="I384" s="153"/>
      <c r="J384" s="154">
        <f>ROUND(I384*H384,2)</f>
        <v>0</v>
      </c>
      <c r="K384" s="150"/>
      <c r="L384" s="32"/>
      <c r="M384" s="155" t="s">
        <v>1</v>
      </c>
      <c r="N384" s="156" t="s">
        <v>41</v>
      </c>
      <c r="P384" s="157">
        <f>O384*H384</f>
        <v>0</v>
      </c>
      <c r="Q384" s="157">
        <v>5.1500000000000001E-3</v>
      </c>
      <c r="R384" s="157">
        <f>Q384*H384</f>
        <v>7.4061326000000003</v>
      </c>
      <c r="S384" s="157">
        <v>0</v>
      </c>
      <c r="T384" s="158">
        <f>S384*H384</f>
        <v>0</v>
      </c>
      <c r="AR384" s="159" t="s">
        <v>377</v>
      </c>
      <c r="AT384" s="159" t="s">
        <v>373</v>
      </c>
      <c r="AU384" s="159" t="s">
        <v>88</v>
      </c>
      <c r="AY384" s="17" t="s">
        <v>371</v>
      </c>
      <c r="BE384" s="160">
        <f>IF(N384="základná",J384,0)</f>
        <v>0</v>
      </c>
      <c r="BF384" s="160">
        <f>IF(N384="znížená",J384,0)</f>
        <v>0</v>
      </c>
      <c r="BG384" s="160">
        <f>IF(N384="zákl. prenesená",J384,0)</f>
        <v>0</v>
      </c>
      <c r="BH384" s="160">
        <f>IF(N384="zníž. prenesená",J384,0)</f>
        <v>0</v>
      </c>
      <c r="BI384" s="160">
        <f>IF(N384="nulová",J384,0)</f>
        <v>0</v>
      </c>
      <c r="BJ384" s="17" t="s">
        <v>88</v>
      </c>
      <c r="BK384" s="160">
        <f>ROUND(I384*H384,2)</f>
        <v>0</v>
      </c>
      <c r="BL384" s="17" t="s">
        <v>377</v>
      </c>
      <c r="BM384" s="159" t="s">
        <v>726</v>
      </c>
    </row>
    <row r="385" spans="2:65" s="13" customFormat="1" ht="11.25" x14ac:dyDescent="0.2">
      <c r="B385" s="168"/>
      <c r="D385" s="162" t="s">
        <v>379</v>
      </c>
      <c r="E385" s="169" t="s">
        <v>1</v>
      </c>
      <c r="F385" s="170" t="s">
        <v>4173</v>
      </c>
      <c r="H385" s="171">
        <v>1438.0840000000001</v>
      </c>
      <c r="I385" s="172"/>
      <c r="L385" s="168"/>
      <c r="M385" s="173"/>
      <c r="T385" s="174"/>
      <c r="AT385" s="169" t="s">
        <v>379</v>
      </c>
      <c r="AU385" s="169" t="s">
        <v>88</v>
      </c>
      <c r="AV385" s="13" t="s">
        <v>88</v>
      </c>
      <c r="AW385" s="13" t="s">
        <v>31</v>
      </c>
      <c r="AX385" s="13" t="s">
        <v>75</v>
      </c>
      <c r="AY385" s="169" t="s">
        <v>371</v>
      </c>
    </row>
    <row r="386" spans="2:65" s="15" customFormat="1" ht="11.25" x14ac:dyDescent="0.2">
      <c r="B386" s="182"/>
      <c r="D386" s="162" t="s">
        <v>379</v>
      </c>
      <c r="E386" s="183" t="s">
        <v>1</v>
      </c>
      <c r="F386" s="184" t="s">
        <v>385</v>
      </c>
      <c r="H386" s="185">
        <v>1438.0840000000001</v>
      </c>
      <c r="I386" s="186"/>
      <c r="L386" s="182"/>
      <c r="M386" s="187"/>
      <c r="T386" s="188"/>
      <c r="AT386" s="183" t="s">
        <v>379</v>
      </c>
      <c r="AU386" s="183" t="s">
        <v>88</v>
      </c>
      <c r="AV386" s="15" t="s">
        <v>377</v>
      </c>
      <c r="AW386" s="15" t="s">
        <v>31</v>
      </c>
      <c r="AX386" s="15" t="s">
        <v>82</v>
      </c>
      <c r="AY386" s="183" t="s">
        <v>371</v>
      </c>
    </row>
    <row r="387" spans="2:65" s="1" customFormat="1" ht="24.2" customHeight="1" x14ac:dyDescent="0.2">
      <c r="B387" s="147"/>
      <c r="C387" s="148" t="s">
        <v>626</v>
      </c>
      <c r="D387" s="148" t="s">
        <v>373</v>
      </c>
      <c r="E387" s="149" t="s">
        <v>4188</v>
      </c>
      <c r="F387" s="150" t="s">
        <v>4189</v>
      </c>
      <c r="G387" s="151" t="s">
        <v>376</v>
      </c>
      <c r="H387" s="152">
        <v>11.186999999999999</v>
      </c>
      <c r="I387" s="153"/>
      <c r="J387" s="154">
        <f>ROUND(I387*H387,2)</f>
        <v>0</v>
      </c>
      <c r="K387" s="150"/>
      <c r="L387" s="32"/>
      <c r="M387" s="155" t="s">
        <v>1</v>
      </c>
      <c r="N387" s="156" t="s">
        <v>41</v>
      </c>
      <c r="P387" s="157">
        <f>O387*H387</f>
        <v>0</v>
      </c>
      <c r="Q387" s="157">
        <v>0</v>
      </c>
      <c r="R387" s="157">
        <f>Q387*H387</f>
        <v>0</v>
      </c>
      <c r="S387" s="157">
        <v>0</v>
      </c>
      <c r="T387" s="158">
        <f>S387*H387</f>
        <v>0</v>
      </c>
      <c r="AR387" s="159" t="s">
        <v>377</v>
      </c>
      <c r="AT387" s="159" t="s">
        <v>373</v>
      </c>
      <c r="AU387" s="159" t="s">
        <v>88</v>
      </c>
      <c r="AY387" s="17" t="s">
        <v>371</v>
      </c>
      <c r="BE387" s="160">
        <f>IF(N387="základná",J387,0)</f>
        <v>0</v>
      </c>
      <c r="BF387" s="160">
        <f>IF(N387="znížená",J387,0)</f>
        <v>0</v>
      </c>
      <c r="BG387" s="160">
        <f>IF(N387="zákl. prenesená",J387,0)</f>
        <v>0</v>
      </c>
      <c r="BH387" s="160">
        <f>IF(N387="zníž. prenesená",J387,0)</f>
        <v>0</v>
      </c>
      <c r="BI387" s="160">
        <f>IF(N387="nulová",J387,0)</f>
        <v>0</v>
      </c>
      <c r="BJ387" s="17" t="s">
        <v>88</v>
      </c>
      <c r="BK387" s="160">
        <f>ROUND(I387*H387,2)</f>
        <v>0</v>
      </c>
      <c r="BL387" s="17" t="s">
        <v>377</v>
      </c>
      <c r="BM387" s="159" t="s">
        <v>4190</v>
      </c>
    </row>
    <row r="388" spans="2:65" s="13" customFormat="1" ht="11.25" x14ac:dyDescent="0.2">
      <c r="B388" s="168"/>
      <c r="D388" s="162" t="s">
        <v>379</v>
      </c>
      <c r="E388" s="169" t="s">
        <v>1</v>
      </c>
      <c r="F388" s="170" t="s">
        <v>3970</v>
      </c>
      <c r="H388" s="171">
        <v>11.186999999999999</v>
      </c>
      <c r="I388" s="172"/>
      <c r="L388" s="168"/>
      <c r="M388" s="173"/>
      <c r="T388" s="174"/>
      <c r="AT388" s="169" t="s">
        <v>379</v>
      </c>
      <c r="AU388" s="169" t="s">
        <v>88</v>
      </c>
      <c r="AV388" s="13" t="s">
        <v>88</v>
      </c>
      <c r="AW388" s="13" t="s">
        <v>31</v>
      </c>
      <c r="AX388" s="13" t="s">
        <v>82</v>
      </c>
      <c r="AY388" s="169" t="s">
        <v>371</v>
      </c>
    </row>
    <row r="389" spans="2:65" s="1" customFormat="1" ht="24.2" customHeight="1" x14ac:dyDescent="0.2">
      <c r="B389" s="147"/>
      <c r="C389" s="189" t="s">
        <v>634</v>
      </c>
      <c r="D389" s="189" t="s">
        <v>891</v>
      </c>
      <c r="E389" s="190" t="s">
        <v>4191</v>
      </c>
      <c r="F389" s="191" t="s">
        <v>4192</v>
      </c>
      <c r="G389" s="192" t="s">
        <v>2294</v>
      </c>
      <c r="H389" s="193">
        <v>2.3050000000000002</v>
      </c>
      <c r="I389" s="194"/>
      <c r="J389" s="195">
        <f>ROUND(I389*H389,2)</f>
        <v>0</v>
      </c>
      <c r="K389" s="191"/>
      <c r="L389" s="196"/>
      <c r="M389" s="197" t="s">
        <v>1</v>
      </c>
      <c r="N389" s="198" t="s">
        <v>41</v>
      </c>
      <c r="P389" s="157">
        <f>O389*H389</f>
        <v>0</v>
      </c>
      <c r="Q389" s="157">
        <v>1E-3</v>
      </c>
      <c r="R389" s="157">
        <f>Q389*H389</f>
        <v>2.3050000000000002E-3</v>
      </c>
      <c r="S389" s="157">
        <v>0</v>
      </c>
      <c r="T389" s="158">
        <f>S389*H389</f>
        <v>0</v>
      </c>
      <c r="AR389" s="159" t="s">
        <v>417</v>
      </c>
      <c r="AT389" s="159" t="s">
        <v>891</v>
      </c>
      <c r="AU389" s="159" t="s">
        <v>88</v>
      </c>
      <c r="AY389" s="17" t="s">
        <v>371</v>
      </c>
      <c r="BE389" s="160">
        <f>IF(N389="základná",J389,0)</f>
        <v>0</v>
      </c>
      <c r="BF389" s="160">
        <f>IF(N389="znížená",J389,0)</f>
        <v>0</v>
      </c>
      <c r="BG389" s="160">
        <f>IF(N389="zákl. prenesená",J389,0)</f>
        <v>0</v>
      </c>
      <c r="BH389" s="160">
        <f>IF(N389="zníž. prenesená",J389,0)</f>
        <v>0</v>
      </c>
      <c r="BI389" s="160">
        <f>IF(N389="nulová",J389,0)</f>
        <v>0</v>
      </c>
      <c r="BJ389" s="17" t="s">
        <v>88</v>
      </c>
      <c r="BK389" s="160">
        <f>ROUND(I389*H389,2)</f>
        <v>0</v>
      </c>
      <c r="BL389" s="17" t="s">
        <v>377</v>
      </c>
      <c r="BM389" s="159" t="s">
        <v>4193</v>
      </c>
    </row>
    <row r="390" spans="2:65" s="1" customFormat="1" ht="24.2" customHeight="1" x14ac:dyDescent="0.2">
      <c r="B390" s="147"/>
      <c r="C390" s="148" t="s">
        <v>640</v>
      </c>
      <c r="D390" s="148" t="s">
        <v>373</v>
      </c>
      <c r="E390" s="149" t="s">
        <v>4194</v>
      </c>
      <c r="F390" s="150" t="s">
        <v>4195</v>
      </c>
      <c r="G390" s="151" t="s">
        <v>376</v>
      </c>
      <c r="H390" s="152">
        <v>2561.9</v>
      </c>
      <c r="I390" s="153"/>
      <c r="J390" s="154">
        <f>ROUND(I390*H390,2)</f>
        <v>0</v>
      </c>
      <c r="K390" s="150"/>
      <c r="L390" s="32"/>
      <c r="M390" s="155" t="s">
        <v>1</v>
      </c>
      <c r="N390" s="156" t="s">
        <v>41</v>
      </c>
      <c r="P390" s="157">
        <f>O390*H390</f>
        <v>0</v>
      </c>
      <c r="Q390" s="157">
        <v>5.202E-3</v>
      </c>
      <c r="R390" s="157">
        <f>Q390*H390</f>
        <v>13.3270038</v>
      </c>
      <c r="S390" s="157">
        <v>0</v>
      </c>
      <c r="T390" s="158">
        <f>S390*H390</f>
        <v>0</v>
      </c>
      <c r="AR390" s="159" t="s">
        <v>377</v>
      </c>
      <c r="AT390" s="159" t="s">
        <v>373</v>
      </c>
      <c r="AU390" s="159" t="s">
        <v>88</v>
      </c>
      <c r="AY390" s="17" t="s">
        <v>371</v>
      </c>
      <c r="BE390" s="160">
        <f>IF(N390="základná",J390,0)</f>
        <v>0</v>
      </c>
      <c r="BF390" s="160">
        <f>IF(N390="znížená",J390,0)</f>
        <v>0</v>
      </c>
      <c r="BG390" s="160">
        <f>IF(N390="zákl. prenesená",J390,0)</f>
        <v>0</v>
      </c>
      <c r="BH390" s="160">
        <f>IF(N390="zníž. prenesená",J390,0)</f>
        <v>0</v>
      </c>
      <c r="BI390" s="160">
        <f>IF(N390="nulová",J390,0)</f>
        <v>0</v>
      </c>
      <c r="BJ390" s="17" t="s">
        <v>88</v>
      </c>
      <c r="BK390" s="160">
        <f>ROUND(I390*H390,2)</f>
        <v>0</v>
      </c>
      <c r="BL390" s="17" t="s">
        <v>377</v>
      </c>
      <c r="BM390" s="159" t="s">
        <v>4196</v>
      </c>
    </row>
    <row r="391" spans="2:65" s="13" customFormat="1" ht="11.25" x14ac:dyDescent="0.2">
      <c r="B391" s="168"/>
      <c r="D391" s="162" t="s">
        <v>379</v>
      </c>
      <c r="E391" s="169" t="s">
        <v>1</v>
      </c>
      <c r="F391" s="170" t="s">
        <v>4027</v>
      </c>
      <c r="H391" s="171">
        <v>394.89</v>
      </c>
      <c r="I391" s="172"/>
      <c r="L391" s="168"/>
      <c r="M391" s="173"/>
      <c r="T391" s="174"/>
      <c r="AT391" s="169" t="s">
        <v>379</v>
      </c>
      <c r="AU391" s="169" t="s">
        <v>88</v>
      </c>
      <c r="AV391" s="13" t="s">
        <v>88</v>
      </c>
      <c r="AW391" s="13" t="s">
        <v>31</v>
      </c>
      <c r="AX391" s="13" t="s">
        <v>75</v>
      </c>
      <c r="AY391" s="169" t="s">
        <v>371</v>
      </c>
    </row>
    <row r="392" spans="2:65" s="13" customFormat="1" ht="11.25" x14ac:dyDescent="0.2">
      <c r="B392" s="168"/>
      <c r="D392" s="162" t="s">
        <v>379</v>
      </c>
      <c r="E392" s="169" t="s">
        <v>1</v>
      </c>
      <c r="F392" s="170" t="s">
        <v>4029</v>
      </c>
      <c r="H392" s="171">
        <v>1779.25</v>
      </c>
      <c r="I392" s="172"/>
      <c r="L392" s="168"/>
      <c r="M392" s="173"/>
      <c r="T392" s="174"/>
      <c r="AT392" s="169" t="s">
        <v>379</v>
      </c>
      <c r="AU392" s="169" t="s">
        <v>88</v>
      </c>
      <c r="AV392" s="13" t="s">
        <v>88</v>
      </c>
      <c r="AW392" s="13" t="s">
        <v>31</v>
      </c>
      <c r="AX392" s="13" t="s">
        <v>75</v>
      </c>
      <c r="AY392" s="169" t="s">
        <v>371</v>
      </c>
    </row>
    <row r="393" spans="2:65" s="13" customFormat="1" ht="11.25" x14ac:dyDescent="0.2">
      <c r="B393" s="168"/>
      <c r="D393" s="162" t="s">
        <v>379</v>
      </c>
      <c r="E393" s="169" t="s">
        <v>1</v>
      </c>
      <c r="F393" s="170" t="s">
        <v>2850</v>
      </c>
      <c r="H393" s="171">
        <v>11.97</v>
      </c>
      <c r="I393" s="172"/>
      <c r="L393" s="168"/>
      <c r="M393" s="173"/>
      <c r="T393" s="174"/>
      <c r="AT393" s="169" t="s">
        <v>379</v>
      </c>
      <c r="AU393" s="169" t="s">
        <v>88</v>
      </c>
      <c r="AV393" s="13" t="s">
        <v>88</v>
      </c>
      <c r="AW393" s="13" t="s">
        <v>31</v>
      </c>
      <c r="AX393" s="13" t="s">
        <v>75</v>
      </c>
      <c r="AY393" s="169" t="s">
        <v>371</v>
      </c>
    </row>
    <row r="394" spans="2:65" s="13" customFormat="1" ht="11.25" x14ac:dyDescent="0.2">
      <c r="B394" s="168"/>
      <c r="D394" s="162" t="s">
        <v>379</v>
      </c>
      <c r="E394" s="169" t="s">
        <v>1</v>
      </c>
      <c r="F394" s="170" t="s">
        <v>4025</v>
      </c>
      <c r="H394" s="171">
        <v>344.05</v>
      </c>
      <c r="I394" s="172"/>
      <c r="L394" s="168"/>
      <c r="M394" s="173"/>
      <c r="T394" s="174"/>
      <c r="AT394" s="169" t="s">
        <v>379</v>
      </c>
      <c r="AU394" s="169" t="s">
        <v>88</v>
      </c>
      <c r="AV394" s="13" t="s">
        <v>88</v>
      </c>
      <c r="AW394" s="13" t="s">
        <v>31</v>
      </c>
      <c r="AX394" s="13" t="s">
        <v>75</v>
      </c>
      <c r="AY394" s="169" t="s">
        <v>371</v>
      </c>
    </row>
    <row r="395" spans="2:65" s="13" customFormat="1" ht="11.25" x14ac:dyDescent="0.2">
      <c r="B395" s="168"/>
      <c r="D395" s="162" t="s">
        <v>379</v>
      </c>
      <c r="E395" s="169" t="s">
        <v>1</v>
      </c>
      <c r="F395" s="170" t="s">
        <v>4023</v>
      </c>
      <c r="H395" s="171">
        <v>31.74</v>
      </c>
      <c r="I395" s="172"/>
      <c r="L395" s="168"/>
      <c r="M395" s="173"/>
      <c r="T395" s="174"/>
      <c r="AT395" s="169" t="s">
        <v>379</v>
      </c>
      <c r="AU395" s="169" t="s">
        <v>88</v>
      </c>
      <c r="AV395" s="13" t="s">
        <v>88</v>
      </c>
      <c r="AW395" s="13" t="s">
        <v>31</v>
      </c>
      <c r="AX395" s="13" t="s">
        <v>75</v>
      </c>
      <c r="AY395" s="169" t="s">
        <v>371</v>
      </c>
    </row>
    <row r="396" spans="2:65" s="15" customFormat="1" ht="11.25" x14ac:dyDescent="0.2">
      <c r="B396" s="182"/>
      <c r="D396" s="162" t="s">
        <v>379</v>
      </c>
      <c r="E396" s="183" t="s">
        <v>1</v>
      </c>
      <c r="F396" s="184" t="s">
        <v>385</v>
      </c>
      <c r="H396" s="185">
        <v>2561.9</v>
      </c>
      <c r="I396" s="186"/>
      <c r="L396" s="182"/>
      <c r="M396" s="187"/>
      <c r="T396" s="188"/>
      <c r="AT396" s="183" t="s">
        <v>379</v>
      </c>
      <c r="AU396" s="183" t="s">
        <v>88</v>
      </c>
      <c r="AV396" s="15" t="s">
        <v>377</v>
      </c>
      <c r="AW396" s="15" t="s">
        <v>31</v>
      </c>
      <c r="AX396" s="15" t="s">
        <v>82</v>
      </c>
      <c r="AY396" s="183" t="s">
        <v>371</v>
      </c>
    </row>
    <row r="397" spans="2:65" s="1" customFormat="1" ht="24.2" customHeight="1" x14ac:dyDescent="0.2">
      <c r="B397" s="147"/>
      <c r="C397" s="148" t="s">
        <v>645</v>
      </c>
      <c r="D397" s="148" t="s">
        <v>373</v>
      </c>
      <c r="E397" s="149" t="s">
        <v>4197</v>
      </c>
      <c r="F397" s="150" t="s">
        <v>4198</v>
      </c>
      <c r="G397" s="151" t="s">
        <v>376</v>
      </c>
      <c r="H397" s="152">
        <v>11.186999999999999</v>
      </c>
      <c r="I397" s="153"/>
      <c r="J397" s="154">
        <f>ROUND(I397*H397,2)</f>
        <v>0</v>
      </c>
      <c r="K397" s="150"/>
      <c r="L397" s="32"/>
      <c r="M397" s="155" t="s">
        <v>1</v>
      </c>
      <c r="N397" s="156" t="s">
        <v>41</v>
      </c>
      <c r="P397" s="157">
        <f>O397*H397</f>
        <v>0</v>
      </c>
      <c r="Q397" s="157">
        <v>0.247617</v>
      </c>
      <c r="R397" s="157">
        <f>Q397*H397</f>
        <v>2.7700913789999997</v>
      </c>
      <c r="S397" s="157">
        <v>0</v>
      </c>
      <c r="T397" s="158">
        <f>S397*H397</f>
        <v>0</v>
      </c>
      <c r="AR397" s="159" t="s">
        <v>377</v>
      </c>
      <c r="AT397" s="159" t="s">
        <v>373</v>
      </c>
      <c r="AU397" s="159" t="s">
        <v>88</v>
      </c>
      <c r="AY397" s="17" t="s">
        <v>371</v>
      </c>
      <c r="BE397" s="160">
        <f>IF(N397="základná",J397,0)</f>
        <v>0</v>
      </c>
      <c r="BF397" s="160">
        <f>IF(N397="znížená",J397,0)</f>
        <v>0</v>
      </c>
      <c r="BG397" s="160">
        <f>IF(N397="zákl. prenesená",J397,0)</f>
        <v>0</v>
      </c>
      <c r="BH397" s="160">
        <f>IF(N397="zníž. prenesená",J397,0)</f>
        <v>0</v>
      </c>
      <c r="BI397" s="160">
        <f>IF(N397="nulová",J397,0)</f>
        <v>0</v>
      </c>
      <c r="BJ397" s="17" t="s">
        <v>88</v>
      </c>
      <c r="BK397" s="160">
        <f>ROUND(I397*H397,2)</f>
        <v>0</v>
      </c>
      <c r="BL397" s="17" t="s">
        <v>377</v>
      </c>
      <c r="BM397" s="159" t="s">
        <v>4199</v>
      </c>
    </row>
    <row r="398" spans="2:65" s="12" customFormat="1" ht="11.25" x14ac:dyDescent="0.2">
      <c r="B398" s="161"/>
      <c r="D398" s="162" t="s">
        <v>379</v>
      </c>
      <c r="E398" s="163" t="s">
        <v>1</v>
      </c>
      <c r="F398" s="164" t="s">
        <v>4200</v>
      </c>
      <c r="H398" s="163" t="s">
        <v>1</v>
      </c>
      <c r="I398" s="165"/>
      <c r="L398" s="161"/>
      <c r="M398" s="166"/>
      <c r="T398" s="167"/>
      <c r="AT398" s="163" t="s">
        <v>379</v>
      </c>
      <c r="AU398" s="163" t="s">
        <v>88</v>
      </c>
      <c r="AV398" s="12" t="s">
        <v>82</v>
      </c>
      <c r="AW398" s="12" t="s">
        <v>31</v>
      </c>
      <c r="AX398" s="12" t="s">
        <v>75</v>
      </c>
      <c r="AY398" s="163" t="s">
        <v>371</v>
      </c>
    </row>
    <row r="399" spans="2:65" s="13" customFormat="1" ht="11.25" x14ac:dyDescent="0.2">
      <c r="B399" s="168"/>
      <c r="D399" s="162" t="s">
        <v>379</v>
      </c>
      <c r="E399" s="169" t="s">
        <v>1</v>
      </c>
      <c r="F399" s="170" t="s">
        <v>3998</v>
      </c>
      <c r="H399" s="171">
        <v>9.2669999999999995</v>
      </c>
      <c r="I399" s="172"/>
      <c r="L399" s="168"/>
      <c r="M399" s="173"/>
      <c r="T399" s="174"/>
      <c r="AT399" s="169" t="s">
        <v>379</v>
      </c>
      <c r="AU399" s="169" t="s">
        <v>88</v>
      </c>
      <c r="AV399" s="13" t="s">
        <v>88</v>
      </c>
      <c r="AW399" s="13" t="s">
        <v>31</v>
      </c>
      <c r="AX399" s="13" t="s">
        <v>75</v>
      </c>
      <c r="AY399" s="169" t="s">
        <v>371</v>
      </c>
    </row>
    <row r="400" spans="2:65" s="13" customFormat="1" ht="11.25" x14ac:dyDescent="0.2">
      <c r="B400" s="168"/>
      <c r="D400" s="162" t="s">
        <v>379</v>
      </c>
      <c r="E400" s="169" t="s">
        <v>1</v>
      </c>
      <c r="F400" s="170" t="s">
        <v>4201</v>
      </c>
      <c r="H400" s="171">
        <v>1.92</v>
      </c>
      <c r="I400" s="172"/>
      <c r="L400" s="168"/>
      <c r="M400" s="173"/>
      <c r="T400" s="174"/>
      <c r="AT400" s="169" t="s">
        <v>379</v>
      </c>
      <c r="AU400" s="169" t="s">
        <v>88</v>
      </c>
      <c r="AV400" s="13" t="s">
        <v>88</v>
      </c>
      <c r="AW400" s="13" t="s">
        <v>31</v>
      </c>
      <c r="AX400" s="13" t="s">
        <v>75</v>
      </c>
      <c r="AY400" s="169" t="s">
        <v>371</v>
      </c>
    </row>
    <row r="401" spans="2:65" s="14" customFormat="1" ht="11.25" x14ac:dyDescent="0.2">
      <c r="B401" s="175"/>
      <c r="D401" s="162" t="s">
        <v>379</v>
      </c>
      <c r="E401" s="176" t="s">
        <v>3970</v>
      </c>
      <c r="F401" s="177" t="s">
        <v>383</v>
      </c>
      <c r="H401" s="178">
        <v>11.186999999999999</v>
      </c>
      <c r="I401" s="179"/>
      <c r="L401" s="175"/>
      <c r="M401" s="180"/>
      <c r="T401" s="181"/>
      <c r="AT401" s="176" t="s">
        <v>379</v>
      </c>
      <c r="AU401" s="176" t="s">
        <v>88</v>
      </c>
      <c r="AV401" s="14" t="s">
        <v>384</v>
      </c>
      <c r="AW401" s="14" t="s">
        <v>31</v>
      </c>
      <c r="AX401" s="14" t="s">
        <v>75</v>
      </c>
      <c r="AY401" s="176" t="s">
        <v>371</v>
      </c>
    </row>
    <row r="402" spans="2:65" s="15" customFormat="1" ht="11.25" x14ac:dyDescent="0.2">
      <c r="B402" s="182"/>
      <c r="D402" s="162" t="s">
        <v>379</v>
      </c>
      <c r="E402" s="183" t="s">
        <v>1</v>
      </c>
      <c r="F402" s="184" t="s">
        <v>385</v>
      </c>
      <c r="H402" s="185">
        <v>11.186999999999999</v>
      </c>
      <c r="I402" s="186"/>
      <c r="L402" s="182"/>
      <c r="M402" s="187"/>
      <c r="T402" s="188"/>
      <c r="AT402" s="183" t="s">
        <v>379</v>
      </c>
      <c r="AU402" s="183" t="s">
        <v>88</v>
      </c>
      <c r="AV402" s="15" t="s">
        <v>377</v>
      </c>
      <c r="AW402" s="15" t="s">
        <v>31</v>
      </c>
      <c r="AX402" s="15" t="s">
        <v>82</v>
      </c>
      <c r="AY402" s="183" t="s">
        <v>371</v>
      </c>
    </row>
    <row r="403" spans="2:65" s="11" customFormat="1" ht="22.9" customHeight="1" x14ac:dyDescent="0.2">
      <c r="B403" s="136"/>
      <c r="D403" s="137" t="s">
        <v>74</v>
      </c>
      <c r="E403" s="145" t="s">
        <v>423</v>
      </c>
      <c r="F403" s="145" t="s">
        <v>895</v>
      </c>
      <c r="I403" s="139"/>
      <c r="J403" s="146">
        <f>BK403</f>
        <v>0</v>
      </c>
      <c r="L403" s="136"/>
      <c r="M403" s="140"/>
      <c r="P403" s="141">
        <f>SUM(P404:P727)</f>
        <v>0</v>
      </c>
      <c r="R403" s="141">
        <f>SUM(R404:R727)</f>
        <v>12.956953909339999</v>
      </c>
      <c r="T403" s="142">
        <f>SUM(T404:T727)</f>
        <v>338.56912000000005</v>
      </c>
      <c r="AR403" s="137" t="s">
        <v>82</v>
      </c>
      <c r="AT403" s="143" t="s">
        <v>74</v>
      </c>
      <c r="AU403" s="143" t="s">
        <v>82</v>
      </c>
      <c r="AY403" s="137" t="s">
        <v>371</v>
      </c>
      <c r="BK403" s="144">
        <f>SUM(BK404:BK727)</f>
        <v>0</v>
      </c>
    </row>
    <row r="404" spans="2:65" s="1" customFormat="1" ht="24.2" customHeight="1" x14ac:dyDescent="0.2">
      <c r="B404" s="147"/>
      <c r="C404" s="148" t="s">
        <v>650</v>
      </c>
      <c r="D404" s="148" t="s">
        <v>373</v>
      </c>
      <c r="E404" s="149" t="s">
        <v>4202</v>
      </c>
      <c r="F404" s="150" t="s">
        <v>4203</v>
      </c>
      <c r="G404" s="151" t="s">
        <v>376</v>
      </c>
      <c r="H404" s="152">
        <v>2.88</v>
      </c>
      <c r="I404" s="153"/>
      <c r="J404" s="154">
        <f>ROUND(I404*H404,2)</f>
        <v>0</v>
      </c>
      <c r="K404" s="150"/>
      <c r="L404" s="32"/>
      <c r="M404" s="155" t="s">
        <v>1</v>
      </c>
      <c r="N404" s="156" t="s">
        <v>41</v>
      </c>
      <c r="P404" s="157">
        <f>O404*H404</f>
        <v>0</v>
      </c>
      <c r="Q404" s="157">
        <v>6.3000000000000003E-4</v>
      </c>
      <c r="R404" s="157">
        <f>Q404*H404</f>
        <v>1.8144000000000001E-3</v>
      </c>
      <c r="S404" s="157">
        <v>0</v>
      </c>
      <c r="T404" s="158">
        <f>S404*H404</f>
        <v>0</v>
      </c>
      <c r="AR404" s="159" t="s">
        <v>377</v>
      </c>
      <c r="AT404" s="159" t="s">
        <v>373</v>
      </c>
      <c r="AU404" s="159" t="s">
        <v>88</v>
      </c>
      <c r="AY404" s="17" t="s">
        <v>371</v>
      </c>
      <c r="BE404" s="160">
        <f>IF(N404="základná",J404,0)</f>
        <v>0</v>
      </c>
      <c r="BF404" s="160">
        <f>IF(N404="znížená",J404,0)</f>
        <v>0</v>
      </c>
      <c r="BG404" s="160">
        <f>IF(N404="zákl. prenesená",J404,0)</f>
        <v>0</v>
      </c>
      <c r="BH404" s="160">
        <f>IF(N404="zníž. prenesená",J404,0)</f>
        <v>0</v>
      </c>
      <c r="BI404" s="160">
        <f>IF(N404="nulová",J404,0)</f>
        <v>0</v>
      </c>
      <c r="BJ404" s="17" t="s">
        <v>88</v>
      </c>
      <c r="BK404" s="160">
        <f>ROUND(I404*H404,2)</f>
        <v>0</v>
      </c>
      <c r="BL404" s="17" t="s">
        <v>377</v>
      </c>
      <c r="BM404" s="159" t="s">
        <v>4204</v>
      </c>
    </row>
    <row r="405" spans="2:65" s="12" customFormat="1" ht="11.25" x14ac:dyDescent="0.2">
      <c r="B405" s="161"/>
      <c r="D405" s="162" t="s">
        <v>379</v>
      </c>
      <c r="E405" s="163" t="s">
        <v>1</v>
      </c>
      <c r="F405" s="164" t="s">
        <v>4205</v>
      </c>
      <c r="H405" s="163" t="s">
        <v>1</v>
      </c>
      <c r="I405" s="165"/>
      <c r="L405" s="161"/>
      <c r="M405" s="166"/>
      <c r="T405" s="167"/>
      <c r="AT405" s="163" t="s">
        <v>379</v>
      </c>
      <c r="AU405" s="163" t="s">
        <v>88</v>
      </c>
      <c r="AV405" s="12" t="s">
        <v>82</v>
      </c>
      <c r="AW405" s="12" t="s">
        <v>31</v>
      </c>
      <c r="AX405" s="12" t="s">
        <v>75</v>
      </c>
      <c r="AY405" s="163" t="s">
        <v>371</v>
      </c>
    </row>
    <row r="406" spans="2:65" s="13" customFormat="1" ht="11.25" x14ac:dyDescent="0.2">
      <c r="B406" s="168"/>
      <c r="D406" s="162" t="s">
        <v>379</v>
      </c>
      <c r="E406" s="169" t="s">
        <v>1</v>
      </c>
      <c r="F406" s="170" t="s">
        <v>4206</v>
      </c>
      <c r="H406" s="171">
        <v>2.88</v>
      </c>
      <c r="I406" s="172"/>
      <c r="L406" s="168"/>
      <c r="M406" s="173"/>
      <c r="T406" s="174"/>
      <c r="AT406" s="169" t="s">
        <v>379</v>
      </c>
      <c r="AU406" s="169" t="s">
        <v>88</v>
      </c>
      <c r="AV406" s="13" t="s">
        <v>88</v>
      </c>
      <c r="AW406" s="13" t="s">
        <v>31</v>
      </c>
      <c r="AX406" s="13" t="s">
        <v>75</v>
      </c>
      <c r="AY406" s="169" t="s">
        <v>371</v>
      </c>
    </row>
    <row r="407" spans="2:65" s="15" customFormat="1" ht="11.25" x14ac:dyDescent="0.2">
      <c r="B407" s="182"/>
      <c r="D407" s="162" t="s">
        <v>379</v>
      </c>
      <c r="E407" s="183" t="s">
        <v>1</v>
      </c>
      <c r="F407" s="184" t="s">
        <v>385</v>
      </c>
      <c r="H407" s="185">
        <v>2.88</v>
      </c>
      <c r="I407" s="186"/>
      <c r="L407" s="182"/>
      <c r="M407" s="187"/>
      <c r="T407" s="188"/>
      <c r="AT407" s="183" t="s">
        <v>379</v>
      </c>
      <c r="AU407" s="183" t="s">
        <v>88</v>
      </c>
      <c r="AV407" s="15" t="s">
        <v>377</v>
      </c>
      <c r="AW407" s="15" t="s">
        <v>31</v>
      </c>
      <c r="AX407" s="15" t="s">
        <v>82</v>
      </c>
      <c r="AY407" s="183" t="s">
        <v>371</v>
      </c>
    </row>
    <row r="408" spans="2:65" s="1" customFormat="1" ht="24.2" customHeight="1" x14ac:dyDescent="0.2">
      <c r="B408" s="147"/>
      <c r="C408" s="148" t="s">
        <v>658</v>
      </c>
      <c r="D408" s="148" t="s">
        <v>373</v>
      </c>
      <c r="E408" s="149" t="s">
        <v>4207</v>
      </c>
      <c r="F408" s="150" t="s">
        <v>4208</v>
      </c>
      <c r="G408" s="151" t="s">
        <v>489</v>
      </c>
      <c r="H408" s="152">
        <v>781.56</v>
      </c>
      <c r="I408" s="153"/>
      <c r="J408" s="154">
        <f>ROUND(I408*H408,2)</f>
        <v>0</v>
      </c>
      <c r="K408" s="150"/>
      <c r="L408" s="32"/>
      <c r="M408" s="155" t="s">
        <v>1</v>
      </c>
      <c r="N408" s="156" t="s">
        <v>41</v>
      </c>
      <c r="P408" s="157">
        <f>O408*H408</f>
        <v>0</v>
      </c>
      <c r="Q408" s="157">
        <v>4.64E-4</v>
      </c>
      <c r="R408" s="157">
        <f>Q408*H408</f>
        <v>0.36264384</v>
      </c>
      <c r="S408" s="157">
        <v>0</v>
      </c>
      <c r="T408" s="158">
        <f>S408*H408</f>
        <v>0</v>
      </c>
      <c r="AR408" s="159" t="s">
        <v>377</v>
      </c>
      <c r="AT408" s="159" t="s">
        <v>373</v>
      </c>
      <c r="AU408" s="159" t="s">
        <v>88</v>
      </c>
      <c r="AY408" s="17" t="s">
        <v>371</v>
      </c>
      <c r="BE408" s="160">
        <f>IF(N408="základná",J408,0)</f>
        <v>0</v>
      </c>
      <c r="BF408" s="160">
        <f>IF(N408="znížená",J408,0)</f>
        <v>0</v>
      </c>
      <c r="BG408" s="160">
        <f>IF(N408="zákl. prenesená",J408,0)</f>
        <v>0</v>
      </c>
      <c r="BH408" s="160">
        <f>IF(N408="zníž. prenesená",J408,0)</f>
        <v>0</v>
      </c>
      <c r="BI408" s="160">
        <f>IF(N408="nulová",J408,0)</f>
        <v>0</v>
      </c>
      <c r="BJ408" s="17" t="s">
        <v>88</v>
      </c>
      <c r="BK408" s="160">
        <f>ROUND(I408*H408,2)</f>
        <v>0</v>
      </c>
      <c r="BL408" s="17" t="s">
        <v>377</v>
      </c>
      <c r="BM408" s="159" t="s">
        <v>4209</v>
      </c>
    </row>
    <row r="409" spans="2:65" s="13" customFormat="1" ht="11.25" x14ac:dyDescent="0.2">
      <c r="B409" s="168"/>
      <c r="D409" s="162" t="s">
        <v>379</v>
      </c>
      <c r="E409" s="169" t="s">
        <v>1</v>
      </c>
      <c r="F409" s="170" t="s">
        <v>3974</v>
      </c>
      <c r="H409" s="171">
        <v>781.56</v>
      </c>
      <c r="I409" s="172"/>
      <c r="L409" s="168"/>
      <c r="M409" s="173"/>
      <c r="T409" s="174"/>
      <c r="AT409" s="169" t="s">
        <v>379</v>
      </c>
      <c r="AU409" s="169" t="s">
        <v>88</v>
      </c>
      <c r="AV409" s="13" t="s">
        <v>88</v>
      </c>
      <c r="AW409" s="13" t="s">
        <v>31</v>
      </c>
      <c r="AX409" s="13" t="s">
        <v>82</v>
      </c>
      <c r="AY409" s="169" t="s">
        <v>371</v>
      </c>
    </row>
    <row r="410" spans="2:65" s="1" customFormat="1" ht="24.2" customHeight="1" x14ac:dyDescent="0.2">
      <c r="B410" s="147"/>
      <c r="C410" s="148" t="s">
        <v>664</v>
      </c>
      <c r="D410" s="148" t="s">
        <v>373</v>
      </c>
      <c r="E410" s="149" t="s">
        <v>4210</v>
      </c>
      <c r="F410" s="150" t="s">
        <v>4211</v>
      </c>
      <c r="G410" s="151" t="s">
        <v>489</v>
      </c>
      <c r="H410" s="152">
        <v>781.56</v>
      </c>
      <c r="I410" s="153"/>
      <c r="J410" s="154">
        <f>ROUND(I410*H410,2)</f>
        <v>0</v>
      </c>
      <c r="K410" s="150"/>
      <c r="L410" s="32"/>
      <c r="M410" s="155" t="s">
        <v>1</v>
      </c>
      <c r="N410" s="156" t="s">
        <v>41</v>
      </c>
      <c r="P410" s="157">
        <f>O410*H410</f>
        <v>0</v>
      </c>
      <c r="Q410" s="157">
        <v>1.1E-5</v>
      </c>
      <c r="R410" s="157">
        <f>Q410*H410</f>
        <v>8.5971599999999995E-3</v>
      </c>
      <c r="S410" s="157">
        <v>0</v>
      </c>
      <c r="T410" s="158">
        <f>S410*H410</f>
        <v>0</v>
      </c>
      <c r="AR410" s="159" t="s">
        <v>377</v>
      </c>
      <c r="AT410" s="159" t="s">
        <v>373</v>
      </c>
      <c r="AU410" s="159" t="s">
        <v>88</v>
      </c>
      <c r="AY410" s="17" t="s">
        <v>371</v>
      </c>
      <c r="BE410" s="160">
        <f>IF(N410="základná",J410,0)</f>
        <v>0</v>
      </c>
      <c r="BF410" s="160">
        <f>IF(N410="znížená",J410,0)</f>
        <v>0</v>
      </c>
      <c r="BG410" s="160">
        <f>IF(N410="zákl. prenesená",J410,0)</f>
        <v>0</v>
      </c>
      <c r="BH410" s="160">
        <f>IF(N410="zníž. prenesená",J410,0)</f>
        <v>0</v>
      </c>
      <c r="BI410" s="160">
        <f>IF(N410="nulová",J410,0)</f>
        <v>0</v>
      </c>
      <c r="BJ410" s="17" t="s">
        <v>88</v>
      </c>
      <c r="BK410" s="160">
        <f>ROUND(I410*H410,2)</f>
        <v>0</v>
      </c>
      <c r="BL410" s="17" t="s">
        <v>377</v>
      </c>
      <c r="BM410" s="159" t="s">
        <v>4212</v>
      </c>
    </row>
    <row r="411" spans="2:65" s="12" customFormat="1" ht="11.25" x14ac:dyDescent="0.2">
      <c r="B411" s="161"/>
      <c r="D411" s="162" t="s">
        <v>379</v>
      </c>
      <c r="E411" s="163" t="s">
        <v>1</v>
      </c>
      <c r="F411" s="164" t="s">
        <v>4213</v>
      </c>
      <c r="H411" s="163" t="s">
        <v>1</v>
      </c>
      <c r="I411" s="165"/>
      <c r="L411" s="161"/>
      <c r="M411" s="166"/>
      <c r="T411" s="167"/>
      <c r="AT411" s="163" t="s">
        <v>379</v>
      </c>
      <c r="AU411" s="163" t="s">
        <v>88</v>
      </c>
      <c r="AV411" s="12" t="s">
        <v>82</v>
      </c>
      <c r="AW411" s="12" t="s">
        <v>31</v>
      </c>
      <c r="AX411" s="12" t="s">
        <v>75</v>
      </c>
      <c r="AY411" s="163" t="s">
        <v>371</v>
      </c>
    </row>
    <row r="412" spans="2:65" s="13" customFormat="1" ht="11.25" x14ac:dyDescent="0.2">
      <c r="B412" s="168"/>
      <c r="D412" s="162" t="s">
        <v>379</v>
      </c>
      <c r="E412" s="169" t="s">
        <v>1</v>
      </c>
      <c r="F412" s="170" t="s">
        <v>4214</v>
      </c>
      <c r="H412" s="171">
        <v>127.2</v>
      </c>
      <c r="I412" s="172"/>
      <c r="L412" s="168"/>
      <c r="M412" s="173"/>
      <c r="T412" s="174"/>
      <c r="AT412" s="169" t="s">
        <v>379</v>
      </c>
      <c r="AU412" s="169" t="s">
        <v>88</v>
      </c>
      <c r="AV412" s="13" t="s">
        <v>88</v>
      </c>
      <c r="AW412" s="13" t="s">
        <v>31</v>
      </c>
      <c r="AX412" s="13" t="s">
        <v>75</v>
      </c>
      <c r="AY412" s="169" t="s">
        <v>371</v>
      </c>
    </row>
    <row r="413" spans="2:65" s="13" customFormat="1" ht="11.25" x14ac:dyDescent="0.2">
      <c r="B413" s="168"/>
      <c r="D413" s="162" t="s">
        <v>379</v>
      </c>
      <c r="E413" s="169" t="s">
        <v>1</v>
      </c>
      <c r="F413" s="170" t="s">
        <v>4215</v>
      </c>
      <c r="H413" s="171">
        <v>131.4</v>
      </c>
      <c r="I413" s="172"/>
      <c r="L413" s="168"/>
      <c r="M413" s="173"/>
      <c r="T413" s="174"/>
      <c r="AT413" s="169" t="s">
        <v>379</v>
      </c>
      <c r="AU413" s="169" t="s">
        <v>88</v>
      </c>
      <c r="AV413" s="13" t="s">
        <v>88</v>
      </c>
      <c r="AW413" s="13" t="s">
        <v>31</v>
      </c>
      <c r="AX413" s="13" t="s">
        <v>75</v>
      </c>
      <c r="AY413" s="169" t="s">
        <v>371</v>
      </c>
    </row>
    <row r="414" spans="2:65" s="13" customFormat="1" ht="11.25" x14ac:dyDescent="0.2">
      <c r="B414" s="168"/>
      <c r="D414" s="162" t="s">
        <v>379</v>
      </c>
      <c r="E414" s="169" t="s">
        <v>1</v>
      </c>
      <c r="F414" s="170" t="s">
        <v>4216</v>
      </c>
      <c r="H414" s="171">
        <v>68</v>
      </c>
      <c r="I414" s="172"/>
      <c r="L414" s="168"/>
      <c r="M414" s="173"/>
      <c r="T414" s="174"/>
      <c r="AT414" s="169" t="s">
        <v>379</v>
      </c>
      <c r="AU414" s="169" t="s">
        <v>88</v>
      </c>
      <c r="AV414" s="13" t="s">
        <v>88</v>
      </c>
      <c r="AW414" s="13" t="s">
        <v>31</v>
      </c>
      <c r="AX414" s="13" t="s">
        <v>75</v>
      </c>
      <c r="AY414" s="169" t="s">
        <v>371</v>
      </c>
    </row>
    <row r="415" spans="2:65" s="13" customFormat="1" ht="11.25" x14ac:dyDescent="0.2">
      <c r="B415" s="168"/>
      <c r="D415" s="162" t="s">
        <v>379</v>
      </c>
      <c r="E415" s="169" t="s">
        <v>1</v>
      </c>
      <c r="F415" s="170" t="s">
        <v>4217</v>
      </c>
      <c r="H415" s="171">
        <v>10.4</v>
      </c>
      <c r="I415" s="172"/>
      <c r="L415" s="168"/>
      <c r="M415" s="173"/>
      <c r="T415" s="174"/>
      <c r="AT415" s="169" t="s">
        <v>379</v>
      </c>
      <c r="AU415" s="169" t="s">
        <v>88</v>
      </c>
      <c r="AV415" s="13" t="s">
        <v>88</v>
      </c>
      <c r="AW415" s="13" t="s">
        <v>31</v>
      </c>
      <c r="AX415" s="13" t="s">
        <v>75</v>
      </c>
      <c r="AY415" s="169" t="s">
        <v>371</v>
      </c>
    </row>
    <row r="416" spans="2:65" s="13" customFormat="1" ht="11.25" x14ac:dyDescent="0.2">
      <c r="B416" s="168"/>
      <c r="D416" s="162" t="s">
        <v>379</v>
      </c>
      <c r="E416" s="169" t="s">
        <v>1</v>
      </c>
      <c r="F416" s="170" t="s">
        <v>4218</v>
      </c>
      <c r="H416" s="171">
        <v>397.16</v>
      </c>
      <c r="I416" s="172"/>
      <c r="L416" s="168"/>
      <c r="M416" s="173"/>
      <c r="T416" s="174"/>
      <c r="AT416" s="169" t="s">
        <v>379</v>
      </c>
      <c r="AU416" s="169" t="s">
        <v>88</v>
      </c>
      <c r="AV416" s="13" t="s">
        <v>88</v>
      </c>
      <c r="AW416" s="13" t="s">
        <v>31</v>
      </c>
      <c r="AX416" s="13" t="s">
        <v>75</v>
      </c>
      <c r="AY416" s="169" t="s">
        <v>371</v>
      </c>
    </row>
    <row r="417" spans="2:65" s="13" customFormat="1" ht="11.25" x14ac:dyDescent="0.2">
      <c r="B417" s="168"/>
      <c r="D417" s="162" t="s">
        <v>379</v>
      </c>
      <c r="E417" s="169" t="s">
        <v>1</v>
      </c>
      <c r="F417" s="170" t="s">
        <v>4219</v>
      </c>
      <c r="H417" s="171">
        <v>47.4</v>
      </c>
      <c r="I417" s="172"/>
      <c r="L417" s="168"/>
      <c r="M417" s="173"/>
      <c r="T417" s="174"/>
      <c r="AT417" s="169" t="s">
        <v>379</v>
      </c>
      <c r="AU417" s="169" t="s">
        <v>88</v>
      </c>
      <c r="AV417" s="13" t="s">
        <v>88</v>
      </c>
      <c r="AW417" s="13" t="s">
        <v>31</v>
      </c>
      <c r="AX417" s="13" t="s">
        <v>75</v>
      </c>
      <c r="AY417" s="169" t="s">
        <v>371</v>
      </c>
    </row>
    <row r="418" spans="2:65" s="14" customFormat="1" ht="11.25" x14ac:dyDescent="0.2">
      <c r="B418" s="175"/>
      <c r="D418" s="162" t="s">
        <v>379</v>
      </c>
      <c r="E418" s="176" t="s">
        <v>3974</v>
      </c>
      <c r="F418" s="177" t="s">
        <v>383</v>
      </c>
      <c r="H418" s="178">
        <v>781.56</v>
      </c>
      <c r="I418" s="179"/>
      <c r="L418" s="175"/>
      <c r="M418" s="180"/>
      <c r="T418" s="181"/>
      <c r="AT418" s="176" t="s">
        <v>379</v>
      </c>
      <c r="AU418" s="176" t="s">
        <v>88</v>
      </c>
      <c r="AV418" s="14" t="s">
        <v>384</v>
      </c>
      <c r="AW418" s="14" t="s">
        <v>31</v>
      </c>
      <c r="AX418" s="14" t="s">
        <v>75</v>
      </c>
      <c r="AY418" s="176" t="s">
        <v>371</v>
      </c>
    </row>
    <row r="419" spans="2:65" s="15" customFormat="1" ht="11.25" x14ac:dyDescent="0.2">
      <c r="B419" s="182"/>
      <c r="D419" s="162" t="s">
        <v>379</v>
      </c>
      <c r="E419" s="183" t="s">
        <v>1</v>
      </c>
      <c r="F419" s="184" t="s">
        <v>385</v>
      </c>
      <c r="H419" s="185">
        <v>781.56</v>
      </c>
      <c r="I419" s="186"/>
      <c r="L419" s="182"/>
      <c r="M419" s="187"/>
      <c r="T419" s="188"/>
      <c r="AT419" s="183" t="s">
        <v>379</v>
      </c>
      <c r="AU419" s="183" t="s">
        <v>88</v>
      </c>
      <c r="AV419" s="15" t="s">
        <v>377</v>
      </c>
      <c r="AW419" s="15" t="s">
        <v>31</v>
      </c>
      <c r="AX419" s="15" t="s">
        <v>82</v>
      </c>
      <c r="AY419" s="183" t="s">
        <v>371</v>
      </c>
    </row>
    <row r="420" spans="2:65" s="1" customFormat="1" ht="24.2" customHeight="1" x14ac:dyDescent="0.2">
      <c r="B420" s="147"/>
      <c r="C420" s="148" t="s">
        <v>669</v>
      </c>
      <c r="D420" s="148" t="s">
        <v>373</v>
      </c>
      <c r="E420" s="149" t="s">
        <v>4220</v>
      </c>
      <c r="F420" s="150" t="s">
        <v>4221</v>
      </c>
      <c r="G420" s="151" t="s">
        <v>513</v>
      </c>
      <c r="H420" s="152">
        <v>3</v>
      </c>
      <c r="I420" s="153"/>
      <c r="J420" s="154">
        <f>ROUND(I420*H420,2)</f>
        <v>0</v>
      </c>
      <c r="K420" s="150"/>
      <c r="L420" s="32"/>
      <c r="M420" s="155" t="s">
        <v>1</v>
      </c>
      <c r="N420" s="156" t="s">
        <v>41</v>
      </c>
      <c r="P420" s="157">
        <f>O420*H420</f>
        <v>0</v>
      </c>
      <c r="Q420" s="157">
        <v>6.5247999999999999E-4</v>
      </c>
      <c r="R420" s="157">
        <f>Q420*H420</f>
        <v>1.95744E-3</v>
      </c>
      <c r="S420" s="157">
        <v>0</v>
      </c>
      <c r="T420" s="158">
        <f>S420*H420</f>
        <v>0</v>
      </c>
      <c r="AR420" s="159" t="s">
        <v>377</v>
      </c>
      <c r="AT420" s="159" t="s">
        <v>373</v>
      </c>
      <c r="AU420" s="159" t="s">
        <v>88</v>
      </c>
      <c r="AY420" s="17" t="s">
        <v>371</v>
      </c>
      <c r="BE420" s="160">
        <f>IF(N420="základná",J420,0)</f>
        <v>0</v>
      </c>
      <c r="BF420" s="160">
        <f>IF(N420="znížená",J420,0)</f>
        <v>0</v>
      </c>
      <c r="BG420" s="160">
        <f>IF(N420="zákl. prenesená",J420,0)</f>
        <v>0</v>
      </c>
      <c r="BH420" s="160">
        <f>IF(N420="zníž. prenesená",J420,0)</f>
        <v>0</v>
      </c>
      <c r="BI420" s="160">
        <f>IF(N420="nulová",J420,0)</f>
        <v>0</v>
      </c>
      <c r="BJ420" s="17" t="s">
        <v>88</v>
      </c>
      <c r="BK420" s="160">
        <f>ROUND(I420*H420,2)</f>
        <v>0</v>
      </c>
      <c r="BL420" s="17" t="s">
        <v>377</v>
      </c>
      <c r="BM420" s="159" t="s">
        <v>4222</v>
      </c>
    </row>
    <row r="421" spans="2:65" s="12" customFormat="1" ht="11.25" x14ac:dyDescent="0.2">
      <c r="B421" s="161"/>
      <c r="D421" s="162" t="s">
        <v>379</v>
      </c>
      <c r="E421" s="163" t="s">
        <v>1</v>
      </c>
      <c r="F421" s="164" t="s">
        <v>4056</v>
      </c>
      <c r="H421" s="163" t="s">
        <v>1</v>
      </c>
      <c r="I421" s="165"/>
      <c r="L421" s="161"/>
      <c r="M421" s="166"/>
      <c r="T421" s="167"/>
      <c r="AT421" s="163" t="s">
        <v>379</v>
      </c>
      <c r="AU421" s="163" t="s">
        <v>88</v>
      </c>
      <c r="AV421" s="12" t="s">
        <v>82</v>
      </c>
      <c r="AW421" s="12" t="s">
        <v>31</v>
      </c>
      <c r="AX421" s="12" t="s">
        <v>75</v>
      </c>
      <c r="AY421" s="163" t="s">
        <v>371</v>
      </c>
    </row>
    <row r="422" spans="2:65" s="13" customFormat="1" ht="11.25" x14ac:dyDescent="0.2">
      <c r="B422" s="168"/>
      <c r="D422" s="162" t="s">
        <v>379</v>
      </c>
      <c r="E422" s="169" t="s">
        <v>1</v>
      </c>
      <c r="F422" s="170" t="s">
        <v>384</v>
      </c>
      <c r="H422" s="171">
        <v>3</v>
      </c>
      <c r="I422" s="172"/>
      <c r="L422" s="168"/>
      <c r="M422" s="173"/>
      <c r="T422" s="174"/>
      <c r="AT422" s="169" t="s">
        <v>379</v>
      </c>
      <c r="AU422" s="169" t="s">
        <v>88</v>
      </c>
      <c r="AV422" s="13" t="s">
        <v>88</v>
      </c>
      <c r="AW422" s="13" t="s">
        <v>31</v>
      </c>
      <c r="AX422" s="13" t="s">
        <v>75</v>
      </c>
      <c r="AY422" s="169" t="s">
        <v>371</v>
      </c>
    </row>
    <row r="423" spans="2:65" s="15" customFormat="1" ht="11.25" x14ac:dyDescent="0.2">
      <c r="B423" s="182"/>
      <c r="D423" s="162" t="s">
        <v>379</v>
      </c>
      <c r="E423" s="183" t="s">
        <v>1</v>
      </c>
      <c r="F423" s="184" t="s">
        <v>385</v>
      </c>
      <c r="H423" s="185">
        <v>3</v>
      </c>
      <c r="I423" s="186"/>
      <c r="L423" s="182"/>
      <c r="M423" s="187"/>
      <c r="T423" s="188"/>
      <c r="AT423" s="183" t="s">
        <v>379</v>
      </c>
      <c r="AU423" s="183" t="s">
        <v>88</v>
      </c>
      <c r="AV423" s="15" t="s">
        <v>377</v>
      </c>
      <c r="AW423" s="15" t="s">
        <v>31</v>
      </c>
      <c r="AX423" s="15" t="s">
        <v>82</v>
      </c>
      <c r="AY423" s="183" t="s">
        <v>371</v>
      </c>
    </row>
    <row r="424" spans="2:65" s="1" customFormat="1" ht="33" customHeight="1" x14ac:dyDescent="0.2">
      <c r="B424" s="147"/>
      <c r="C424" s="189" t="s">
        <v>673</v>
      </c>
      <c r="D424" s="189" t="s">
        <v>891</v>
      </c>
      <c r="E424" s="190" t="s">
        <v>4223</v>
      </c>
      <c r="F424" s="191" t="s">
        <v>4224</v>
      </c>
      <c r="G424" s="192" t="s">
        <v>513</v>
      </c>
      <c r="H424" s="193">
        <v>3</v>
      </c>
      <c r="I424" s="194"/>
      <c r="J424" s="195">
        <f>ROUND(I424*H424,2)</f>
        <v>0</v>
      </c>
      <c r="K424" s="191"/>
      <c r="L424" s="196"/>
      <c r="M424" s="197" t="s">
        <v>1</v>
      </c>
      <c r="N424" s="198" t="s">
        <v>41</v>
      </c>
      <c r="P424" s="157">
        <f>O424*H424</f>
        <v>0</v>
      </c>
      <c r="Q424" s="157">
        <v>1.0999999999999999E-2</v>
      </c>
      <c r="R424" s="157">
        <f>Q424*H424</f>
        <v>3.3000000000000002E-2</v>
      </c>
      <c r="S424" s="157">
        <v>0</v>
      </c>
      <c r="T424" s="158">
        <f>S424*H424</f>
        <v>0</v>
      </c>
      <c r="AR424" s="159" t="s">
        <v>417</v>
      </c>
      <c r="AT424" s="159" t="s">
        <v>891</v>
      </c>
      <c r="AU424" s="159" t="s">
        <v>88</v>
      </c>
      <c r="AY424" s="17" t="s">
        <v>371</v>
      </c>
      <c r="BE424" s="160">
        <f>IF(N424="základná",J424,0)</f>
        <v>0</v>
      </c>
      <c r="BF424" s="160">
        <f>IF(N424="znížená",J424,0)</f>
        <v>0</v>
      </c>
      <c r="BG424" s="160">
        <f>IF(N424="zákl. prenesená",J424,0)</f>
        <v>0</v>
      </c>
      <c r="BH424" s="160">
        <f>IF(N424="zníž. prenesená",J424,0)</f>
        <v>0</v>
      </c>
      <c r="BI424" s="160">
        <f>IF(N424="nulová",J424,0)</f>
        <v>0</v>
      </c>
      <c r="BJ424" s="17" t="s">
        <v>88</v>
      </c>
      <c r="BK424" s="160">
        <f>ROUND(I424*H424,2)</f>
        <v>0</v>
      </c>
      <c r="BL424" s="17" t="s">
        <v>377</v>
      </c>
      <c r="BM424" s="159" t="s">
        <v>4225</v>
      </c>
    </row>
    <row r="425" spans="2:65" s="1" customFormat="1" ht="24.2" customHeight="1" x14ac:dyDescent="0.2">
      <c r="B425" s="147"/>
      <c r="C425" s="148" t="s">
        <v>677</v>
      </c>
      <c r="D425" s="148" t="s">
        <v>373</v>
      </c>
      <c r="E425" s="149" t="s">
        <v>4226</v>
      </c>
      <c r="F425" s="150" t="s">
        <v>4227</v>
      </c>
      <c r="G425" s="151" t="s">
        <v>376</v>
      </c>
      <c r="H425" s="152">
        <v>4190.79</v>
      </c>
      <c r="I425" s="153"/>
      <c r="J425" s="154">
        <f>ROUND(I425*H425,2)</f>
        <v>0</v>
      </c>
      <c r="K425" s="150"/>
      <c r="L425" s="32"/>
      <c r="M425" s="155" t="s">
        <v>1</v>
      </c>
      <c r="N425" s="156" t="s">
        <v>41</v>
      </c>
      <c r="P425" s="157">
        <f>O425*H425</f>
        <v>0</v>
      </c>
      <c r="Q425" s="157">
        <v>1.92542E-3</v>
      </c>
      <c r="R425" s="157">
        <f>Q425*H425</f>
        <v>8.0690308817999998</v>
      </c>
      <c r="S425" s="157">
        <v>0</v>
      </c>
      <c r="T425" s="158">
        <f>S425*H425</f>
        <v>0</v>
      </c>
      <c r="AR425" s="159" t="s">
        <v>377</v>
      </c>
      <c r="AT425" s="159" t="s">
        <v>373</v>
      </c>
      <c r="AU425" s="159" t="s">
        <v>88</v>
      </c>
      <c r="AY425" s="17" t="s">
        <v>371</v>
      </c>
      <c r="BE425" s="160">
        <f>IF(N425="základná",J425,0)</f>
        <v>0</v>
      </c>
      <c r="BF425" s="160">
        <f>IF(N425="znížená",J425,0)</f>
        <v>0</v>
      </c>
      <c r="BG425" s="160">
        <f>IF(N425="zákl. prenesená",J425,0)</f>
        <v>0</v>
      </c>
      <c r="BH425" s="160">
        <f>IF(N425="zníž. prenesená",J425,0)</f>
        <v>0</v>
      </c>
      <c r="BI425" s="160">
        <f>IF(N425="nulová",J425,0)</f>
        <v>0</v>
      </c>
      <c r="BJ425" s="17" t="s">
        <v>88</v>
      </c>
      <c r="BK425" s="160">
        <f>ROUND(I425*H425,2)</f>
        <v>0</v>
      </c>
      <c r="BL425" s="17" t="s">
        <v>377</v>
      </c>
      <c r="BM425" s="159" t="s">
        <v>4228</v>
      </c>
    </row>
    <row r="426" spans="2:65" s="13" customFormat="1" ht="11.25" x14ac:dyDescent="0.2">
      <c r="B426" s="168"/>
      <c r="D426" s="162" t="s">
        <v>379</v>
      </c>
      <c r="E426" s="169" t="s">
        <v>1</v>
      </c>
      <c r="F426" s="170" t="s">
        <v>4037</v>
      </c>
      <c r="H426" s="171">
        <v>6370.23</v>
      </c>
      <c r="I426" s="172"/>
      <c r="L426" s="168"/>
      <c r="M426" s="173"/>
      <c r="T426" s="174"/>
      <c r="AT426" s="169" t="s">
        <v>379</v>
      </c>
      <c r="AU426" s="169" t="s">
        <v>88</v>
      </c>
      <c r="AV426" s="13" t="s">
        <v>88</v>
      </c>
      <c r="AW426" s="13" t="s">
        <v>31</v>
      </c>
      <c r="AX426" s="13" t="s">
        <v>75</v>
      </c>
      <c r="AY426" s="169" t="s">
        <v>371</v>
      </c>
    </row>
    <row r="427" spans="2:65" s="13" customFormat="1" ht="11.25" x14ac:dyDescent="0.2">
      <c r="B427" s="168"/>
      <c r="D427" s="162" t="s">
        <v>379</v>
      </c>
      <c r="E427" s="169" t="s">
        <v>1</v>
      </c>
      <c r="F427" s="170" t="s">
        <v>4229</v>
      </c>
      <c r="H427" s="171">
        <v>-1516.31</v>
      </c>
      <c r="I427" s="172"/>
      <c r="L427" s="168"/>
      <c r="M427" s="173"/>
      <c r="T427" s="174"/>
      <c r="AT427" s="169" t="s">
        <v>379</v>
      </c>
      <c r="AU427" s="169" t="s">
        <v>88</v>
      </c>
      <c r="AV427" s="13" t="s">
        <v>88</v>
      </c>
      <c r="AW427" s="13" t="s">
        <v>31</v>
      </c>
      <c r="AX427" s="13" t="s">
        <v>75</v>
      </c>
      <c r="AY427" s="169" t="s">
        <v>371</v>
      </c>
    </row>
    <row r="428" spans="2:65" s="13" customFormat="1" ht="11.25" x14ac:dyDescent="0.2">
      <c r="B428" s="168"/>
      <c r="D428" s="162" t="s">
        <v>379</v>
      </c>
      <c r="E428" s="169" t="s">
        <v>1</v>
      </c>
      <c r="F428" s="170" t="s">
        <v>4230</v>
      </c>
      <c r="H428" s="171">
        <v>-663.13</v>
      </c>
      <c r="I428" s="172"/>
      <c r="L428" s="168"/>
      <c r="M428" s="173"/>
      <c r="T428" s="174"/>
      <c r="AT428" s="169" t="s">
        <v>379</v>
      </c>
      <c r="AU428" s="169" t="s">
        <v>88</v>
      </c>
      <c r="AV428" s="13" t="s">
        <v>88</v>
      </c>
      <c r="AW428" s="13" t="s">
        <v>31</v>
      </c>
      <c r="AX428" s="13" t="s">
        <v>75</v>
      </c>
      <c r="AY428" s="169" t="s">
        <v>371</v>
      </c>
    </row>
    <row r="429" spans="2:65" s="15" customFormat="1" ht="11.25" x14ac:dyDescent="0.2">
      <c r="B429" s="182"/>
      <c r="D429" s="162" t="s">
        <v>379</v>
      </c>
      <c r="E429" s="183" t="s">
        <v>1</v>
      </c>
      <c r="F429" s="184" t="s">
        <v>385</v>
      </c>
      <c r="H429" s="185">
        <v>4190.79</v>
      </c>
      <c r="I429" s="186"/>
      <c r="L429" s="182"/>
      <c r="M429" s="187"/>
      <c r="T429" s="188"/>
      <c r="AT429" s="183" t="s">
        <v>379</v>
      </c>
      <c r="AU429" s="183" t="s">
        <v>88</v>
      </c>
      <c r="AV429" s="15" t="s">
        <v>377</v>
      </c>
      <c r="AW429" s="15" t="s">
        <v>31</v>
      </c>
      <c r="AX429" s="15" t="s">
        <v>82</v>
      </c>
      <c r="AY429" s="183" t="s">
        <v>371</v>
      </c>
    </row>
    <row r="430" spans="2:65" s="1" customFormat="1" ht="24.2" customHeight="1" x14ac:dyDescent="0.2">
      <c r="B430" s="147"/>
      <c r="C430" s="148" t="s">
        <v>681</v>
      </c>
      <c r="D430" s="148" t="s">
        <v>373</v>
      </c>
      <c r="E430" s="149" t="s">
        <v>4231</v>
      </c>
      <c r="F430" s="150" t="s">
        <v>4232</v>
      </c>
      <c r="G430" s="151" t="s">
        <v>376</v>
      </c>
      <c r="H430" s="152">
        <v>663.13</v>
      </c>
      <c r="I430" s="153"/>
      <c r="J430" s="154">
        <f>ROUND(I430*H430,2)</f>
        <v>0</v>
      </c>
      <c r="K430" s="150"/>
      <c r="L430" s="32"/>
      <c r="M430" s="155" t="s">
        <v>1</v>
      </c>
      <c r="N430" s="156" t="s">
        <v>41</v>
      </c>
      <c r="P430" s="157">
        <f>O430*H430</f>
        <v>0</v>
      </c>
      <c r="Q430" s="157">
        <v>6.1813399999999996E-3</v>
      </c>
      <c r="R430" s="157">
        <f>Q430*H430</f>
        <v>4.0990319941999998</v>
      </c>
      <c r="S430" s="157">
        <v>0</v>
      </c>
      <c r="T430" s="158">
        <f>S430*H430</f>
        <v>0</v>
      </c>
      <c r="AR430" s="159" t="s">
        <v>377</v>
      </c>
      <c r="AT430" s="159" t="s">
        <v>373</v>
      </c>
      <c r="AU430" s="159" t="s">
        <v>88</v>
      </c>
      <c r="AY430" s="17" t="s">
        <v>371</v>
      </c>
      <c r="BE430" s="160">
        <f>IF(N430="základná",J430,0)</f>
        <v>0</v>
      </c>
      <c r="BF430" s="160">
        <f>IF(N430="znížená",J430,0)</f>
        <v>0</v>
      </c>
      <c r="BG430" s="160">
        <f>IF(N430="zákl. prenesená",J430,0)</f>
        <v>0</v>
      </c>
      <c r="BH430" s="160">
        <f>IF(N430="zníž. prenesená",J430,0)</f>
        <v>0</v>
      </c>
      <c r="BI430" s="160">
        <f>IF(N430="nulová",J430,0)</f>
        <v>0</v>
      </c>
      <c r="BJ430" s="17" t="s">
        <v>88</v>
      </c>
      <c r="BK430" s="160">
        <f>ROUND(I430*H430,2)</f>
        <v>0</v>
      </c>
      <c r="BL430" s="17" t="s">
        <v>377</v>
      </c>
      <c r="BM430" s="159" t="s">
        <v>4233</v>
      </c>
    </row>
    <row r="431" spans="2:65" s="13" customFormat="1" ht="11.25" x14ac:dyDescent="0.2">
      <c r="B431" s="168"/>
      <c r="D431" s="162" t="s">
        <v>379</v>
      </c>
      <c r="E431" s="169" t="s">
        <v>1</v>
      </c>
      <c r="F431" s="170" t="s">
        <v>4234</v>
      </c>
      <c r="H431" s="171">
        <v>663.13</v>
      </c>
      <c r="I431" s="172"/>
      <c r="L431" s="168"/>
      <c r="M431" s="173"/>
      <c r="T431" s="174"/>
      <c r="AT431" s="169" t="s">
        <v>379</v>
      </c>
      <c r="AU431" s="169" t="s">
        <v>88</v>
      </c>
      <c r="AV431" s="13" t="s">
        <v>88</v>
      </c>
      <c r="AW431" s="13" t="s">
        <v>31</v>
      </c>
      <c r="AX431" s="13" t="s">
        <v>75</v>
      </c>
      <c r="AY431" s="169" t="s">
        <v>371</v>
      </c>
    </row>
    <row r="432" spans="2:65" s="15" customFormat="1" ht="11.25" x14ac:dyDescent="0.2">
      <c r="B432" s="182"/>
      <c r="D432" s="162" t="s">
        <v>379</v>
      </c>
      <c r="E432" s="183" t="s">
        <v>1</v>
      </c>
      <c r="F432" s="184" t="s">
        <v>385</v>
      </c>
      <c r="H432" s="185">
        <v>663.13</v>
      </c>
      <c r="I432" s="186"/>
      <c r="L432" s="182"/>
      <c r="M432" s="187"/>
      <c r="T432" s="188"/>
      <c r="AT432" s="183" t="s">
        <v>379</v>
      </c>
      <c r="AU432" s="183" t="s">
        <v>88</v>
      </c>
      <c r="AV432" s="15" t="s">
        <v>377</v>
      </c>
      <c r="AW432" s="15" t="s">
        <v>31</v>
      </c>
      <c r="AX432" s="15" t="s">
        <v>82</v>
      </c>
      <c r="AY432" s="183" t="s">
        <v>371</v>
      </c>
    </row>
    <row r="433" spans="2:65" s="1" customFormat="1" ht="24.2" customHeight="1" x14ac:dyDescent="0.2">
      <c r="B433" s="147"/>
      <c r="C433" s="148" t="s">
        <v>698</v>
      </c>
      <c r="D433" s="148" t="s">
        <v>373</v>
      </c>
      <c r="E433" s="149" t="s">
        <v>4235</v>
      </c>
      <c r="F433" s="150" t="s">
        <v>4236</v>
      </c>
      <c r="G433" s="151" t="s">
        <v>376</v>
      </c>
      <c r="H433" s="152">
        <v>6370.23</v>
      </c>
      <c r="I433" s="153"/>
      <c r="J433" s="154">
        <f>ROUND(I433*H433,2)</f>
        <v>0</v>
      </c>
      <c r="K433" s="150"/>
      <c r="L433" s="32"/>
      <c r="M433" s="155" t="s">
        <v>1</v>
      </c>
      <c r="N433" s="156" t="s">
        <v>41</v>
      </c>
      <c r="P433" s="157">
        <f>O433*H433</f>
        <v>0</v>
      </c>
      <c r="Q433" s="157">
        <v>4.8999999999999998E-5</v>
      </c>
      <c r="R433" s="157">
        <f>Q433*H433</f>
        <v>0.31214126999999997</v>
      </c>
      <c r="S433" s="157">
        <v>0</v>
      </c>
      <c r="T433" s="158">
        <f>S433*H433</f>
        <v>0</v>
      </c>
      <c r="AR433" s="159" t="s">
        <v>377</v>
      </c>
      <c r="AT433" s="159" t="s">
        <v>373</v>
      </c>
      <c r="AU433" s="159" t="s">
        <v>88</v>
      </c>
      <c r="AY433" s="17" t="s">
        <v>371</v>
      </c>
      <c r="BE433" s="160">
        <f>IF(N433="základná",J433,0)</f>
        <v>0</v>
      </c>
      <c r="BF433" s="160">
        <f>IF(N433="znížená",J433,0)</f>
        <v>0</v>
      </c>
      <c r="BG433" s="160">
        <f>IF(N433="zákl. prenesená",J433,0)</f>
        <v>0</v>
      </c>
      <c r="BH433" s="160">
        <f>IF(N433="zníž. prenesená",J433,0)</f>
        <v>0</v>
      </c>
      <c r="BI433" s="160">
        <f>IF(N433="nulová",J433,0)</f>
        <v>0</v>
      </c>
      <c r="BJ433" s="17" t="s">
        <v>88</v>
      </c>
      <c r="BK433" s="160">
        <f>ROUND(I433*H433,2)</f>
        <v>0</v>
      </c>
      <c r="BL433" s="17" t="s">
        <v>377</v>
      </c>
      <c r="BM433" s="159" t="s">
        <v>4237</v>
      </c>
    </row>
    <row r="434" spans="2:65" s="12" customFormat="1" ht="11.25" x14ac:dyDescent="0.2">
      <c r="B434" s="161"/>
      <c r="D434" s="162" t="s">
        <v>379</v>
      </c>
      <c r="E434" s="163" t="s">
        <v>1</v>
      </c>
      <c r="F434" s="164" t="s">
        <v>4238</v>
      </c>
      <c r="H434" s="163" t="s">
        <v>1</v>
      </c>
      <c r="I434" s="165"/>
      <c r="L434" s="161"/>
      <c r="M434" s="166"/>
      <c r="T434" s="167"/>
      <c r="AT434" s="163" t="s">
        <v>379</v>
      </c>
      <c r="AU434" s="163" t="s">
        <v>88</v>
      </c>
      <c r="AV434" s="12" t="s">
        <v>82</v>
      </c>
      <c r="AW434" s="12" t="s">
        <v>31</v>
      </c>
      <c r="AX434" s="12" t="s">
        <v>75</v>
      </c>
      <c r="AY434" s="163" t="s">
        <v>371</v>
      </c>
    </row>
    <row r="435" spans="2:65" s="13" customFormat="1" ht="11.25" x14ac:dyDescent="0.2">
      <c r="B435" s="168"/>
      <c r="D435" s="162" t="s">
        <v>379</v>
      </c>
      <c r="E435" s="169" t="s">
        <v>1</v>
      </c>
      <c r="F435" s="170" t="s">
        <v>4037</v>
      </c>
      <c r="H435" s="171">
        <v>6370.23</v>
      </c>
      <c r="I435" s="172"/>
      <c r="L435" s="168"/>
      <c r="M435" s="173"/>
      <c r="T435" s="174"/>
      <c r="AT435" s="169" t="s">
        <v>379</v>
      </c>
      <c r="AU435" s="169" t="s">
        <v>88</v>
      </c>
      <c r="AV435" s="13" t="s">
        <v>88</v>
      </c>
      <c r="AW435" s="13" t="s">
        <v>31</v>
      </c>
      <c r="AX435" s="13" t="s">
        <v>75</v>
      </c>
      <c r="AY435" s="169" t="s">
        <v>371</v>
      </c>
    </row>
    <row r="436" spans="2:65" s="15" customFormat="1" ht="11.25" x14ac:dyDescent="0.2">
      <c r="B436" s="182"/>
      <c r="D436" s="162" t="s">
        <v>379</v>
      </c>
      <c r="E436" s="183" t="s">
        <v>1</v>
      </c>
      <c r="F436" s="184" t="s">
        <v>385</v>
      </c>
      <c r="H436" s="185">
        <v>6370.23</v>
      </c>
      <c r="I436" s="186"/>
      <c r="L436" s="182"/>
      <c r="M436" s="187"/>
      <c r="T436" s="188"/>
      <c r="AT436" s="183" t="s">
        <v>379</v>
      </c>
      <c r="AU436" s="183" t="s">
        <v>88</v>
      </c>
      <c r="AV436" s="15" t="s">
        <v>377</v>
      </c>
      <c r="AW436" s="15" t="s">
        <v>31</v>
      </c>
      <c r="AX436" s="15" t="s">
        <v>82</v>
      </c>
      <c r="AY436" s="183" t="s">
        <v>371</v>
      </c>
    </row>
    <row r="437" spans="2:65" s="1" customFormat="1" ht="24.2" customHeight="1" x14ac:dyDescent="0.2">
      <c r="B437" s="147"/>
      <c r="C437" s="148" t="s">
        <v>702</v>
      </c>
      <c r="D437" s="148" t="s">
        <v>373</v>
      </c>
      <c r="E437" s="149" t="s">
        <v>4239</v>
      </c>
      <c r="F437" s="150" t="s">
        <v>4240</v>
      </c>
      <c r="G437" s="151" t="s">
        <v>376</v>
      </c>
      <c r="H437" s="152">
        <v>197477.13</v>
      </c>
      <c r="I437" s="153"/>
      <c r="J437" s="154">
        <f>ROUND(I437*H437,2)</f>
        <v>0</v>
      </c>
      <c r="K437" s="150"/>
      <c r="L437" s="32"/>
      <c r="M437" s="155" t="s">
        <v>1</v>
      </c>
      <c r="N437" s="156" t="s">
        <v>41</v>
      </c>
      <c r="P437" s="157">
        <f>O437*H437</f>
        <v>0</v>
      </c>
      <c r="Q437" s="157">
        <v>0</v>
      </c>
      <c r="R437" s="157">
        <f>Q437*H437</f>
        <v>0</v>
      </c>
      <c r="S437" s="157">
        <v>0</v>
      </c>
      <c r="T437" s="158">
        <f>S437*H437</f>
        <v>0</v>
      </c>
      <c r="AR437" s="159" t="s">
        <v>377</v>
      </c>
      <c r="AT437" s="159" t="s">
        <v>373</v>
      </c>
      <c r="AU437" s="159" t="s">
        <v>88</v>
      </c>
      <c r="AY437" s="17" t="s">
        <v>371</v>
      </c>
      <c r="BE437" s="160">
        <f>IF(N437="základná",J437,0)</f>
        <v>0</v>
      </c>
      <c r="BF437" s="160">
        <f>IF(N437="znížená",J437,0)</f>
        <v>0</v>
      </c>
      <c r="BG437" s="160">
        <f>IF(N437="zákl. prenesená",J437,0)</f>
        <v>0</v>
      </c>
      <c r="BH437" s="160">
        <f>IF(N437="zníž. prenesená",J437,0)</f>
        <v>0</v>
      </c>
      <c r="BI437" s="160">
        <f>IF(N437="nulová",J437,0)</f>
        <v>0</v>
      </c>
      <c r="BJ437" s="17" t="s">
        <v>88</v>
      </c>
      <c r="BK437" s="160">
        <f>ROUND(I437*H437,2)</f>
        <v>0</v>
      </c>
      <c r="BL437" s="17" t="s">
        <v>377</v>
      </c>
      <c r="BM437" s="159" t="s">
        <v>4241</v>
      </c>
    </row>
    <row r="438" spans="2:65" s="12" customFormat="1" ht="11.25" x14ac:dyDescent="0.2">
      <c r="B438" s="161"/>
      <c r="D438" s="162" t="s">
        <v>379</v>
      </c>
      <c r="E438" s="163" t="s">
        <v>1</v>
      </c>
      <c r="F438" s="164" t="s">
        <v>2434</v>
      </c>
      <c r="H438" s="163" t="s">
        <v>1</v>
      </c>
      <c r="I438" s="165"/>
      <c r="L438" s="161"/>
      <c r="M438" s="166"/>
      <c r="T438" s="167"/>
      <c r="AT438" s="163" t="s">
        <v>379</v>
      </c>
      <c r="AU438" s="163" t="s">
        <v>88</v>
      </c>
      <c r="AV438" s="12" t="s">
        <v>82</v>
      </c>
      <c r="AW438" s="12" t="s">
        <v>31</v>
      </c>
      <c r="AX438" s="12" t="s">
        <v>75</v>
      </c>
      <c r="AY438" s="163" t="s">
        <v>371</v>
      </c>
    </row>
    <row r="439" spans="2:65" s="12" customFormat="1" ht="11.25" x14ac:dyDescent="0.2">
      <c r="B439" s="161"/>
      <c r="D439" s="162" t="s">
        <v>379</v>
      </c>
      <c r="E439" s="163" t="s">
        <v>1</v>
      </c>
      <c r="F439" s="164" t="s">
        <v>4242</v>
      </c>
      <c r="H439" s="163" t="s">
        <v>1</v>
      </c>
      <c r="I439" s="165"/>
      <c r="L439" s="161"/>
      <c r="M439" s="166"/>
      <c r="T439" s="167"/>
      <c r="AT439" s="163" t="s">
        <v>379</v>
      </c>
      <c r="AU439" s="163" t="s">
        <v>88</v>
      </c>
      <c r="AV439" s="12" t="s">
        <v>82</v>
      </c>
      <c r="AW439" s="12" t="s">
        <v>31</v>
      </c>
      <c r="AX439" s="12" t="s">
        <v>75</v>
      </c>
      <c r="AY439" s="163" t="s">
        <v>371</v>
      </c>
    </row>
    <row r="440" spans="2:65" s="13" customFormat="1" ht="11.25" x14ac:dyDescent="0.2">
      <c r="B440" s="168"/>
      <c r="D440" s="162" t="s">
        <v>379</v>
      </c>
      <c r="E440" s="169" t="s">
        <v>1</v>
      </c>
      <c r="F440" s="170" t="s">
        <v>4243</v>
      </c>
      <c r="H440" s="171">
        <v>6370.23</v>
      </c>
      <c r="I440" s="172"/>
      <c r="L440" s="168"/>
      <c r="M440" s="173"/>
      <c r="T440" s="174"/>
      <c r="AT440" s="169" t="s">
        <v>379</v>
      </c>
      <c r="AU440" s="169" t="s">
        <v>88</v>
      </c>
      <c r="AV440" s="13" t="s">
        <v>88</v>
      </c>
      <c r="AW440" s="13" t="s">
        <v>31</v>
      </c>
      <c r="AX440" s="13" t="s">
        <v>75</v>
      </c>
      <c r="AY440" s="169" t="s">
        <v>371</v>
      </c>
    </row>
    <row r="441" spans="2:65" s="14" customFormat="1" ht="11.25" x14ac:dyDescent="0.2">
      <c r="B441" s="175"/>
      <c r="D441" s="162" t="s">
        <v>379</v>
      </c>
      <c r="E441" s="176" t="s">
        <v>4037</v>
      </c>
      <c r="F441" s="177" t="s">
        <v>383</v>
      </c>
      <c r="H441" s="178">
        <v>6370.23</v>
      </c>
      <c r="I441" s="179"/>
      <c r="L441" s="175"/>
      <c r="M441" s="180"/>
      <c r="T441" s="181"/>
      <c r="AT441" s="176" t="s">
        <v>379</v>
      </c>
      <c r="AU441" s="176" t="s">
        <v>88</v>
      </c>
      <c r="AV441" s="14" t="s">
        <v>384</v>
      </c>
      <c r="AW441" s="14" t="s">
        <v>31</v>
      </c>
      <c r="AX441" s="14" t="s">
        <v>75</v>
      </c>
      <c r="AY441" s="176" t="s">
        <v>371</v>
      </c>
    </row>
    <row r="442" spans="2:65" s="13" customFormat="1" ht="11.25" x14ac:dyDescent="0.2">
      <c r="B442" s="168"/>
      <c r="D442" s="162" t="s">
        <v>379</v>
      </c>
      <c r="E442" s="169" t="s">
        <v>1</v>
      </c>
      <c r="F442" s="170" t="s">
        <v>4244</v>
      </c>
      <c r="H442" s="171">
        <v>191106.9</v>
      </c>
      <c r="I442" s="172"/>
      <c r="L442" s="168"/>
      <c r="M442" s="173"/>
      <c r="T442" s="174"/>
      <c r="AT442" s="169" t="s">
        <v>379</v>
      </c>
      <c r="AU442" s="169" t="s">
        <v>88</v>
      </c>
      <c r="AV442" s="13" t="s">
        <v>88</v>
      </c>
      <c r="AW442" s="13" t="s">
        <v>31</v>
      </c>
      <c r="AX442" s="13" t="s">
        <v>75</v>
      </c>
      <c r="AY442" s="169" t="s">
        <v>371</v>
      </c>
    </row>
    <row r="443" spans="2:65" s="15" customFormat="1" ht="11.25" x14ac:dyDescent="0.2">
      <c r="B443" s="182"/>
      <c r="D443" s="162" t="s">
        <v>379</v>
      </c>
      <c r="E443" s="183" t="s">
        <v>1</v>
      </c>
      <c r="F443" s="184" t="s">
        <v>385</v>
      </c>
      <c r="H443" s="185">
        <v>197477.13</v>
      </c>
      <c r="I443" s="186"/>
      <c r="L443" s="182"/>
      <c r="M443" s="187"/>
      <c r="T443" s="188"/>
      <c r="AT443" s="183" t="s">
        <v>379</v>
      </c>
      <c r="AU443" s="183" t="s">
        <v>88</v>
      </c>
      <c r="AV443" s="15" t="s">
        <v>377</v>
      </c>
      <c r="AW443" s="15" t="s">
        <v>31</v>
      </c>
      <c r="AX443" s="15" t="s">
        <v>82</v>
      </c>
      <c r="AY443" s="183" t="s">
        <v>371</v>
      </c>
    </row>
    <row r="444" spans="2:65" s="1" customFormat="1" ht="37.9" customHeight="1" x14ac:dyDescent="0.2">
      <c r="B444" s="147"/>
      <c r="C444" s="148" t="s">
        <v>706</v>
      </c>
      <c r="D444" s="148" t="s">
        <v>373</v>
      </c>
      <c r="E444" s="149" t="s">
        <v>4245</v>
      </c>
      <c r="F444" s="150" t="s">
        <v>4246</v>
      </c>
      <c r="G444" s="151" t="s">
        <v>513</v>
      </c>
      <c r="H444" s="152">
        <v>12</v>
      </c>
      <c r="I444" s="153"/>
      <c r="J444" s="154">
        <f>ROUND(I444*H444,2)</f>
        <v>0</v>
      </c>
      <c r="K444" s="150"/>
      <c r="L444" s="32"/>
      <c r="M444" s="155" t="s">
        <v>1</v>
      </c>
      <c r="N444" s="156" t="s">
        <v>41</v>
      </c>
      <c r="P444" s="157">
        <f>O444*H444</f>
        <v>0</v>
      </c>
      <c r="Q444" s="157">
        <v>3.4513000000000002E-4</v>
      </c>
      <c r="R444" s="157">
        <f>Q444*H444</f>
        <v>4.1415600000000007E-3</v>
      </c>
      <c r="S444" s="157">
        <v>0</v>
      </c>
      <c r="T444" s="158">
        <f>S444*H444</f>
        <v>0</v>
      </c>
      <c r="AR444" s="159" t="s">
        <v>377</v>
      </c>
      <c r="AT444" s="159" t="s">
        <v>373</v>
      </c>
      <c r="AU444" s="159" t="s">
        <v>88</v>
      </c>
      <c r="AY444" s="17" t="s">
        <v>371</v>
      </c>
      <c r="BE444" s="160">
        <f>IF(N444="základná",J444,0)</f>
        <v>0</v>
      </c>
      <c r="BF444" s="160">
        <f>IF(N444="znížená",J444,0)</f>
        <v>0</v>
      </c>
      <c r="BG444" s="160">
        <f>IF(N444="zákl. prenesená",J444,0)</f>
        <v>0</v>
      </c>
      <c r="BH444" s="160">
        <f>IF(N444="zníž. prenesená",J444,0)</f>
        <v>0</v>
      </c>
      <c r="BI444" s="160">
        <f>IF(N444="nulová",J444,0)</f>
        <v>0</v>
      </c>
      <c r="BJ444" s="17" t="s">
        <v>88</v>
      </c>
      <c r="BK444" s="160">
        <f>ROUND(I444*H444,2)</f>
        <v>0</v>
      </c>
      <c r="BL444" s="17" t="s">
        <v>377</v>
      </c>
      <c r="BM444" s="159" t="s">
        <v>4247</v>
      </c>
    </row>
    <row r="445" spans="2:65" s="12" customFormat="1" ht="11.25" x14ac:dyDescent="0.2">
      <c r="B445" s="161"/>
      <c r="D445" s="162" t="s">
        <v>379</v>
      </c>
      <c r="E445" s="163" t="s">
        <v>1</v>
      </c>
      <c r="F445" s="164" t="s">
        <v>4248</v>
      </c>
      <c r="H445" s="163" t="s">
        <v>1</v>
      </c>
      <c r="I445" s="165"/>
      <c r="L445" s="161"/>
      <c r="M445" s="166"/>
      <c r="T445" s="167"/>
      <c r="AT445" s="163" t="s">
        <v>379</v>
      </c>
      <c r="AU445" s="163" t="s">
        <v>88</v>
      </c>
      <c r="AV445" s="12" t="s">
        <v>82</v>
      </c>
      <c r="AW445" s="12" t="s">
        <v>31</v>
      </c>
      <c r="AX445" s="12" t="s">
        <v>75</v>
      </c>
      <c r="AY445" s="163" t="s">
        <v>371</v>
      </c>
    </row>
    <row r="446" spans="2:65" s="13" customFormat="1" ht="11.25" x14ac:dyDescent="0.2">
      <c r="B446" s="168"/>
      <c r="D446" s="162" t="s">
        <v>379</v>
      </c>
      <c r="E446" s="169" t="s">
        <v>1</v>
      </c>
      <c r="F446" s="170" t="s">
        <v>4249</v>
      </c>
      <c r="H446" s="171">
        <v>12</v>
      </c>
      <c r="I446" s="172"/>
      <c r="L446" s="168"/>
      <c r="M446" s="173"/>
      <c r="T446" s="174"/>
      <c r="AT446" s="169" t="s">
        <v>379</v>
      </c>
      <c r="AU446" s="169" t="s">
        <v>88</v>
      </c>
      <c r="AV446" s="13" t="s">
        <v>88</v>
      </c>
      <c r="AW446" s="13" t="s">
        <v>31</v>
      </c>
      <c r="AX446" s="13" t="s">
        <v>75</v>
      </c>
      <c r="AY446" s="169" t="s">
        <v>371</v>
      </c>
    </row>
    <row r="447" spans="2:65" s="15" customFormat="1" ht="11.25" x14ac:dyDescent="0.2">
      <c r="B447" s="182"/>
      <c r="D447" s="162" t="s">
        <v>379</v>
      </c>
      <c r="E447" s="183" t="s">
        <v>1</v>
      </c>
      <c r="F447" s="184" t="s">
        <v>385</v>
      </c>
      <c r="H447" s="185">
        <v>12</v>
      </c>
      <c r="I447" s="186"/>
      <c r="L447" s="182"/>
      <c r="M447" s="187"/>
      <c r="T447" s="188"/>
      <c r="AT447" s="183" t="s">
        <v>379</v>
      </c>
      <c r="AU447" s="183" t="s">
        <v>88</v>
      </c>
      <c r="AV447" s="15" t="s">
        <v>377</v>
      </c>
      <c r="AW447" s="15" t="s">
        <v>31</v>
      </c>
      <c r="AX447" s="15" t="s">
        <v>82</v>
      </c>
      <c r="AY447" s="183" t="s">
        <v>371</v>
      </c>
    </row>
    <row r="448" spans="2:65" s="1" customFormat="1" ht="33" customHeight="1" x14ac:dyDescent="0.2">
      <c r="B448" s="147"/>
      <c r="C448" s="148" t="s">
        <v>710</v>
      </c>
      <c r="D448" s="148" t="s">
        <v>373</v>
      </c>
      <c r="E448" s="149" t="s">
        <v>994</v>
      </c>
      <c r="F448" s="150" t="s">
        <v>995</v>
      </c>
      <c r="G448" s="151" t="s">
        <v>391</v>
      </c>
      <c r="H448" s="152">
        <v>2.0720000000000001</v>
      </c>
      <c r="I448" s="153"/>
      <c r="J448" s="154">
        <f>ROUND(I448*H448,2)</f>
        <v>0</v>
      </c>
      <c r="K448" s="150"/>
      <c r="L448" s="32"/>
      <c r="M448" s="155" t="s">
        <v>1</v>
      </c>
      <c r="N448" s="156" t="s">
        <v>41</v>
      </c>
      <c r="P448" s="157">
        <f>O448*H448</f>
        <v>0</v>
      </c>
      <c r="Q448" s="157">
        <v>0</v>
      </c>
      <c r="R448" s="157">
        <f>Q448*H448</f>
        <v>0</v>
      </c>
      <c r="S448" s="157">
        <v>2.4</v>
      </c>
      <c r="T448" s="158">
        <f>S448*H448</f>
        <v>4.9728000000000003</v>
      </c>
      <c r="AR448" s="159" t="s">
        <v>377</v>
      </c>
      <c r="AT448" s="159" t="s">
        <v>373</v>
      </c>
      <c r="AU448" s="159" t="s">
        <v>88</v>
      </c>
      <c r="AY448" s="17" t="s">
        <v>371</v>
      </c>
      <c r="BE448" s="160">
        <f>IF(N448="základná",J448,0)</f>
        <v>0</v>
      </c>
      <c r="BF448" s="160">
        <f>IF(N448="znížená",J448,0)</f>
        <v>0</v>
      </c>
      <c r="BG448" s="160">
        <f>IF(N448="zákl. prenesená",J448,0)</f>
        <v>0</v>
      </c>
      <c r="BH448" s="160">
        <f>IF(N448="zníž. prenesená",J448,0)</f>
        <v>0</v>
      </c>
      <c r="BI448" s="160">
        <f>IF(N448="nulová",J448,0)</f>
        <v>0</v>
      </c>
      <c r="BJ448" s="17" t="s">
        <v>88</v>
      </c>
      <c r="BK448" s="160">
        <f>ROUND(I448*H448,2)</f>
        <v>0</v>
      </c>
      <c r="BL448" s="17" t="s">
        <v>377</v>
      </c>
      <c r="BM448" s="159" t="s">
        <v>996</v>
      </c>
    </row>
    <row r="449" spans="2:65" s="12" customFormat="1" ht="11.25" x14ac:dyDescent="0.2">
      <c r="B449" s="161"/>
      <c r="D449" s="162" t="s">
        <v>379</v>
      </c>
      <c r="E449" s="163" t="s">
        <v>1</v>
      </c>
      <c r="F449" s="164" t="s">
        <v>397</v>
      </c>
      <c r="H449" s="163" t="s">
        <v>1</v>
      </c>
      <c r="I449" s="165"/>
      <c r="L449" s="161"/>
      <c r="M449" s="166"/>
      <c r="T449" s="167"/>
      <c r="AT449" s="163" t="s">
        <v>379</v>
      </c>
      <c r="AU449" s="163" t="s">
        <v>88</v>
      </c>
      <c r="AV449" s="12" t="s">
        <v>82</v>
      </c>
      <c r="AW449" s="12" t="s">
        <v>31</v>
      </c>
      <c r="AX449" s="12" t="s">
        <v>75</v>
      </c>
      <c r="AY449" s="163" t="s">
        <v>371</v>
      </c>
    </row>
    <row r="450" spans="2:65" s="12" customFormat="1" ht="11.25" x14ac:dyDescent="0.2">
      <c r="B450" s="161"/>
      <c r="D450" s="162" t="s">
        <v>379</v>
      </c>
      <c r="E450" s="163" t="s">
        <v>1</v>
      </c>
      <c r="F450" s="164" t="s">
        <v>997</v>
      </c>
      <c r="H450" s="163" t="s">
        <v>1</v>
      </c>
      <c r="I450" s="165"/>
      <c r="L450" s="161"/>
      <c r="M450" s="166"/>
      <c r="T450" s="167"/>
      <c r="AT450" s="163" t="s">
        <v>379</v>
      </c>
      <c r="AU450" s="163" t="s">
        <v>88</v>
      </c>
      <c r="AV450" s="12" t="s">
        <v>82</v>
      </c>
      <c r="AW450" s="12" t="s">
        <v>31</v>
      </c>
      <c r="AX450" s="12" t="s">
        <v>75</v>
      </c>
      <c r="AY450" s="163" t="s">
        <v>371</v>
      </c>
    </row>
    <row r="451" spans="2:65" s="13" customFormat="1" ht="11.25" x14ac:dyDescent="0.2">
      <c r="B451" s="168"/>
      <c r="D451" s="162" t="s">
        <v>379</v>
      </c>
      <c r="E451" s="169" t="s">
        <v>1</v>
      </c>
      <c r="F451" s="170" t="s">
        <v>998</v>
      </c>
      <c r="H451" s="171">
        <v>7.1999999999999995E-2</v>
      </c>
      <c r="I451" s="172"/>
      <c r="L451" s="168"/>
      <c r="M451" s="173"/>
      <c r="T451" s="174"/>
      <c r="AT451" s="169" t="s">
        <v>379</v>
      </c>
      <c r="AU451" s="169" t="s">
        <v>88</v>
      </c>
      <c r="AV451" s="13" t="s">
        <v>88</v>
      </c>
      <c r="AW451" s="13" t="s">
        <v>31</v>
      </c>
      <c r="AX451" s="13" t="s">
        <v>75</v>
      </c>
      <c r="AY451" s="169" t="s">
        <v>371</v>
      </c>
    </row>
    <row r="452" spans="2:65" s="12" customFormat="1" ht="11.25" x14ac:dyDescent="0.2">
      <c r="B452" s="161"/>
      <c r="D452" s="162" t="s">
        <v>379</v>
      </c>
      <c r="E452" s="163" t="s">
        <v>1</v>
      </c>
      <c r="F452" s="164" t="s">
        <v>999</v>
      </c>
      <c r="H452" s="163" t="s">
        <v>1</v>
      </c>
      <c r="I452" s="165"/>
      <c r="L452" s="161"/>
      <c r="M452" s="166"/>
      <c r="T452" s="167"/>
      <c r="AT452" s="163" t="s">
        <v>379</v>
      </c>
      <c r="AU452" s="163" t="s">
        <v>88</v>
      </c>
      <c r="AV452" s="12" t="s">
        <v>82</v>
      </c>
      <c r="AW452" s="12" t="s">
        <v>31</v>
      </c>
      <c r="AX452" s="12" t="s">
        <v>75</v>
      </c>
      <c r="AY452" s="163" t="s">
        <v>371</v>
      </c>
    </row>
    <row r="453" spans="2:65" s="13" customFormat="1" ht="11.25" x14ac:dyDescent="0.2">
      <c r="B453" s="168"/>
      <c r="D453" s="162" t="s">
        <v>379</v>
      </c>
      <c r="E453" s="169" t="s">
        <v>1</v>
      </c>
      <c r="F453" s="170" t="s">
        <v>1000</v>
      </c>
      <c r="H453" s="171">
        <v>2</v>
      </c>
      <c r="I453" s="172"/>
      <c r="L453" s="168"/>
      <c r="M453" s="173"/>
      <c r="T453" s="174"/>
      <c r="AT453" s="169" t="s">
        <v>379</v>
      </c>
      <c r="AU453" s="169" t="s">
        <v>88</v>
      </c>
      <c r="AV453" s="13" t="s">
        <v>88</v>
      </c>
      <c r="AW453" s="13" t="s">
        <v>31</v>
      </c>
      <c r="AX453" s="13" t="s">
        <v>75</v>
      </c>
      <c r="AY453" s="169" t="s">
        <v>371</v>
      </c>
    </row>
    <row r="454" spans="2:65" s="15" customFormat="1" ht="11.25" x14ac:dyDescent="0.2">
      <c r="B454" s="182"/>
      <c r="D454" s="162" t="s">
        <v>379</v>
      </c>
      <c r="E454" s="183" t="s">
        <v>1</v>
      </c>
      <c r="F454" s="184" t="s">
        <v>385</v>
      </c>
      <c r="H454" s="185">
        <v>2.0720000000000001</v>
      </c>
      <c r="I454" s="186"/>
      <c r="L454" s="182"/>
      <c r="M454" s="187"/>
      <c r="T454" s="188"/>
      <c r="AT454" s="183" t="s">
        <v>379</v>
      </c>
      <c r="AU454" s="183" t="s">
        <v>88</v>
      </c>
      <c r="AV454" s="15" t="s">
        <v>377</v>
      </c>
      <c r="AW454" s="15" t="s">
        <v>31</v>
      </c>
      <c r="AX454" s="15" t="s">
        <v>82</v>
      </c>
      <c r="AY454" s="183" t="s">
        <v>371</v>
      </c>
    </row>
    <row r="455" spans="2:65" s="1" customFormat="1" ht="37.9" customHeight="1" x14ac:dyDescent="0.2">
      <c r="B455" s="147"/>
      <c r="C455" s="148" t="s">
        <v>714</v>
      </c>
      <c r="D455" s="148" t="s">
        <v>373</v>
      </c>
      <c r="E455" s="149" t="s">
        <v>1002</v>
      </c>
      <c r="F455" s="150" t="s">
        <v>1003</v>
      </c>
      <c r="G455" s="151" t="s">
        <v>376</v>
      </c>
      <c r="H455" s="152">
        <v>30.686</v>
      </c>
      <c r="I455" s="153"/>
      <c r="J455" s="154">
        <f>ROUND(I455*H455,2)</f>
        <v>0</v>
      </c>
      <c r="K455" s="150"/>
      <c r="L455" s="32"/>
      <c r="M455" s="155" t="s">
        <v>1</v>
      </c>
      <c r="N455" s="156" t="s">
        <v>41</v>
      </c>
      <c r="P455" s="157">
        <f>O455*H455</f>
        <v>0</v>
      </c>
      <c r="Q455" s="157">
        <v>0</v>
      </c>
      <c r="R455" s="157">
        <f>Q455*H455</f>
        <v>0</v>
      </c>
      <c r="S455" s="157">
        <v>0.19600000000000001</v>
      </c>
      <c r="T455" s="158">
        <f>S455*H455</f>
        <v>6.014456</v>
      </c>
      <c r="AR455" s="159" t="s">
        <v>377</v>
      </c>
      <c r="AT455" s="159" t="s">
        <v>373</v>
      </c>
      <c r="AU455" s="159" t="s">
        <v>88</v>
      </c>
      <c r="AY455" s="17" t="s">
        <v>371</v>
      </c>
      <c r="BE455" s="160">
        <f>IF(N455="základná",J455,0)</f>
        <v>0</v>
      </c>
      <c r="BF455" s="160">
        <f>IF(N455="znížená",J455,0)</f>
        <v>0</v>
      </c>
      <c r="BG455" s="160">
        <f>IF(N455="zákl. prenesená",J455,0)</f>
        <v>0</v>
      </c>
      <c r="BH455" s="160">
        <f>IF(N455="zníž. prenesená",J455,0)</f>
        <v>0</v>
      </c>
      <c r="BI455" s="160">
        <f>IF(N455="nulová",J455,0)</f>
        <v>0</v>
      </c>
      <c r="BJ455" s="17" t="s">
        <v>88</v>
      </c>
      <c r="BK455" s="160">
        <f>ROUND(I455*H455,2)</f>
        <v>0</v>
      </c>
      <c r="BL455" s="17" t="s">
        <v>377</v>
      </c>
      <c r="BM455" s="159" t="s">
        <v>1004</v>
      </c>
    </row>
    <row r="456" spans="2:65" s="12" customFormat="1" ht="11.25" x14ac:dyDescent="0.2">
      <c r="B456" s="161"/>
      <c r="D456" s="162" t="s">
        <v>379</v>
      </c>
      <c r="E456" s="163" t="s">
        <v>1</v>
      </c>
      <c r="F456" s="164" t="s">
        <v>397</v>
      </c>
      <c r="H456" s="163" t="s">
        <v>1</v>
      </c>
      <c r="I456" s="165"/>
      <c r="L456" s="161"/>
      <c r="M456" s="166"/>
      <c r="T456" s="167"/>
      <c r="AT456" s="163" t="s">
        <v>379</v>
      </c>
      <c r="AU456" s="163" t="s">
        <v>88</v>
      </c>
      <c r="AV456" s="12" t="s">
        <v>82</v>
      </c>
      <c r="AW456" s="12" t="s">
        <v>31</v>
      </c>
      <c r="AX456" s="12" t="s">
        <v>75</v>
      </c>
      <c r="AY456" s="163" t="s">
        <v>371</v>
      </c>
    </row>
    <row r="457" spans="2:65" s="12" customFormat="1" ht="11.25" x14ac:dyDescent="0.2">
      <c r="B457" s="161"/>
      <c r="D457" s="162" t="s">
        <v>379</v>
      </c>
      <c r="E457" s="163" t="s">
        <v>1</v>
      </c>
      <c r="F457" s="164" t="s">
        <v>1005</v>
      </c>
      <c r="H457" s="163" t="s">
        <v>1</v>
      </c>
      <c r="I457" s="165"/>
      <c r="L457" s="161"/>
      <c r="M457" s="166"/>
      <c r="T457" s="167"/>
      <c r="AT457" s="163" t="s">
        <v>379</v>
      </c>
      <c r="AU457" s="163" t="s">
        <v>88</v>
      </c>
      <c r="AV457" s="12" t="s">
        <v>82</v>
      </c>
      <c r="AW457" s="12" t="s">
        <v>31</v>
      </c>
      <c r="AX457" s="12" t="s">
        <v>75</v>
      </c>
      <c r="AY457" s="163" t="s">
        <v>371</v>
      </c>
    </row>
    <row r="458" spans="2:65" s="13" customFormat="1" ht="11.25" x14ac:dyDescent="0.2">
      <c r="B458" s="168"/>
      <c r="D458" s="162" t="s">
        <v>379</v>
      </c>
      <c r="E458" s="169" t="s">
        <v>1</v>
      </c>
      <c r="F458" s="170" t="s">
        <v>1006</v>
      </c>
      <c r="H458" s="171">
        <v>28.04</v>
      </c>
      <c r="I458" s="172"/>
      <c r="L458" s="168"/>
      <c r="M458" s="173"/>
      <c r="T458" s="174"/>
      <c r="AT458" s="169" t="s">
        <v>379</v>
      </c>
      <c r="AU458" s="169" t="s">
        <v>88</v>
      </c>
      <c r="AV458" s="13" t="s">
        <v>88</v>
      </c>
      <c r="AW458" s="13" t="s">
        <v>31</v>
      </c>
      <c r="AX458" s="13" t="s">
        <v>75</v>
      </c>
      <c r="AY458" s="169" t="s">
        <v>371</v>
      </c>
    </row>
    <row r="459" spans="2:65" s="12" customFormat="1" ht="11.25" x14ac:dyDescent="0.2">
      <c r="B459" s="161"/>
      <c r="D459" s="162" t="s">
        <v>379</v>
      </c>
      <c r="E459" s="163" t="s">
        <v>1</v>
      </c>
      <c r="F459" s="164" t="s">
        <v>1007</v>
      </c>
      <c r="H459" s="163" t="s">
        <v>1</v>
      </c>
      <c r="I459" s="165"/>
      <c r="L459" s="161"/>
      <c r="M459" s="166"/>
      <c r="T459" s="167"/>
      <c r="AT459" s="163" t="s">
        <v>379</v>
      </c>
      <c r="AU459" s="163" t="s">
        <v>88</v>
      </c>
      <c r="AV459" s="12" t="s">
        <v>82</v>
      </c>
      <c r="AW459" s="12" t="s">
        <v>31</v>
      </c>
      <c r="AX459" s="12" t="s">
        <v>75</v>
      </c>
      <c r="AY459" s="163" t="s">
        <v>371</v>
      </c>
    </row>
    <row r="460" spans="2:65" s="13" customFormat="1" ht="11.25" x14ac:dyDescent="0.2">
      <c r="B460" s="168"/>
      <c r="D460" s="162" t="s">
        <v>379</v>
      </c>
      <c r="E460" s="169" t="s">
        <v>1</v>
      </c>
      <c r="F460" s="170" t="s">
        <v>1008</v>
      </c>
      <c r="H460" s="171">
        <v>2.6459999999999999</v>
      </c>
      <c r="I460" s="172"/>
      <c r="L460" s="168"/>
      <c r="M460" s="173"/>
      <c r="T460" s="174"/>
      <c r="AT460" s="169" t="s">
        <v>379</v>
      </c>
      <c r="AU460" s="169" t="s">
        <v>88</v>
      </c>
      <c r="AV460" s="13" t="s">
        <v>88</v>
      </c>
      <c r="AW460" s="13" t="s">
        <v>31</v>
      </c>
      <c r="AX460" s="13" t="s">
        <v>75</v>
      </c>
      <c r="AY460" s="169" t="s">
        <v>371</v>
      </c>
    </row>
    <row r="461" spans="2:65" s="14" customFormat="1" ht="11.25" x14ac:dyDescent="0.2">
      <c r="B461" s="175"/>
      <c r="D461" s="162" t="s">
        <v>379</v>
      </c>
      <c r="E461" s="176" t="s">
        <v>1</v>
      </c>
      <c r="F461" s="177" t="s">
        <v>383</v>
      </c>
      <c r="H461" s="178">
        <v>30.686</v>
      </c>
      <c r="I461" s="179"/>
      <c r="L461" s="175"/>
      <c r="M461" s="180"/>
      <c r="T461" s="181"/>
      <c r="AT461" s="176" t="s">
        <v>379</v>
      </c>
      <c r="AU461" s="176" t="s">
        <v>88</v>
      </c>
      <c r="AV461" s="14" t="s">
        <v>384</v>
      </c>
      <c r="AW461" s="14" t="s">
        <v>31</v>
      </c>
      <c r="AX461" s="14" t="s">
        <v>75</v>
      </c>
      <c r="AY461" s="176" t="s">
        <v>371</v>
      </c>
    </row>
    <row r="462" spans="2:65" s="15" customFormat="1" ht="11.25" x14ac:dyDescent="0.2">
      <c r="B462" s="182"/>
      <c r="D462" s="162" t="s">
        <v>379</v>
      </c>
      <c r="E462" s="183" t="s">
        <v>1</v>
      </c>
      <c r="F462" s="184" t="s">
        <v>385</v>
      </c>
      <c r="H462" s="185">
        <v>30.686</v>
      </c>
      <c r="I462" s="186"/>
      <c r="L462" s="182"/>
      <c r="M462" s="187"/>
      <c r="T462" s="188"/>
      <c r="AT462" s="183" t="s">
        <v>379</v>
      </c>
      <c r="AU462" s="183" t="s">
        <v>88</v>
      </c>
      <c r="AV462" s="15" t="s">
        <v>377</v>
      </c>
      <c r="AW462" s="15" t="s">
        <v>31</v>
      </c>
      <c r="AX462" s="15" t="s">
        <v>82</v>
      </c>
      <c r="AY462" s="183" t="s">
        <v>371</v>
      </c>
    </row>
    <row r="463" spans="2:65" s="1" customFormat="1" ht="44.25" customHeight="1" x14ac:dyDescent="0.2">
      <c r="B463" s="147"/>
      <c r="C463" s="148" t="s">
        <v>718</v>
      </c>
      <c r="D463" s="148" t="s">
        <v>373</v>
      </c>
      <c r="E463" s="149" t="s">
        <v>1010</v>
      </c>
      <c r="F463" s="150" t="s">
        <v>1011</v>
      </c>
      <c r="G463" s="151" t="s">
        <v>391</v>
      </c>
      <c r="H463" s="152">
        <v>5.4189999999999996</v>
      </c>
      <c r="I463" s="153"/>
      <c r="J463" s="154">
        <f>ROUND(I463*H463,2)</f>
        <v>0</v>
      </c>
      <c r="K463" s="150"/>
      <c r="L463" s="32"/>
      <c r="M463" s="155" t="s">
        <v>1</v>
      </c>
      <c r="N463" s="156" t="s">
        <v>41</v>
      </c>
      <c r="P463" s="157">
        <f>O463*H463</f>
        <v>0</v>
      </c>
      <c r="Q463" s="157">
        <v>0</v>
      </c>
      <c r="R463" s="157">
        <f>Q463*H463</f>
        <v>0</v>
      </c>
      <c r="S463" s="157">
        <v>1.905</v>
      </c>
      <c r="T463" s="158">
        <f>S463*H463</f>
        <v>10.323195</v>
      </c>
      <c r="AR463" s="159" t="s">
        <v>377</v>
      </c>
      <c r="AT463" s="159" t="s">
        <v>373</v>
      </c>
      <c r="AU463" s="159" t="s">
        <v>88</v>
      </c>
      <c r="AY463" s="17" t="s">
        <v>371</v>
      </c>
      <c r="BE463" s="160">
        <f>IF(N463="základná",J463,0)</f>
        <v>0</v>
      </c>
      <c r="BF463" s="160">
        <f>IF(N463="znížená",J463,0)</f>
        <v>0</v>
      </c>
      <c r="BG463" s="160">
        <f>IF(N463="zákl. prenesená",J463,0)</f>
        <v>0</v>
      </c>
      <c r="BH463" s="160">
        <f>IF(N463="zníž. prenesená",J463,0)</f>
        <v>0</v>
      </c>
      <c r="BI463" s="160">
        <f>IF(N463="nulová",J463,0)</f>
        <v>0</v>
      </c>
      <c r="BJ463" s="17" t="s">
        <v>88</v>
      </c>
      <c r="BK463" s="160">
        <f>ROUND(I463*H463,2)</f>
        <v>0</v>
      </c>
      <c r="BL463" s="17" t="s">
        <v>377</v>
      </c>
      <c r="BM463" s="159" t="s">
        <v>1012</v>
      </c>
    </row>
    <row r="464" spans="2:65" s="12" customFormat="1" ht="11.25" x14ac:dyDescent="0.2">
      <c r="B464" s="161"/>
      <c r="D464" s="162" t="s">
        <v>379</v>
      </c>
      <c r="E464" s="163" t="s">
        <v>1</v>
      </c>
      <c r="F464" s="164" t="s">
        <v>4056</v>
      </c>
      <c r="H464" s="163" t="s">
        <v>1</v>
      </c>
      <c r="I464" s="165"/>
      <c r="L464" s="161"/>
      <c r="M464" s="166"/>
      <c r="T464" s="167"/>
      <c r="AT464" s="163" t="s">
        <v>379</v>
      </c>
      <c r="AU464" s="163" t="s">
        <v>88</v>
      </c>
      <c r="AV464" s="12" t="s">
        <v>82</v>
      </c>
      <c r="AW464" s="12" t="s">
        <v>31</v>
      </c>
      <c r="AX464" s="12" t="s">
        <v>75</v>
      </c>
      <c r="AY464" s="163" t="s">
        <v>371</v>
      </c>
    </row>
    <row r="465" spans="2:65" s="12" customFormat="1" ht="11.25" x14ac:dyDescent="0.2">
      <c r="B465" s="161"/>
      <c r="D465" s="162" t="s">
        <v>379</v>
      </c>
      <c r="E465" s="163" t="s">
        <v>1</v>
      </c>
      <c r="F465" s="164" t="s">
        <v>4107</v>
      </c>
      <c r="H465" s="163" t="s">
        <v>1</v>
      </c>
      <c r="I465" s="165"/>
      <c r="L465" s="161"/>
      <c r="M465" s="166"/>
      <c r="T465" s="167"/>
      <c r="AT465" s="163" t="s">
        <v>379</v>
      </c>
      <c r="AU465" s="163" t="s">
        <v>88</v>
      </c>
      <c r="AV465" s="12" t="s">
        <v>82</v>
      </c>
      <c r="AW465" s="12" t="s">
        <v>31</v>
      </c>
      <c r="AX465" s="12" t="s">
        <v>75</v>
      </c>
      <c r="AY465" s="163" t="s">
        <v>371</v>
      </c>
    </row>
    <row r="466" spans="2:65" s="13" customFormat="1" ht="11.25" x14ac:dyDescent="0.2">
      <c r="B466" s="168"/>
      <c r="D466" s="162" t="s">
        <v>379</v>
      </c>
      <c r="E466" s="169" t="s">
        <v>1</v>
      </c>
      <c r="F466" s="170" t="s">
        <v>4250</v>
      </c>
      <c r="H466" s="171">
        <v>1.6519999999999999</v>
      </c>
      <c r="I466" s="172"/>
      <c r="L466" s="168"/>
      <c r="M466" s="173"/>
      <c r="T466" s="174"/>
      <c r="AT466" s="169" t="s">
        <v>379</v>
      </c>
      <c r="AU466" s="169" t="s">
        <v>88</v>
      </c>
      <c r="AV466" s="13" t="s">
        <v>88</v>
      </c>
      <c r="AW466" s="13" t="s">
        <v>31</v>
      </c>
      <c r="AX466" s="13" t="s">
        <v>75</v>
      </c>
      <c r="AY466" s="169" t="s">
        <v>371</v>
      </c>
    </row>
    <row r="467" spans="2:65" s="12" customFormat="1" ht="11.25" x14ac:dyDescent="0.2">
      <c r="B467" s="161"/>
      <c r="D467" s="162" t="s">
        <v>379</v>
      </c>
      <c r="E467" s="163" t="s">
        <v>1</v>
      </c>
      <c r="F467" s="164" t="s">
        <v>4109</v>
      </c>
      <c r="H467" s="163" t="s">
        <v>1</v>
      </c>
      <c r="I467" s="165"/>
      <c r="L467" s="161"/>
      <c r="M467" s="166"/>
      <c r="T467" s="167"/>
      <c r="AT467" s="163" t="s">
        <v>379</v>
      </c>
      <c r="AU467" s="163" t="s">
        <v>88</v>
      </c>
      <c r="AV467" s="12" t="s">
        <v>82</v>
      </c>
      <c r="AW467" s="12" t="s">
        <v>31</v>
      </c>
      <c r="AX467" s="12" t="s">
        <v>75</v>
      </c>
      <c r="AY467" s="163" t="s">
        <v>371</v>
      </c>
    </row>
    <row r="468" spans="2:65" s="13" customFormat="1" ht="11.25" x14ac:dyDescent="0.2">
      <c r="B468" s="168"/>
      <c r="D468" s="162" t="s">
        <v>379</v>
      </c>
      <c r="E468" s="169" t="s">
        <v>1</v>
      </c>
      <c r="F468" s="170" t="s">
        <v>4251</v>
      </c>
      <c r="H468" s="171">
        <v>1.2290000000000001</v>
      </c>
      <c r="I468" s="172"/>
      <c r="L468" s="168"/>
      <c r="M468" s="173"/>
      <c r="T468" s="174"/>
      <c r="AT468" s="169" t="s">
        <v>379</v>
      </c>
      <c r="AU468" s="169" t="s">
        <v>88</v>
      </c>
      <c r="AV468" s="13" t="s">
        <v>88</v>
      </c>
      <c r="AW468" s="13" t="s">
        <v>31</v>
      </c>
      <c r="AX468" s="13" t="s">
        <v>75</v>
      </c>
      <c r="AY468" s="169" t="s">
        <v>371</v>
      </c>
    </row>
    <row r="469" spans="2:65" s="12" customFormat="1" ht="11.25" x14ac:dyDescent="0.2">
      <c r="B469" s="161"/>
      <c r="D469" s="162" t="s">
        <v>379</v>
      </c>
      <c r="E469" s="163" t="s">
        <v>1</v>
      </c>
      <c r="F469" s="164" t="s">
        <v>4110</v>
      </c>
      <c r="H469" s="163" t="s">
        <v>1</v>
      </c>
      <c r="I469" s="165"/>
      <c r="L469" s="161"/>
      <c r="M469" s="166"/>
      <c r="T469" s="167"/>
      <c r="AT469" s="163" t="s">
        <v>379</v>
      </c>
      <c r="AU469" s="163" t="s">
        <v>88</v>
      </c>
      <c r="AV469" s="12" t="s">
        <v>82</v>
      </c>
      <c r="AW469" s="12" t="s">
        <v>31</v>
      </c>
      <c r="AX469" s="12" t="s">
        <v>75</v>
      </c>
      <c r="AY469" s="163" t="s">
        <v>371</v>
      </c>
    </row>
    <row r="470" spans="2:65" s="13" customFormat="1" ht="11.25" x14ac:dyDescent="0.2">
      <c r="B470" s="168"/>
      <c r="D470" s="162" t="s">
        <v>379</v>
      </c>
      <c r="E470" s="169" t="s">
        <v>1</v>
      </c>
      <c r="F470" s="170" t="s">
        <v>4252</v>
      </c>
      <c r="H470" s="171">
        <v>1.2689999999999999</v>
      </c>
      <c r="I470" s="172"/>
      <c r="L470" s="168"/>
      <c r="M470" s="173"/>
      <c r="T470" s="174"/>
      <c r="AT470" s="169" t="s">
        <v>379</v>
      </c>
      <c r="AU470" s="169" t="s">
        <v>88</v>
      </c>
      <c r="AV470" s="13" t="s">
        <v>88</v>
      </c>
      <c r="AW470" s="13" t="s">
        <v>31</v>
      </c>
      <c r="AX470" s="13" t="s">
        <v>75</v>
      </c>
      <c r="AY470" s="169" t="s">
        <v>371</v>
      </c>
    </row>
    <row r="471" spans="2:65" s="12" customFormat="1" ht="11.25" x14ac:dyDescent="0.2">
      <c r="B471" s="161"/>
      <c r="D471" s="162" t="s">
        <v>379</v>
      </c>
      <c r="E471" s="163" t="s">
        <v>1</v>
      </c>
      <c r="F471" s="164" t="s">
        <v>4111</v>
      </c>
      <c r="H471" s="163" t="s">
        <v>1</v>
      </c>
      <c r="I471" s="165"/>
      <c r="L471" s="161"/>
      <c r="M471" s="166"/>
      <c r="T471" s="167"/>
      <c r="AT471" s="163" t="s">
        <v>379</v>
      </c>
      <c r="AU471" s="163" t="s">
        <v>88</v>
      </c>
      <c r="AV471" s="12" t="s">
        <v>82</v>
      </c>
      <c r="AW471" s="12" t="s">
        <v>31</v>
      </c>
      <c r="AX471" s="12" t="s">
        <v>75</v>
      </c>
      <c r="AY471" s="163" t="s">
        <v>371</v>
      </c>
    </row>
    <row r="472" spans="2:65" s="13" customFormat="1" ht="11.25" x14ac:dyDescent="0.2">
      <c r="B472" s="168"/>
      <c r="D472" s="162" t="s">
        <v>379</v>
      </c>
      <c r="E472" s="169" t="s">
        <v>1</v>
      </c>
      <c r="F472" s="170" t="s">
        <v>4252</v>
      </c>
      <c r="H472" s="171">
        <v>1.2689999999999999</v>
      </c>
      <c r="I472" s="172"/>
      <c r="L472" s="168"/>
      <c r="M472" s="173"/>
      <c r="T472" s="174"/>
      <c r="AT472" s="169" t="s">
        <v>379</v>
      </c>
      <c r="AU472" s="169" t="s">
        <v>88</v>
      </c>
      <c r="AV472" s="13" t="s">
        <v>88</v>
      </c>
      <c r="AW472" s="13" t="s">
        <v>31</v>
      </c>
      <c r="AX472" s="13" t="s">
        <v>75</v>
      </c>
      <c r="AY472" s="169" t="s">
        <v>371</v>
      </c>
    </row>
    <row r="473" spans="2:65" s="14" customFormat="1" ht="11.25" x14ac:dyDescent="0.2">
      <c r="B473" s="175"/>
      <c r="D473" s="162" t="s">
        <v>379</v>
      </c>
      <c r="E473" s="176" t="s">
        <v>1</v>
      </c>
      <c r="F473" s="177" t="s">
        <v>383</v>
      </c>
      <c r="H473" s="178">
        <v>5.4189999999999996</v>
      </c>
      <c r="I473" s="179"/>
      <c r="L473" s="175"/>
      <c r="M473" s="180"/>
      <c r="T473" s="181"/>
      <c r="AT473" s="176" t="s">
        <v>379</v>
      </c>
      <c r="AU473" s="176" t="s">
        <v>88</v>
      </c>
      <c r="AV473" s="14" t="s">
        <v>384</v>
      </c>
      <c r="AW473" s="14" t="s">
        <v>31</v>
      </c>
      <c r="AX473" s="14" t="s">
        <v>75</v>
      </c>
      <c r="AY473" s="176" t="s">
        <v>371</v>
      </c>
    </row>
    <row r="474" spans="2:65" s="15" customFormat="1" ht="11.25" x14ac:dyDescent="0.2">
      <c r="B474" s="182"/>
      <c r="D474" s="162" t="s">
        <v>379</v>
      </c>
      <c r="E474" s="183" t="s">
        <v>1</v>
      </c>
      <c r="F474" s="184" t="s">
        <v>385</v>
      </c>
      <c r="H474" s="185">
        <v>5.4189999999999996</v>
      </c>
      <c r="I474" s="186"/>
      <c r="L474" s="182"/>
      <c r="M474" s="187"/>
      <c r="T474" s="188"/>
      <c r="AT474" s="183" t="s">
        <v>379</v>
      </c>
      <c r="AU474" s="183" t="s">
        <v>88</v>
      </c>
      <c r="AV474" s="15" t="s">
        <v>377</v>
      </c>
      <c r="AW474" s="15" t="s">
        <v>31</v>
      </c>
      <c r="AX474" s="15" t="s">
        <v>82</v>
      </c>
      <c r="AY474" s="183" t="s">
        <v>371</v>
      </c>
    </row>
    <row r="475" spans="2:65" s="1" customFormat="1" ht="24.2" customHeight="1" x14ac:dyDescent="0.2">
      <c r="B475" s="147"/>
      <c r="C475" s="148" t="s">
        <v>723</v>
      </c>
      <c r="D475" s="148" t="s">
        <v>373</v>
      </c>
      <c r="E475" s="149" t="s">
        <v>1024</v>
      </c>
      <c r="F475" s="150" t="s">
        <v>1025</v>
      </c>
      <c r="G475" s="151" t="s">
        <v>376</v>
      </c>
      <c r="H475" s="152">
        <v>27.795000000000002</v>
      </c>
      <c r="I475" s="153"/>
      <c r="J475" s="154">
        <f>ROUND(I475*H475,2)</f>
        <v>0</v>
      </c>
      <c r="K475" s="150"/>
      <c r="L475" s="32"/>
      <c r="M475" s="155" t="s">
        <v>1</v>
      </c>
      <c r="N475" s="156" t="s">
        <v>41</v>
      </c>
      <c r="P475" s="157">
        <f>O475*H475</f>
        <v>0</v>
      </c>
      <c r="Q475" s="157">
        <v>0</v>
      </c>
      <c r="R475" s="157">
        <f>Q475*H475</f>
        <v>0</v>
      </c>
      <c r="S475" s="157">
        <v>5.5E-2</v>
      </c>
      <c r="T475" s="158">
        <f>S475*H475</f>
        <v>1.5287250000000001</v>
      </c>
      <c r="AR475" s="159" t="s">
        <v>377</v>
      </c>
      <c r="AT475" s="159" t="s">
        <v>373</v>
      </c>
      <c r="AU475" s="159" t="s">
        <v>88</v>
      </c>
      <c r="AY475" s="17" t="s">
        <v>371</v>
      </c>
      <c r="BE475" s="160">
        <f>IF(N475="základná",J475,0)</f>
        <v>0</v>
      </c>
      <c r="BF475" s="160">
        <f>IF(N475="znížená",J475,0)</f>
        <v>0</v>
      </c>
      <c r="BG475" s="160">
        <f>IF(N475="zákl. prenesená",J475,0)</f>
        <v>0</v>
      </c>
      <c r="BH475" s="160">
        <f>IF(N475="zníž. prenesená",J475,0)</f>
        <v>0</v>
      </c>
      <c r="BI475" s="160">
        <f>IF(N475="nulová",J475,0)</f>
        <v>0</v>
      </c>
      <c r="BJ475" s="17" t="s">
        <v>88</v>
      </c>
      <c r="BK475" s="160">
        <f>ROUND(I475*H475,2)</f>
        <v>0</v>
      </c>
      <c r="BL475" s="17" t="s">
        <v>377</v>
      </c>
      <c r="BM475" s="159" t="s">
        <v>1026</v>
      </c>
    </row>
    <row r="476" spans="2:65" s="12" customFormat="1" ht="11.25" x14ac:dyDescent="0.2">
      <c r="B476" s="161"/>
      <c r="D476" s="162" t="s">
        <v>379</v>
      </c>
      <c r="E476" s="163" t="s">
        <v>1</v>
      </c>
      <c r="F476" s="164" t="s">
        <v>4056</v>
      </c>
      <c r="H476" s="163" t="s">
        <v>1</v>
      </c>
      <c r="I476" s="165"/>
      <c r="L476" s="161"/>
      <c r="M476" s="166"/>
      <c r="T476" s="167"/>
      <c r="AT476" s="163" t="s">
        <v>379</v>
      </c>
      <c r="AU476" s="163" t="s">
        <v>88</v>
      </c>
      <c r="AV476" s="12" t="s">
        <v>82</v>
      </c>
      <c r="AW476" s="12" t="s">
        <v>31</v>
      </c>
      <c r="AX476" s="12" t="s">
        <v>75</v>
      </c>
      <c r="AY476" s="163" t="s">
        <v>371</v>
      </c>
    </row>
    <row r="477" spans="2:65" s="12" customFormat="1" ht="11.25" x14ac:dyDescent="0.2">
      <c r="B477" s="161"/>
      <c r="D477" s="162" t="s">
        <v>379</v>
      </c>
      <c r="E477" s="163" t="s">
        <v>1</v>
      </c>
      <c r="F477" s="164" t="s">
        <v>4113</v>
      </c>
      <c r="H477" s="163" t="s">
        <v>1</v>
      </c>
      <c r="I477" s="165"/>
      <c r="L477" s="161"/>
      <c r="M477" s="166"/>
      <c r="T477" s="167"/>
      <c r="AT477" s="163" t="s">
        <v>379</v>
      </c>
      <c r="AU477" s="163" t="s">
        <v>88</v>
      </c>
      <c r="AV477" s="12" t="s">
        <v>82</v>
      </c>
      <c r="AW477" s="12" t="s">
        <v>31</v>
      </c>
      <c r="AX477" s="12" t="s">
        <v>75</v>
      </c>
      <c r="AY477" s="163" t="s">
        <v>371</v>
      </c>
    </row>
    <row r="478" spans="2:65" s="13" customFormat="1" ht="11.25" x14ac:dyDescent="0.2">
      <c r="B478" s="168"/>
      <c r="D478" s="162" t="s">
        <v>379</v>
      </c>
      <c r="E478" s="169" t="s">
        <v>1</v>
      </c>
      <c r="F478" s="170" t="s">
        <v>4114</v>
      </c>
      <c r="H478" s="171">
        <v>18.344999999999999</v>
      </c>
      <c r="I478" s="172"/>
      <c r="L478" s="168"/>
      <c r="M478" s="173"/>
      <c r="T478" s="174"/>
      <c r="AT478" s="169" t="s">
        <v>379</v>
      </c>
      <c r="AU478" s="169" t="s">
        <v>88</v>
      </c>
      <c r="AV478" s="13" t="s">
        <v>88</v>
      </c>
      <c r="AW478" s="13" t="s">
        <v>31</v>
      </c>
      <c r="AX478" s="13" t="s">
        <v>75</v>
      </c>
      <c r="AY478" s="169" t="s">
        <v>371</v>
      </c>
    </row>
    <row r="479" spans="2:65" s="12" customFormat="1" ht="11.25" x14ac:dyDescent="0.2">
      <c r="B479" s="161"/>
      <c r="D479" s="162" t="s">
        <v>379</v>
      </c>
      <c r="E479" s="163" t="s">
        <v>1</v>
      </c>
      <c r="F479" s="164" t="s">
        <v>4116</v>
      </c>
      <c r="H479" s="163" t="s">
        <v>1</v>
      </c>
      <c r="I479" s="165"/>
      <c r="L479" s="161"/>
      <c r="M479" s="166"/>
      <c r="T479" s="167"/>
      <c r="AT479" s="163" t="s">
        <v>379</v>
      </c>
      <c r="AU479" s="163" t="s">
        <v>88</v>
      </c>
      <c r="AV479" s="12" t="s">
        <v>82</v>
      </c>
      <c r="AW479" s="12" t="s">
        <v>31</v>
      </c>
      <c r="AX479" s="12" t="s">
        <v>75</v>
      </c>
      <c r="AY479" s="163" t="s">
        <v>371</v>
      </c>
    </row>
    <row r="480" spans="2:65" s="13" customFormat="1" ht="11.25" x14ac:dyDescent="0.2">
      <c r="B480" s="168"/>
      <c r="D480" s="162" t="s">
        <v>379</v>
      </c>
      <c r="E480" s="169" t="s">
        <v>1</v>
      </c>
      <c r="F480" s="170" t="s">
        <v>4117</v>
      </c>
      <c r="H480" s="171">
        <v>9.4499999999999993</v>
      </c>
      <c r="I480" s="172"/>
      <c r="L480" s="168"/>
      <c r="M480" s="173"/>
      <c r="T480" s="174"/>
      <c r="AT480" s="169" t="s">
        <v>379</v>
      </c>
      <c r="AU480" s="169" t="s">
        <v>88</v>
      </c>
      <c r="AV480" s="13" t="s">
        <v>88</v>
      </c>
      <c r="AW480" s="13" t="s">
        <v>31</v>
      </c>
      <c r="AX480" s="13" t="s">
        <v>75</v>
      </c>
      <c r="AY480" s="169" t="s">
        <v>371</v>
      </c>
    </row>
    <row r="481" spans="2:65" s="14" customFormat="1" ht="11.25" x14ac:dyDescent="0.2">
      <c r="B481" s="175"/>
      <c r="D481" s="162" t="s">
        <v>379</v>
      </c>
      <c r="E481" s="176" t="s">
        <v>1</v>
      </c>
      <c r="F481" s="177" t="s">
        <v>383</v>
      </c>
      <c r="H481" s="178">
        <v>27.795000000000002</v>
      </c>
      <c r="I481" s="179"/>
      <c r="L481" s="175"/>
      <c r="M481" s="180"/>
      <c r="T481" s="181"/>
      <c r="AT481" s="176" t="s">
        <v>379</v>
      </c>
      <c r="AU481" s="176" t="s">
        <v>88</v>
      </c>
      <c r="AV481" s="14" t="s">
        <v>384</v>
      </c>
      <c r="AW481" s="14" t="s">
        <v>31</v>
      </c>
      <c r="AX481" s="14" t="s">
        <v>75</v>
      </c>
      <c r="AY481" s="176" t="s">
        <v>371</v>
      </c>
    </row>
    <row r="482" spans="2:65" s="15" customFormat="1" ht="11.25" x14ac:dyDescent="0.2">
      <c r="B482" s="182"/>
      <c r="D482" s="162" t="s">
        <v>379</v>
      </c>
      <c r="E482" s="183" t="s">
        <v>1</v>
      </c>
      <c r="F482" s="184" t="s">
        <v>385</v>
      </c>
      <c r="H482" s="185">
        <v>27.795000000000002</v>
      </c>
      <c r="I482" s="186"/>
      <c r="L482" s="182"/>
      <c r="M482" s="187"/>
      <c r="T482" s="188"/>
      <c r="AT482" s="183" t="s">
        <v>379</v>
      </c>
      <c r="AU482" s="183" t="s">
        <v>88</v>
      </c>
      <c r="AV482" s="15" t="s">
        <v>377</v>
      </c>
      <c r="AW482" s="15" t="s">
        <v>31</v>
      </c>
      <c r="AX482" s="15" t="s">
        <v>82</v>
      </c>
      <c r="AY482" s="183" t="s">
        <v>371</v>
      </c>
    </row>
    <row r="483" spans="2:65" s="1" customFormat="1" ht="24.2" customHeight="1" x14ac:dyDescent="0.2">
      <c r="B483" s="147"/>
      <c r="C483" s="148" t="s">
        <v>727</v>
      </c>
      <c r="D483" s="148" t="s">
        <v>373</v>
      </c>
      <c r="E483" s="149" t="s">
        <v>4253</v>
      </c>
      <c r="F483" s="150" t="s">
        <v>4254</v>
      </c>
      <c r="G483" s="151" t="s">
        <v>489</v>
      </c>
      <c r="H483" s="152">
        <v>6.5330000000000004</v>
      </c>
      <c r="I483" s="153"/>
      <c r="J483" s="154">
        <f>ROUND(I483*H483,2)</f>
        <v>0</v>
      </c>
      <c r="K483" s="150"/>
      <c r="L483" s="32"/>
      <c r="M483" s="155" t="s">
        <v>1</v>
      </c>
      <c r="N483" s="156" t="s">
        <v>41</v>
      </c>
      <c r="P483" s="157">
        <f>O483*H483</f>
        <v>0</v>
      </c>
      <c r="Q483" s="157">
        <v>0</v>
      </c>
      <c r="R483" s="157">
        <f>Q483*H483</f>
        <v>0</v>
      </c>
      <c r="S483" s="157">
        <v>7.0000000000000007E-2</v>
      </c>
      <c r="T483" s="158">
        <f>S483*H483</f>
        <v>0.45731000000000005</v>
      </c>
      <c r="AR483" s="159" t="s">
        <v>377</v>
      </c>
      <c r="AT483" s="159" t="s">
        <v>373</v>
      </c>
      <c r="AU483" s="159" t="s">
        <v>88</v>
      </c>
      <c r="AY483" s="17" t="s">
        <v>371</v>
      </c>
      <c r="BE483" s="160">
        <f>IF(N483="základná",J483,0)</f>
        <v>0</v>
      </c>
      <c r="BF483" s="160">
        <f>IF(N483="znížená",J483,0)</f>
        <v>0</v>
      </c>
      <c r="BG483" s="160">
        <f>IF(N483="zákl. prenesená",J483,0)</f>
        <v>0</v>
      </c>
      <c r="BH483" s="160">
        <f>IF(N483="zníž. prenesená",J483,0)</f>
        <v>0</v>
      </c>
      <c r="BI483" s="160">
        <f>IF(N483="nulová",J483,0)</f>
        <v>0</v>
      </c>
      <c r="BJ483" s="17" t="s">
        <v>88</v>
      </c>
      <c r="BK483" s="160">
        <f>ROUND(I483*H483,2)</f>
        <v>0</v>
      </c>
      <c r="BL483" s="17" t="s">
        <v>377</v>
      </c>
      <c r="BM483" s="159" t="s">
        <v>4255</v>
      </c>
    </row>
    <row r="484" spans="2:65" s="12" customFormat="1" ht="11.25" x14ac:dyDescent="0.2">
      <c r="B484" s="161"/>
      <c r="D484" s="162" t="s">
        <v>379</v>
      </c>
      <c r="E484" s="163" t="s">
        <v>1</v>
      </c>
      <c r="F484" s="164" t="s">
        <v>4056</v>
      </c>
      <c r="H484" s="163" t="s">
        <v>1</v>
      </c>
      <c r="I484" s="165"/>
      <c r="L484" s="161"/>
      <c r="M484" s="166"/>
      <c r="T484" s="167"/>
      <c r="AT484" s="163" t="s">
        <v>379</v>
      </c>
      <c r="AU484" s="163" t="s">
        <v>88</v>
      </c>
      <c r="AV484" s="12" t="s">
        <v>82</v>
      </c>
      <c r="AW484" s="12" t="s">
        <v>31</v>
      </c>
      <c r="AX484" s="12" t="s">
        <v>75</v>
      </c>
      <c r="AY484" s="163" t="s">
        <v>371</v>
      </c>
    </row>
    <row r="485" spans="2:65" s="12" customFormat="1" ht="11.25" x14ac:dyDescent="0.2">
      <c r="B485" s="161"/>
      <c r="D485" s="162" t="s">
        <v>379</v>
      </c>
      <c r="E485" s="163" t="s">
        <v>1</v>
      </c>
      <c r="F485" s="164" t="s">
        <v>4256</v>
      </c>
      <c r="H485" s="163" t="s">
        <v>1</v>
      </c>
      <c r="I485" s="165"/>
      <c r="L485" s="161"/>
      <c r="M485" s="166"/>
      <c r="T485" s="167"/>
      <c r="AT485" s="163" t="s">
        <v>379</v>
      </c>
      <c r="AU485" s="163" t="s">
        <v>88</v>
      </c>
      <c r="AV485" s="12" t="s">
        <v>82</v>
      </c>
      <c r="AW485" s="12" t="s">
        <v>31</v>
      </c>
      <c r="AX485" s="12" t="s">
        <v>75</v>
      </c>
      <c r="AY485" s="163" t="s">
        <v>371</v>
      </c>
    </row>
    <row r="486" spans="2:65" s="13" customFormat="1" ht="11.25" x14ac:dyDescent="0.2">
      <c r="B486" s="168"/>
      <c r="D486" s="162" t="s">
        <v>379</v>
      </c>
      <c r="E486" s="169" t="s">
        <v>1</v>
      </c>
      <c r="F486" s="170" t="s">
        <v>4257</v>
      </c>
      <c r="H486" s="171">
        <v>6.5330000000000004</v>
      </c>
      <c r="I486" s="172"/>
      <c r="L486" s="168"/>
      <c r="M486" s="173"/>
      <c r="T486" s="174"/>
      <c r="AT486" s="169" t="s">
        <v>379</v>
      </c>
      <c r="AU486" s="169" t="s">
        <v>88</v>
      </c>
      <c r="AV486" s="13" t="s">
        <v>88</v>
      </c>
      <c r="AW486" s="13" t="s">
        <v>31</v>
      </c>
      <c r="AX486" s="13" t="s">
        <v>75</v>
      </c>
      <c r="AY486" s="169" t="s">
        <v>371</v>
      </c>
    </row>
    <row r="487" spans="2:65" s="15" customFormat="1" ht="11.25" x14ac:dyDescent="0.2">
      <c r="B487" s="182"/>
      <c r="D487" s="162" t="s">
        <v>379</v>
      </c>
      <c r="E487" s="183" t="s">
        <v>1</v>
      </c>
      <c r="F487" s="184" t="s">
        <v>385</v>
      </c>
      <c r="H487" s="185">
        <v>6.5330000000000004</v>
      </c>
      <c r="I487" s="186"/>
      <c r="L487" s="182"/>
      <c r="M487" s="187"/>
      <c r="T487" s="188"/>
      <c r="AT487" s="183" t="s">
        <v>379</v>
      </c>
      <c r="AU487" s="183" t="s">
        <v>88</v>
      </c>
      <c r="AV487" s="15" t="s">
        <v>377</v>
      </c>
      <c r="AW487" s="15" t="s">
        <v>31</v>
      </c>
      <c r="AX487" s="15" t="s">
        <v>82</v>
      </c>
      <c r="AY487" s="183" t="s">
        <v>371</v>
      </c>
    </row>
    <row r="488" spans="2:65" s="1" customFormat="1" ht="37.9" customHeight="1" x14ac:dyDescent="0.2">
      <c r="B488" s="147"/>
      <c r="C488" s="148" t="s">
        <v>733</v>
      </c>
      <c r="D488" s="148" t="s">
        <v>373</v>
      </c>
      <c r="E488" s="149" t="s">
        <v>4258</v>
      </c>
      <c r="F488" s="150" t="s">
        <v>4259</v>
      </c>
      <c r="G488" s="151" t="s">
        <v>391</v>
      </c>
      <c r="H488" s="152">
        <v>42.726999999999997</v>
      </c>
      <c r="I488" s="153"/>
      <c r="J488" s="154">
        <f>ROUND(I488*H488,2)</f>
        <v>0</v>
      </c>
      <c r="K488" s="150"/>
      <c r="L488" s="32"/>
      <c r="M488" s="155" t="s">
        <v>1</v>
      </c>
      <c r="N488" s="156" t="s">
        <v>41</v>
      </c>
      <c r="P488" s="157">
        <f>O488*H488</f>
        <v>0</v>
      </c>
      <c r="Q488" s="157">
        <v>0</v>
      </c>
      <c r="R488" s="157">
        <f>Q488*H488</f>
        <v>0</v>
      </c>
      <c r="S488" s="157">
        <v>2.2000000000000002</v>
      </c>
      <c r="T488" s="158">
        <f>S488*H488</f>
        <v>93.999399999999994</v>
      </c>
      <c r="AR488" s="159" t="s">
        <v>377</v>
      </c>
      <c r="AT488" s="159" t="s">
        <v>373</v>
      </c>
      <c r="AU488" s="159" t="s">
        <v>88</v>
      </c>
      <c r="AY488" s="17" t="s">
        <v>371</v>
      </c>
      <c r="BE488" s="160">
        <f>IF(N488="základná",J488,0)</f>
        <v>0</v>
      </c>
      <c r="BF488" s="160">
        <f>IF(N488="znížená",J488,0)</f>
        <v>0</v>
      </c>
      <c r="BG488" s="160">
        <f>IF(N488="zákl. prenesená",J488,0)</f>
        <v>0</v>
      </c>
      <c r="BH488" s="160">
        <f>IF(N488="zníž. prenesená",J488,0)</f>
        <v>0</v>
      </c>
      <c r="BI488" s="160">
        <f>IF(N488="nulová",J488,0)</f>
        <v>0</v>
      </c>
      <c r="BJ488" s="17" t="s">
        <v>88</v>
      </c>
      <c r="BK488" s="160">
        <f>ROUND(I488*H488,2)</f>
        <v>0</v>
      </c>
      <c r="BL488" s="17" t="s">
        <v>377</v>
      </c>
      <c r="BM488" s="159" t="s">
        <v>4260</v>
      </c>
    </row>
    <row r="489" spans="2:65" s="12" customFormat="1" ht="11.25" x14ac:dyDescent="0.2">
      <c r="B489" s="161"/>
      <c r="D489" s="162" t="s">
        <v>379</v>
      </c>
      <c r="E489" s="163" t="s">
        <v>1</v>
      </c>
      <c r="F489" s="164" t="s">
        <v>397</v>
      </c>
      <c r="H489" s="163" t="s">
        <v>1</v>
      </c>
      <c r="I489" s="165"/>
      <c r="L489" s="161"/>
      <c r="M489" s="166"/>
      <c r="T489" s="167"/>
      <c r="AT489" s="163" t="s">
        <v>379</v>
      </c>
      <c r="AU489" s="163" t="s">
        <v>88</v>
      </c>
      <c r="AV489" s="12" t="s">
        <v>82</v>
      </c>
      <c r="AW489" s="12" t="s">
        <v>31</v>
      </c>
      <c r="AX489" s="12" t="s">
        <v>75</v>
      </c>
      <c r="AY489" s="163" t="s">
        <v>371</v>
      </c>
    </row>
    <row r="490" spans="2:65" s="12" customFormat="1" ht="11.25" x14ac:dyDescent="0.2">
      <c r="B490" s="161"/>
      <c r="D490" s="162" t="s">
        <v>379</v>
      </c>
      <c r="E490" s="163" t="s">
        <v>1</v>
      </c>
      <c r="F490" s="164" t="s">
        <v>515</v>
      </c>
      <c r="H490" s="163" t="s">
        <v>1</v>
      </c>
      <c r="I490" s="165"/>
      <c r="L490" s="161"/>
      <c r="M490" s="166"/>
      <c r="T490" s="167"/>
      <c r="AT490" s="163" t="s">
        <v>379</v>
      </c>
      <c r="AU490" s="163" t="s">
        <v>88</v>
      </c>
      <c r="AV490" s="12" t="s">
        <v>82</v>
      </c>
      <c r="AW490" s="12" t="s">
        <v>31</v>
      </c>
      <c r="AX490" s="12" t="s">
        <v>75</v>
      </c>
      <c r="AY490" s="163" t="s">
        <v>371</v>
      </c>
    </row>
    <row r="491" spans="2:65" s="12" customFormat="1" ht="11.25" x14ac:dyDescent="0.2">
      <c r="B491" s="161"/>
      <c r="D491" s="162" t="s">
        <v>379</v>
      </c>
      <c r="E491" s="163" t="s">
        <v>1</v>
      </c>
      <c r="F491" s="164" t="s">
        <v>853</v>
      </c>
      <c r="H491" s="163" t="s">
        <v>1</v>
      </c>
      <c r="I491" s="165"/>
      <c r="L491" s="161"/>
      <c r="M491" s="166"/>
      <c r="T491" s="167"/>
      <c r="AT491" s="163" t="s">
        <v>379</v>
      </c>
      <c r="AU491" s="163" t="s">
        <v>88</v>
      </c>
      <c r="AV491" s="12" t="s">
        <v>82</v>
      </c>
      <c r="AW491" s="12" t="s">
        <v>31</v>
      </c>
      <c r="AX491" s="12" t="s">
        <v>75</v>
      </c>
      <c r="AY491" s="163" t="s">
        <v>371</v>
      </c>
    </row>
    <row r="492" spans="2:65" s="13" customFormat="1" ht="11.25" x14ac:dyDescent="0.2">
      <c r="B492" s="168"/>
      <c r="D492" s="162" t="s">
        <v>379</v>
      </c>
      <c r="E492" s="169" t="s">
        <v>1</v>
      </c>
      <c r="F492" s="170" t="s">
        <v>854</v>
      </c>
      <c r="H492" s="171">
        <v>10.523999999999999</v>
      </c>
      <c r="I492" s="172"/>
      <c r="L492" s="168"/>
      <c r="M492" s="173"/>
      <c r="T492" s="174"/>
      <c r="AT492" s="169" t="s">
        <v>379</v>
      </c>
      <c r="AU492" s="169" t="s">
        <v>88</v>
      </c>
      <c r="AV492" s="13" t="s">
        <v>88</v>
      </c>
      <c r="AW492" s="13" t="s">
        <v>31</v>
      </c>
      <c r="AX492" s="13" t="s">
        <v>75</v>
      </c>
      <c r="AY492" s="169" t="s">
        <v>371</v>
      </c>
    </row>
    <row r="493" spans="2:65" s="12" customFormat="1" ht="11.25" x14ac:dyDescent="0.2">
      <c r="B493" s="161"/>
      <c r="D493" s="162" t="s">
        <v>379</v>
      </c>
      <c r="E493" s="163" t="s">
        <v>1</v>
      </c>
      <c r="F493" s="164" t="s">
        <v>556</v>
      </c>
      <c r="H493" s="163" t="s">
        <v>1</v>
      </c>
      <c r="I493" s="165"/>
      <c r="L493" s="161"/>
      <c r="M493" s="166"/>
      <c r="T493" s="167"/>
      <c r="AT493" s="163" t="s">
        <v>379</v>
      </c>
      <c r="AU493" s="163" t="s">
        <v>88</v>
      </c>
      <c r="AV493" s="12" t="s">
        <v>82</v>
      </c>
      <c r="AW493" s="12" t="s">
        <v>31</v>
      </c>
      <c r="AX493" s="12" t="s">
        <v>75</v>
      </c>
      <c r="AY493" s="163" t="s">
        <v>371</v>
      </c>
    </row>
    <row r="494" spans="2:65" s="13" customFormat="1" ht="22.5" x14ac:dyDescent="0.2">
      <c r="B494" s="168"/>
      <c r="D494" s="162" t="s">
        <v>379</v>
      </c>
      <c r="E494" s="169" t="s">
        <v>1</v>
      </c>
      <c r="F494" s="170" t="s">
        <v>855</v>
      </c>
      <c r="H494" s="171">
        <v>31.279</v>
      </c>
      <c r="I494" s="172"/>
      <c r="L494" s="168"/>
      <c r="M494" s="173"/>
      <c r="T494" s="174"/>
      <c r="AT494" s="169" t="s">
        <v>379</v>
      </c>
      <c r="AU494" s="169" t="s">
        <v>88</v>
      </c>
      <c r="AV494" s="13" t="s">
        <v>88</v>
      </c>
      <c r="AW494" s="13" t="s">
        <v>31</v>
      </c>
      <c r="AX494" s="13" t="s">
        <v>75</v>
      </c>
      <c r="AY494" s="169" t="s">
        <v>371</v>
      </c>
    </row>
    <row r="495" spans="2:65" s="12" customFormat="1" ht="11.25" x14ac:dyDescent="0.2">
      <c r="B495" s="161"/>
      <c r="D495" s="162" t="s">
        <v>379</v>
      </c>
      <c r="E495" s="163" t="s">
        <v>1</v>
      </c>
      <c r="F495" s="164" t="s">
        <v>849</v>
      </c>
      <c r="H495" s="163" t="s">
        <v>1</v>
      </c>
      <c r="I495" s="165"/>
      <c r="L495" s="161"/>
      <c r="M495" s="166"/>
      <c r="T495" s="167"/>
      <c r="AT495" s="163" t="s">
        <v>379</v>
      </c>
      <c r="AU495" s="163" t="s">
        <v>88</v>
      </c>
      <c r="AV495" s="12" t="s">
        <v>82</v>
      </c>
      <c r="AW495" s="12" t="s">
        <v>31</v>
      </c>
      <c r="AX495" s="12" t="s">
        <v>75</v>
      </c>
      <c r="AY495" s="163" t="s">
        <v>371</v>
      </c>
    </row>
    <row r="496" spans="2:65" s="13" customFormat="1" ht="11.25" x14ac:dyDescent="0.2">
      <c r="B496" s="168"/>
      <c r="D496" s="162" t="s">
        <v>379</v>
      </c>
      <c r="E496" s="169" t="s">
        <v>1</v>
      </c>
      <c r="F496" s="170" t="s">
        <v>850</v>
      </c>
      <c r="H496" s="171">
        <v>0.32500000000000001</v>
      </c>
      <c r="I496" s="172"/>
      <c r="L496" s="168"/>
      <c r="M496" s="173"/>
      <c r="T496" s="174"/>
      <c r="AT496" s="169" t="s">
        <v>379</v>
      </c>
      <c r="AU496" s="169" t="s">
        <v>88</v>
      </c>
      <c r="AV496" s="13" t="s">
        <v>88</v>
      </c>
      <c r="AW496" s="13" t="s">
        <v>31</v>
      </c>
      <c r="AX496" s="13" t="s">
        <v>75</v>
      </c>
      <c r="AY496" s="169" t="s">
        <v>371</v>
      </c>
    </row>
    <row r="497" spans="2:65" s="12" customFormat="1" ht="11.25" x14ac:dyDescent="0.2">
      <c r="B497" s="161"/>
      <c r="D497" s="162" t="s">
        <v>379</v>
      </c>
      <c r="E497" s="163" t="s">
        <v>1</v>
      </c>
      <c r="F497" s="164" t="s">
        <v>851</v>
      </c>
      <c r="H497" s="163" t="s">
        <v>1</v>
      </c>
      <c r="I497" s="165"/>
      <c r="L497" s="161"/>
      <c r="M497" s="166"/>
      <c r="T497" s="167"/>
      <c r="AT497" s="163" t="s">
        <v>379</v>
      </c>
      <c r="AU497" s="163" t="s">
        <v>88</v>
      </c>
      <c r="AV497" s="12" t="s">
        <v>82</v>
      </c>
      <c r="AW497" s="12" t="s">
        <v>31</v>
      </c>
      <c r="AX497" s="12" t="s">
        <v>75</v>
      </c>
      <c r="AY497" s="163" t="s">
        <v>371</v>
      </c>
    </row>
    <row r="498" spans="2:65" s="13" customFormat="1" ht="11.25" x14ac:dyDescent="0.2">
      <c r="B498" s="168"/>
      <c r="D498" s="162" t="s">
        <v>379</v>
      </c>
      <c r="E498" s="169" t="s">
        <v>1</v>
      </c>
      <c r="F498" s="170" t="s">
        <v>852</v>
      </c>
      <c r="H498" s="171">
        <v>0.59899999999999998</v>
      </c>
      <c r="I498" s="172"/>
      <c r="L498" s="168"/>
      <c r="M498" s="173"/>
      <c r="T498" s="174"/>
      <c r="AT498" s="169" t="s">
        <v>379</v>
      </c>
      <c r="AU498" s="169" t="s">
        <v>88</v>
      </c>
      <c r="AV498" s="13" t="s">
        <v>88</v>
      </c>
      <c r="AW498" s="13" t="s">
        <v>31</v>
      </c>
      <c r="AX498" s="13" t="s">
        <v>75</v>
      </c>
      <c r="AY498" s="169" t="s">
        <v>371</v>
      </c>
    </row>
    <row r="499" spans="2:65" s="14" customFormat="1" ht="11.25" x14ac:dyDescent="0.2">
      <c r="B499" s="175"/>
      <c r="D499" s="162" t="s">
        <v>379</v>
      </c>
      <c r="E499" s="176" t="s">
        <v>1</v>
      </c>
      <c r="F499" s="177" t="s">
        <v>383</v>
      </c>
      <c r="H499" s="178">
        <v>42.726999999999997</v>
      </c>
      <c r="I499" s="179"/>
      <c r="L499" s="175"/>
      <c r="M499" s="180"/>
      <c r="T499" s="181"/>
      <c r="AT499" s="176" t="s">
        <v>379</v>
      </c>
      <c r="AU499" s="176" t="s">
        <v>88</v>
      </c>
      <c r="AV499" s="14" t="s">
        <v>384</v>
      </c>
      <c r="AW499" s="14" t="s">
        <v>31</v>
      </c>
      <c r="AX499" s="14" t="s">
        <v>75</v>
      </c>
      <c r="AY499" s="176" t="s">
        <v>371</v>
      </c>
    </row>
    <row r="500" spans="2:65" s="15" customFormat="1" ht="11.25" x14ac:dyDescent="0.2">
      <c r="B500" s="182"/>
      <c r="D500" s="162" t="s">
        <v>379</v>
      </c>
      <c r="E500" s="183" t="s">
        <v>4033</v>
      </c>
      <c r="F500" s="184" t="s">
        <v>385</v>
      </c>
      <c r="H500" s="185">
        <v>42.726999999999997</v>
      </c>
      <c r="I500" s="186"/>
      <c r="L500" s="182"/>
      <c r="M500" s="187"/>
      <c r="T500" s="188"/>
      <c r="AT500" s="183" t="s">
        <v>379</v>
      </c>
      <c r="AU500" s="183" t="s">
        <v>88</v>
      </c>
      <c r="AV500" s="15" t="s">
        <v>377</v>
      </c>
      <c r="AW500" s="15" t="s">
        <v>31</v>
      </c>
      <c r="AX500" s="15" t="s">
        <v>82</v>
      </c>
      <c r="AY500" s="183" t="s">
        <v>371</v>
      </c>
    </row>
    <row r="501" spans="2:65" s="1" customFormat="1" ht="24.2" customHeight="1" x14ac:dyDescent="0.2">
      <c r="B501" s="147"/>
      <c r="C501" s="148" t="s">
        <v>737</v>
      </c>
      <c r="D501" s="148" t="s">
        <v>373</v>
      </c>
      <c r="E501" s="149" t="s">
        <v>4261</v>
      </c>
      <c r="F501" s="150" t="s">
        <v>4262</v>
      </c>
      <c r="G501" s="151" t="s">
        <v>376</v>
      </c>
      <c r="H501" s="152">
        <v>3307.31</v>
      </c>
      <c r="I501" s="153"/>
      <c r="J501" s="154">
        <f>ROUND(I501*H501,2)</f>
        <v>0</v>
      </c>
      <c r="K501" s="150"/>
      <c r="L501" s="32"/>
      <c r="M501" s="155" t="s">
        <v>1</v>
      </c>
      <c r="N501" s="156" t="s">
        <v>41</v>
      </c>
      <c r="P501" s="157">
        <f>O501*H501</f>
        <v>0</v>
      </c>
      <c r="Q501" s="157">
        <v>1.102E-5</v>
      </c>
      <c r="R501" s="157">
        <f>Q501*H501</f>
        <v>3.6446556200000001E-2</v>
      </c>
      <c r="S501" s="157">
        <v>6.0000000000000001E-3</v>
      </c>
      <c r="T501" s="158">
        <f>S501*H501</f>
        <v>19.843859999999999</v>
      </c>
      <c r="AR501" s="159" t="s">
        <v>377</v>
      </c>
      <c r="AT501" s="159" t="s">
        <v>373</v>
      </c>
      <c r="AU501" s="159" t="s">
        <v>88</v>
      </c>
      <c r="AY501" s="17" t="s">
        <v>371</v>
      </c>
      <c r="BE501" s="160">
        <f>IF(N501="základná",J501,0)</f>
        <v>0</v>
      </c>
      <c r="BF501" s="160">
        <f>IF(N501="znížená",J501,0)</f>
        <v>0</v>
      </c>
      <c r="BG501" s="160">
        <f>IF(N501="zákl. prenesená",J501,0)</f>
        <v>0</v>
      </c>
      <c r="BH501" s="160">
        <f>IF(N501="zníž. prenesená",J501,0)</f>
        <v>0</v>
      </c>
      <c r="BI501" s="160">
        <f>IF(N501="nulová",J501,0)</f>
        <v>0</v>
      </c>
      <c r="BJ501" s="17" t="s">
        <v>88</v>
      </c>
      <c r="BK501" s="160">
        <f>ROUND(I501*H501,2)</f>
        <v>0</v>
      </c>
      <c r="BL501" s="17" t="s">
        <v>377</v>
      </c>
      <c r="BM501" s="159" t="s">
        <v>4263</v>
      </c>
    </row>
    <row r="502" spans="2:65" s="12" customFormat="1" ht="11.25" x14ac:dyDescent="0.2">
      <c r="B502" s="161"/>
      <c r="D502" s="162" t="s">
        <v>379</v>
      </c>
      <c r="E502" s="163" t="s">
        <v>1</v>
      </c>
      <c r="F502" s="164" t="s">
        <v>4264</v>
      </c>
      <c r="H502" s="163" t="s">
        <v>1</v>
      </c>
      <c r="I502" s="165"/>
      <c r="L502" s="161"/>
      <c r="M502" s="166"/>
      <c r="T502" s="167"/>
      <c r="AT502" s="163" t="s">
        <v>379</v>
      </c>
      <c r="AU502" s="163" t="s">
        <v>88</v>
      </c>
      <c r="AV502" s="12" t="s">
        <v>82</v>
      </c>
      <c r="AW502" s="12" t="s">
        <v>31</v>
      </c>
      <c r="AX502" s="12" t="s">
        <v>75</v>
      </c>
      <c r="AY502" s="163" t="s">
        <v>371</v>
      </c>
    </row>
    <row r="503" spans="2:65" s="13" customFormat="1" ht="11.25" x14ac:dyDescent="0.2">
      <c r="B503" s="168"/>
      <c r="D503" s="162" t="s">
        <v>379</v>
      </c>
      <c r="E503" s="169" t="s">
        <v>1</v>
      </c>
      <c r="F503" s="170" t="s">
        <v>4027</v>
      </c>
      <c r="H503" s="171">
        <v>394.89</v>
      </c>
      <c r="I503" s="172"/>
      <c r="L503" s="168"/>
      <c r="M503" s="173"/>
      <c r="T503" s="174"/>
      <c r="AT503" s="169" t="s">
        <v>379</v>
      </c>
      <c r="AU503" s="169" t="s">
        <v>88</v>
      </c>
      <c r="AV503" s="13" t="s">
        <v>88</v>
      </c>
      <c r="AW503" s="13" t="s">
        <v>31</v>
      </c>
      <c r="AX503" s="13" t="s">
        <v>75</v>
      </c>
      <c r="AY503" s="169" t="s">
        <v>371</v>
      </c>
    </row>
    <row r="504" spans="2:65" s="13" customFormat="1" ht="11.25" x14ac:dyDescent="0.2">
      <c r="B504" s="168"/>
      <c r="D504" s="162" t="s">
        <v>379</v>
      </c>
      <c r="E504" s="169" t="s">
        <v>1</v>
      </c>
      <c r="F504" s="170" t="s">
        <v>4265</v>
      </c>
      <c r="H504" s="171">
        <v>427.27</v>
      </c>
      <c r="I504" s="172"/>
      <c r="L504" s="168"/>
      <c r="M504" s="173"/>
      <c r="T504" s="174"/>
      <c r="AT504" s="169" t="s">
        <v>379</v>
      </c>
      <c r="AU504" s="169" t="s">
        <v>88</v>
      </c>
      <c r="AV504" s="13" t="s">
        <v>88</v>
      </c>
      <c r="AW504" s="13" t="s">
        <v>31</v>
      </c>
      <c r="AX504" s="13" t="s">
        <v>75</v>
      </c>
      <c r="AY504" s="169" t="s">
        <v>371</v>
      </c>
    </row>
    <row r="505" spans="2:65" s="13" customFormat="1" ht="11.25" x14ac:dyDescent="0.2">
      <c r="B505" s="168"/>
      <c r="D505" s="162" t="s">
        <v>379</v>
      </c>
      <c r="E505" s="169" t="s">
        <v>1</v>
      </c>
      <c r="F505" s="170" t="s">
        <v>4029</v>
      </c>
      <c r="H505" s="171">
        <v>1779.25</v>
      </c>
      <c r="I505" s="172"/>
      <c r="L505" s="168"/>
      <c r="M505" s="173"/>
      <c r="T505" s="174"/>
      <c r="AT505" s="169" t="s">
        <v>379</v>
      </c>
      <c r="AU505" s="169" t="s">
        <v>88</v>
      </c>
      <c r="AV505" s="13" t="s">
        <v>88</v>
      </c>
      <c r="AW505" s="13" t="s">
        <v>31</v>
      </c>
      <c r="AX505" s="13" t="s">
        <v>75</v>
      </c>
      <c r="AY505" s="169" t="s">
        <v>371</v>
      </c>
    </row>
    <row r="506" spans="2:65" s="13" customFormat="1" ht="11.25" x14ac:dyDescent="0.2">
      <c r="B506" s="168"/>
      <c r="D506" s="162" t="s">
        <v>379</v>
      </c>
      <c r="E506" s="169" t="s">
        <v>1</v>
      </c>
      <c r="F506" s="170" t="s">
        <v>4035</v>
      </c>
      <c r="H506" s="171">
        <v>293.02999999999997</v>
      </c>
      <c r="I506" s="172"/>
      <c r="L506" s="168"/>
      <c r="M506" s="173"/>
      <c r="T506" s="174"/>
      <c r="AT506" s="169" t="s">
        <v>379</v>
      </c>
      <c r="AU506" s="169" t="s">
        <v>88</v>
      </c>
      <c r="AV506" s="13" t="s">
        <v>88</v>
      </c>
      <c r="AW506" s="13" t="s">
        <v>31</v>
      </c>
      <c r="AX506" s="13" t="s">
        <v>75</v>
      </c>
      <c r="AY506" s="169" t="s">
        <v>371</v>
      </c>
    </row>
    <row r="507" spans="2:65" s="13" customFormat="1" ht="11.25" x14ac:dyDescent="0.2">
      <c r="B507" s="168"/>
      <c r="D507" s="162" t="s">
        <v>379</v>
      </c>
      <c r="E507" s="169" t="s">
        <v>1</v>
      </c>
      <c r="F507" s="170" t="s">
        <v>4025</v>
      </c>
      <c r="H507" s="171">
        <v>344.05</v>
      </c>
      <c r="I507" s="172"/>
      <c r="L507" s="168"/>
      <c r="M507" s="173"/>
      <c r="T507" s="174"/>
      <c r="AT507" s="169" t="s">
        <v>379</v>
      </c>
      <c r="AU507" s="169" t="s">
        <v>88</v>
      </c>
      <c r="AV507" s="13" t="s">
        <v>88</v>
      </c>
      <c r="AW507" s="13" t="s">
        <v>31</v>
      </c>
      <c r="AX507" s="13" t="s">
        <v>75</v>
      </c>
      <c r="AY507" s="169" t="s">
        <v>371</v>
      </c>
    </row>
    <row r="508" spans="2:65" s="13" customFormat="1" ht="11.25" x14ac:dyDescent="0.2">
      <c r="B508" s="168"/>
      <c r="D508" s="162" t="s">
        <v>379</v>
      </c>
      <c r="E508" s="169" t="s">
        <v>1</v>
      </c>
      <c r="F508" s="170" t="s">
        <v>4031</v>
      </c>
      <c r="H508" s="171">
        <v>37.08</v>
      </c>
      <c r="I508" s="172"/>
      <c r="L508" s="168"/>
      <c r="M508" s="173"/>
      <c r="T508" s="174"/>
      <c r="AT508" s="169" t="s">
        <v>379</v>
      </c>
      <c r="AU508" s="169" t="s">
        <v>88</v>
      </c>
      <c r="AV508" s="13" t="s">
        <v>88</v>
      </c>
      <c r="AW508" s="13" t="s">
        <v>31</v>
      </c>
      <c r="AX508" s="13" t="s">
        <v>75</v>
      </c>
      <c r="AY508" s="169" t="s">
        <v>371</v>
      </c>
    </row>
    <row r="509" spans="2:65" s="13" customFormat="1" ht="11.25" x14ac:dyDescent="0.2">
      <c r="B509" s="168"/>
      <c r="D509" s="162" t="s">
        <v>379</v>
      </c>
      <c r="E509" s="169" t="s">
        <v>1</v>
      </c>
      <c r="F509" s="170" t="s">
        <v>4023</v>
      </c>
      <c r="H509" s="171">
        <v>31.74</v>
      </c>
      <c r="I509" s="172"/>
      <c r="L509" s="168"/>
      <c r="M509" s="173"/>
      <c r="T509" s="174"/>
      <c r="AT509" s="169" t="s">
        <v>379</v>
      </c>
      <c r="AU509" s="169" t="s">
        <v>88</v>
      </c>
      <c r="AV509" s="13" t="s">
        <v>88</v>
      </c>
      <c r="AW509" s="13" t="s">
        <v>31</v>
      </c>
      <c r="AX509" s="13" t="s">
        <v>75</v>
      </c>
      <c r="AY509" s="169" t="s">
        <v>371</v>
      </c>
    </row>
    <row r="510" spans="2:65" s="14" customFormat="1" ht="11.25" x14ac:dyDescent="0.2">
      <c r="B510" s="175"/>
      <c r="D510" s="162" t="s">
        <v>379</v>
      </c>
      <c r="E510" s="176" t="s">
        <v>3968</v>
      </c>
      <c r="F510" s="177" t="s">
        <v>383</v>
      </c>
      <c r="H510" s="178">
        <v>3307.31</v>
      </c>
      <c r="I510" s="179"/>
      <c r="L510" s="175"/>
      <c r="M510" s="180"/>
      <c r="T510" s="181"/>
      <c r="AT510" s="176" t="s">
        <v>379</v>
      </c>
      <c r="AU510" s="176" t="s">
        <v>88</v>
      </c>
      <c r="AV510" s="14" t="s">
        <v>384</v>
      </c>
      <c r="AW510" s="14" t="s">
        <v>31</v>
      </c>
      <c r="AX510" s="14" t="s">
        <v>75</v>
      </c>
      <c r="AY510" s="176" t="s">
        <v>371</v>
      </c>
    </row>
    <row r="511" spans="2:65" s="15" customFormat="1" ht="11.25" x14ac:dyDescent="0.2">
      <c r="B511" s="182"/>
      <c r="D511" s="162" t="s">
        <v>379</v>
      </c>
      <c r="E511" s="183" t="s">
        <v>1</v>
      </c>
      <c r="F511" s="184" t="s">
        <v>385</v>
      </c>
      <c r="H511" s="185">
        <v>3307.31</v>
      </c>
      <c r="I511" s="186"/>
      <c r="L511" s="182"/>
      <c r="M511" s="187"/>
      <c r="T511" s="188"/>
      <c r="AT511" s="183" t="s">
        <v>379</v>
      </c>
      <c r="AU511" s="183" t="s">
        <v>88</v>
      </c>
      <c r="AV511" s="15" t="s">
        <v>377</v>
      </c>
      <c r="AW511" s="15" t="s">
        <v>31</v>
      </c>
      <c r="AX511" s="15" t="s">
        <v>82</v>
      </c>
      <c r="AY511" s="183" t="s">
        <v>371</v>
      </c>
    </row>
    <row r="512" spans="2:65" s="1" customFormat="1" ht="24.2" customHeight="1" x14ac:dyDescent="0.2">
      <c r="B512" s="147"/>
      <c r="C512" s="148" t="s">
        <v>742</v>
      </c>
      <c r="D512" s="148" t="s">
        <v>373</v>
      </c>
      <c r="E512" s="149" t="s">
        <v>4266</v>
      </c>
      <c r="F512" s="150" t="s">
        <v>4267</v>
      </c>
      <c r="G512" s="151" t="s">
        <v>376</v>
      </c>
      <c r="H512" s="152">
        <v>3307.31</v>
      </c>
      <c r="I512" s="153"/>
      <c r="J512" s="154">
        <f>ROUND(I512*H512,2)</f>
        <v>0</v>
      </c>
      <c r="K512" s="150"/>
      <c r="L512" s="32"/>
      <c r="M512" s="155" t="s">
        <v>1</v>
      </c>
      <c r="N512" s="156" t="s">
        <v>41</v>
      </c>
      <c r="P512" s="157">
        <f>O512*H512</f>
        <v>0</v>
      </c>
      <c r="Q512" s="157">
        <v>4.3499999999999999E-6</v>
      </c>
      <c r="R512" s="157">
        <f>Q512*H512</f>
        <v>1.4386798499999999E-2</v>
      </c>
      <c r="S512" s="157">
        <v>2E-3</v>
      </c>
      <c r="T512" s="158">
        <f>S512*H512</f>
        <v>6.6146200000000004</v>
      </c>
      <c r="AR512" s="159" t="s">
        <v>377</v>
      </c>
      <c r="AT512" s="159" t="s">
        <v>373</v>
      </c>
      <c r="AU512" s="159" t="s">
        <v>88</v>
      </c>
      <c r="AY512" s="17" t="s">
        <v>371</v>
      </c>
      <c r="BE512" s="160">
        <f>IF(N512="základná",J512,0)</f>
        <v>0</v>
      </c>
      <c r="BF512" s="160">
        <f>IF(N512="znížená",J512,0)</f>
        <v>0</v>
      </c>
      <c r="BG512" s="160">
        <f>IF(N512="zákl. prenesená",J512,0)</f>
        <v>0</v>
      </c>
      <c r="BH512" s="160">
        <f>IF(N512="zníž. prenesená",J512,0)</f>
        <v>0</v>
      </c>
      <c r="BI512" s="160">
        <f>IF(N512="nulová",J512,0)</f>
        <v>0</v>
      </c>
      <c r="BJ512" s="17" t="s">
        <v>88</v>
      </c>
      <c r="BK512" s="160">
        <f>ROUND(I512*H512,2)</f>
        <v>0</v>
      </c>
      <c r="BL512" s="17" t="s">
        <v>377</v>
      </c>
      <c r="BM512" s="159" t="s">
        <v>4268</v>
      </c>
    </row>
    <row r="513" spans="2:65" s="12" customFormat="1" ht="11.25" x14ac:dyDescent="0.2">
      <c r="B513" s="161"/>
      <c r="D513" s="162" t="s">
        <v>379</v>
      </c>
      <c r="E513" s="163" t="s">
        <v>1</v>
      </c>
      <c r="F513" s="164" t="s">
        <v>491</v>
      </c>
      <c r="H513" s="163" t="s">
        <v>1</v>
      </c>
      <c r="I513" s="165"/>
      <c r="L513" s="161"/>
      <c r="M513" s="166"/>
      <c r="T513" s="167"/>
      <c r="AT513" s="163" t="s">
        <v>379</v>
      </c>
      <c r="AU513" s="163" t="s">
        <v>88</v>
      </c>
      <c r="AV513" s="12" t="s">
        <v>82</v>
      </c>
      <c r="AW513" s="12" t="s">
        <v>31</v>
      </c>
      <c r="AX513" s="12" t="s">
        <v>75</v>
      </c>
      <c r="AY513" s="163" t="s">
        <v>371</v>
      </c>
    </row>
    <row r="514" spans="2:65" s="13" customFormat="1" ht="11.25" x14ac:dyDescent="0.2">
      <c r="B514" s="168"/>
      <c r="D514" s="162" t="s">
        <v>379</v>
      </c>
      <c r="E514" s="169" t="s">
        <v>1</v>
      </c>
      <c r="F514" s="170" t="s">
        <v>3968</v>
      </c>
      <c r="H514" s="171">
        <v>3307.31</v>
      </c>
      <c r="I514" s="172"/>
      <c r="L514" s="168"/>
      <c r="M514" s="173"/>
      <c r="T514" s="174"/>
      <c r="AT514" s="169" t="s">
        <v>379</v>
      </c>
      <c r="AU514" s="169" t="s">
        <v>88</v>
      </c>
      <c r="AV514" s="13" t="s">
        <v>88</v>
      </c>
      <c r="AW514" s="13" t="s">
        <v>31</v>
      </c>
      <c r="AX514" s="13" t="s">
        <v>75</v>
      </c>
      <c r="AY514" s="169" t="s">
        <v>371</v>
      </c>
    </row>
    <row r="515" spans="2:65" s="15" customFormat="1" ht="11.25" x14ac:dyDescent="0.2">
      <c r="B515" s="182"/>
      <c r="D515" s="162" t="s">
        <v>379</v>
      </c>
      <c r="E515" s="183" t="s">
        <v>1</v>
      </c>
      <c r="F515" s="184" t="s">
        <v>385</v>
      </c>
      <c r="H515" s="185">
        <v>3307.31</v>
      </c>
      <c r="I515" s="186"/>
      <c r="L515" s="182"/>
      <c r="M515" s="187"/>
      <c r="T515" s="188"/>
      <c r="AT515" s="183" t="s">
        <v>379</v>
      </c>
      <c r="AU515" s="183" t="s">
        <v>88</v>
      </c>
      <c r="AV515" s="15" t="s">
        <v>377</v>
      </c>
      <c r="AW515" s="15" t="s">
        <v>31</v>
      </c>
      <c r="AX515" s="15" t="s">
        <v>82</v>
      </c>
      <c r="AY515" s="183" t="s">
        <v>371</v>
      </c>
    </row>
    <row r="516" spans="2:65" s="1" customFormat="1" ht="33" customHeight="1" x14ac:dyDescent="0.2">
      <c r="B516" s="147"/>
      <c r="C516" s="148" t="s">
        <v>747</v>
      </c>
      <c r="D516" s="148" t="s">
        <v>373</v>
      </c>
      <c r="E516" s="149" t="s">
        <v>4269</v>
      </c>
      <c r="F516" s="150" t="s">
        <v>4270</v>
      </c>
      <c r="G516" s="151" t="s">
        <v>391</v>
      </c>
      <c r="H516" s="152">
        <v>42.726999999999997</v>
      </c>
      <c r="I516" s="153"/>
      <c r="J516" s="154">
        <f>ROUND(I516*H516,2)</f>
        <v>0</v>
      </c>
      <c r="K516" s="150"/>
      <c r="L516" s="32"/>
      <c r="M516" s="155" t="s">
        <v>1</v>
      </c>
      <c r="N516" s="156" t="s">
        <v>41</v>
      </c>
      <c r="P516" s="157">
        <f>O516*H516</f>
        <v>0</v>
      </c>
      <c r="Q516" s="157">
        <v>0</v>
      </c>
      <c r="R516" s="157">
        <f>Q516*H516</f>
        <v>0</v>
      </c>
      <c r="S516" s="157">
        <v>0</v>
      </c>
      <c r="T516" s="158">
        <f>S516*H516</f>
        <v>0</v>
      </c>
      <c r="AR516" s="159" t="s">
        <v>377</v>
      </c>
      <c r="AT516" s="159" t="s">
        <v>373</v>
      </c>
      <c r="AU516" s="159" t="s">
        <v>88</v>
      </c>
      <c r="AY516" s="17" t="s">
        <v>371</v>
      </c>
      <c r="BE516" s="160">
        <f>IF(N516="základná",J516,0)</f>
        <v>0</v>
      </c>
      <c r="BF516" s="160">
        <f>IF(N516="znížená",J516,0)</f>
        <v>0</v>
      </c>
      <c r="BG516" s="160">
        <f>IF(N516="zákl. prenesená",J516,0)</f>
        <v>0</v>
      </c>
      <c r="BH516" s="160">
        <f>IF(N516="zníž. prenesená",J516,0)</f>
        <v>0</v>
      </c>
      <c r="BI516" s="160">
        <f>IF(N516="nulová",J516,0)</f>
        <v>0</v>
      </c>
      <c r="BJ516" s="17" t="s">
        <v>88</v>
      </c>
      <c r="BK516" s="160">
        <f>ROUND(I516*H516,2)</f>
        <v>0</v>
      </c>
      <c r="BL516" s="17" t="s">
        <v>377</v>
      </c>
      <c r="BM516" s="159" t="s">
        <v>4271</v>
      </c>
    </row>
    <row r="517" spans="2:65" s="13" customFormat="1" ht="11.25" x14ac:dyDescent="0.2">
      <c r="B517" s="168"/>
      <c r="D517" s="162" t="s">
        <v>379</v>
      </c>
      <c r="E517" s="169" t="s">
        <v>1</v>
      </c>
      <c r="F517" s="170" t="s">
        <v>4033</v>
      </c>
      <c r="H517" s="171">
        <v>42.726999999999997</v>
      </c>
      <c r="I517" s="172"/>
      <c r="L517" s="168"/>
      <c r="M517" s="173"/>
      <c r="T517" s="174"/>
      <c r="AT517" s="169" t="s">
        <v>379</v>
      </c>
      <c r="AU517" s="169" t="s">
        <v>88</v>
      </c>
      <c r="AV517" s="13" t="s">
        <v>88</v>
      </c>
      <c r="AW517" s="13" t="s">
        <v>31</v>
      </c>
      <c r="AX517" s="13" t="s">
        <v>75</v>
      </c>
      <c r="AY517" s="169" t="s">
        <v>371</v>
      </c>
    </row>
    <row r="518" spans="2:65" s="15" customFormat="1" ht="11.25" x14ac:dyDescent="0.2">
      <c r="B518" s="182"/>
      <c r="D518" s="162" t="s">
        <v>379</v>
      </c>
      <c r="E518" s="183" t="s">
        <v>1</v>
      </c>
      <c r="F518" s="184" t="s">
        <v>385</v>
      </c>
      <c r="H518" s="185">
        <v>42.726999999999997</v>
      </c>
      <c r="I518" s="186"/>
      <c r="L518" s="182"/>
      <c r="M518" s="187"/>
      <c r="T518" s="188"/>
      <c r="AT518" s="183" t="s">
        <v>379</v>
      </c>
      <c r="AU518" s="183" t="s">
        <v>88</v>
      </c>
      <c r="AV518" s="15" t="s">
        <v>377</v>
      </c>
      <c r="AW518" s="15" t="s">
        <v>31</v>
      </c>
      <c r="AX518" s="15" t="s">
        <v>82</v>
      </c>
      <c r="AY518" s="183" t="s">
        <v>371</v>
      </c>
    </row>
    <row r="519" spans="2:65" s="1" customFormat="1" ht="24.2" customHeight="1" x14ac:dyDescent="0.2">
      <c r="B519" s="147"/>
      <c r="C519" s="148" t="s">
        <v>751</v>
      </c>
      <c r="D519" s="148" t="s">
        <v>373</v>
      </c>
      <c r="E519" s="149" t="s">
        <v>4272</v>
      </c>
      <c r="F519" s="150" t="s">
        <v>4273</v>
      </c>
      <c r="G519" s="151" t="s">
        <v>376</v>
      </c>
      <c r="H519" s="152">
        <v>31.74</v>
      </c>
      <c r="I519" s="153"/>
      <c r="J519" s="154">
        <f>ROUND(I519*H519,2)</f>
        <v>0</v>
      </c>
      <c r="K519" s="150"/>
      <c r="L519" s="32"/>
      <c r="M519" s="155" t="s">
        <v>1</v>
      </c>
      <c r="N519" s="156" t="s">
        <v>41</v>
      </c>
      <c r="P519" s="157">
        <f>O519*H519</f>
        <v>0</v>
      </c>
      <c r="Q519" s="157">
        <v>0</v>
      </c>
      <c r="R519" s="157">
        <f>Q519*H519</f>
        <v>0</v>
      </c>
      <c r="S519" s="157">
        <v>7.0000000000000007E-2</v>
      </c>
      <c r="T519" s="158">
        <f>S519*H519</f>
        <v>2.2218</v>
      </c>
      <c r="AR519" s="159" t="s">
        <v>377</v>
      </c>
      <c r="AT519" s="159" t="s">
        <v>373</v>
      </c>
      <c r="AU519" s="159" t="s">
        <v>88</v>
      </c>
      <c r="AY519" s="17" t="s">
        <v>371</v>
      </c>
      <c r="BE519" s="160">
        <f>IF(N519="základná",J519,0)</f>
        <v>0</v>
      </c>
      <c r="BF519" s="160">
        <f>IF(N519="znížená",J519,0)</f>
        <v>0</v>
      </c>
      <c r="BG519" s="160">
        <f>IF(N519="zákl. prenesená",J519,0)</f>
        <v>0</v>
      </c>
      <c r="BH519" s="160">
        <f>IF(N519="zníž. prenesená",J519,0)</f>
        <v>0</v>
      </c>
      <c r="BI519" s="160">
        <f>IF(N519="nulová",J519,0)</f>
        <v>0</v>
      </c>
      <c r="BJ519" s="17" t="s">
        <v>88</v>
      </c>
      <c r="BK519" s="160">
        <f>ROUND(I519*H519,2)</f>
        <v>0</v>
      </c>
      <c r="BL519" s="17" t="s">
        <v>377</v>
      </c>
      <c r="BM519" s="159" t="s">
        <v>4274</v>
      </c>
    </row>
    <row r="520" spans="2:65" s="12" customFormat="1" ht="11.25" x14ac:dyDescent="0.2">
      <c r="B520" s="161"/>
      <c r="D520" s="162" t="s">
        <v>379</v>
      </c>
      <c r="E520" s="163" t="s">
        <v>1</v>
      </c>
      <c r="F520" s="164" t="s">
        <v>4056</v>
      </c>
      <c r="H520" s="163" t="s">
        <v>1</v>
      </c>
      <c r="I520" s="165"/>
      <c r="L520" s="161"/>
      <c r="M520" s="166"/>
      <c r="T520" s="167"/>
      <c r="AT520" s="163" t="s">
        <v>379</v>
      </c>
      <c r="AU520" s="163" t="s">
        <v>88</v>
      </c>
      <c r="AV520" s="12" t="s">
        <v>82</v>
      </c>
      <c r="AW520" s="12" t="s">
        <v>31</v>
      </c>
      <c r="AX520" s="12" t="s">
        <v>75</v>
      </c>
      <c r="AY520" s="163" t="s">
        <v>371</v>
      </c>
    </row>
    <row r="521" spans="2:65" s="12" customFormat="1" ht="11.25" x14ac:dyDescent="0.2">
      <c r="B521" s="161"/>
      <c r="D521" s="162" t="s">
        <v>379</v>
      </c>
      <c r="E521" s="163" t="s">
        <v>1</v>
      </c>
      <c r="F521" s="164" t="s">
        <v>556</v>
      </c>
      <c r="H521" s="163" t="s">
        <v>1</v>
      </c>
      <c r="I521" s="165"/>
      <c r="L521" s="161"/>
      <c r="M521" s="166"/>
      <c r="T521" s="167"/>
      <c r="AT521" s="163" t="s">
        <v>379</v>
      </c>
      <c r="AU521" s="163" t="s">
        <v>88</v>
      </c>
      <c r="AV521" s="12" t="s">
        <v>82</v>
      </c>
      <c r="AW521" s="12" t="s">
        <v>31</v>
      </c>
      <c r="AX521" s="12" t="s">
        <v>75</v>
      </c>
      <c r="AY521" s="163" t="s">
        <v>371</v>
      </c>
    </row>
    <row r="522" spans="2:65" s="13" customFormat="1" ht="11.25" x14ac:dyDescent="0.2">
      <c r="B522" s="168"/>
      <c r="D522" s="162" t="s">
        <v>379</v>
      </c>
      <c r="E522" s="169" t="s">
        <v>1</v>
      </c>
      <c r="F522" s="170" t="s">
        <v>4024</v>
      </c>
      <c r="H522" s="171">
        <v>31.74</v>
      </c>
      <c r="I522" s="172"/>
      <c r="L522" s="168"/>
      <c r="M522" s="173"/>
      <c r="T522" s="174"/>
      <c r="AT522" s="169" t="s">
        <v>379</v>
      </c>
      <c r="AU522" s="169" t="s">
        <v>88</v>
      </c>
      <c r="AV522" s="13" t="s">
        <v>88</v>
      </c>
      <c r="AW522" s="13" t="s">
        <v>31</v>
      </c>
      <c r="AX522" s="13" t="s">
        <v>75</v>
      </c>
      <c r="AY522" s="169" t="s">
        <v>371</v>
      </c>
    </row>
    <row r="523" spans="2:65" s="14" customFormat="1" ht="11.25" x14ac:dyDescent="0.2">
      <c r="B523" s="175"/>
      <c r="D523" s="162" t="s">
        <v>379</v>
      </c>
      <c r="E523" s="176" t="s">
        <v>1</v>
      </c>
      <c r="F523" s="177" t="s">
        <v>383</v>
      </c>
      <c r="H523" s="178">
        <v>31.74</v>
      </c>
      <c r="I523" s="179"/>
      <c r="L523" s="175"/>
      <c r="M523" s="180"/>
      <c r="T523" s="181"/>
      <c r="AT523" s="176" t="s">
        <v>379</v>
      </c>
      <c r="AU523" s="176" t="s">
        <v>88</v>
      </c>
      <c r="AV523" s="14" t="s">
        <v>384</v>
      </c>
      <c r="AW523" s="14" t="s">
        <v>31</v>
      </c>
      <c r="AX523" s="14" t="s">
        <v>75</v>
      </c>
      <c r="AY523" s="176" t="s">
        <v>371</v>
      </c>
    </row>
    <row r="524" spans="2:65" s="15" customFormat="1" ht="11.25" x14ac:dyDescent="0.2">
      <c r="B524" s="182"/>
      <c r="D524" s="162" t="s">
        <v>379</v>
      </c>
      <c r="E524" s="183" t="s">
        <v>4023</v>
      </c>
      <c r="F524" s="184" t="s">
        <v>385</v>
      </c>
      <c r="H524" s="185">
        <v>31.74</v>
      </c>
      <c r="I524" s="186"/>
      <c r="L524" s="182"/>
      <c r="M524" s="187"/>
      <c r="T524" s="188"/>
      <c r="AT524" s="183" t="s">
        <v>379</v>
      </c>
      <c r="AU524" s="183" t="s">
        <v>88</v>
      </c>
      <c r="AV524" s="15" t="s">
        <v>377</v>
      </c>
      <c r="AW524" s="15" t="s">
        <v>31</v>
      </c>
      <c r="AX524" s="15" t="s">
        <v>82</v>
      </c>
      <c r="AY524" s="183" t="s">
        <v>371</v>
      </c>
    </row>
    <row r="525" spans="2:65" s="1" customFormat="1" ht="33" customHeight="1" x14ac:dyDescent="0.2">
      <c r="B525" s="147"/>
      <c r="C525" s="148" t="s">
        <v>755</v>
      </c>
      <c r="D525" s="148" t="s">
        <v>373</v>
      </c>
      <c r="E525" s="149" t="s">
        <v>4275</v>
      </c>
      <c r="F525" s="150" t="s">
        <v>4276</v>
      </c>
      <c r="G525" s="151" t="s">
        <v>376</v>
      </c>
      <c r="H525" s="152">
        <v>394.89</v>
      </c>
      <c r="I525" s="153"/>
      <c r="J525" s="154">
        <f>ROUND(I525*H525,2)</f>
        <v>0</v>
      </c>
      <c r="K525" s="150"/>
      <c r="L525" s="32"/>
      <c r="M525" s="155" t="s">
        <v>1</v>
      </c>
      <c r="N525" s="156" t="s">
        <v>41</v>
      </c>
      <c r="P525" s="157">
        <f>O525*H525</f>
        <v>0</v>
      </c>
      <c r="Q525" s="157">
        <v>0</v>
      </c>
      <c r="R525" s="157">
        <f>Q525*H525</f>
        <v>0</v>
      </c>
      <c r="S525" s="157">
        <v>0.02</v>
      </c>
      <c r="T525" s="158">
        <f>S525*H525</f>
        <v>7.8978000000000002</v>
      </c>
      <c r="AR525" s="159" t="s">
        <v>377</v>
      </c>
      <c r="AT525" s="159" t="s">
        <v>373</v>
      </c>
      <c r="AU525" s="159" t="s">
        <v>88</v>
      </c>
      <c r="AY525" s="17" t="s">
        <v>371</v>
      </c>
      <c r="BE525" s="160">
        <f>IF(N525="základná",J525,0)</f>
        <v>0</v>
      </c>
      <c r="BF525" s="160">
        <f>IF(N525="znížená",J525,0)</f>
        <v>0</v>
      </c>
      <c r="BG525" s="160">
        <f>IF(N525="zákl. prenesená",J525,0)</f>
        <v>0</v>
      </c>
      <c r="BH525" s="160">
        <f>IF(N525="zníž. prenesená",J525,0)</f>
        <v>0</v>
      </c>
      <c r="BI525" s="160">
        <f>IF(N525="nulová",J525,0)</f>
        <v>0</v>
      </c>
      <c r="BJ525" s="17" t="s">
        <v>88</v>
      </c>
      <c r="BK525" s="160">
        <f>ROUND(I525*H525,2)</f>
        <v>0</v>
      </c>
      <c r="BL525" s="17" t="s">
        <v>377</v>
      </c>
      <c r="BM525" s="159" t="s">
        <v>4277</v>
      </c>
    </row>
    <row r="526" spans="2:65" s="12" customFormat="1" ht="11.25" x14ac:dyDescent="0.2">
      <c r="B526" s="161"/>
      <c r="D526" s="162" t="s">
        <v>379</v>
      </c>
      <c r="E526" s="163" t="s">
        <v>1</v>
      </c>
      <c r="F526" s="164" t="s">
        <v>4056</v>
      </c>
      <c r="H526" s="163" t="s">
        <v>1</v>
      </c>
      <c r="I526" s="165"/>
      <c r="L526" s="161"/>
      <c r="M526" s="166"/>
      <c r="T526" s="167"/>
      <c r="AT526" s="163" t="s">
        <v>379</v>
      </c>
      <c r="AU526" s="163" t="s">
        <v>88</v>
      </c>
      <c r="AV526" s="12" t="s">
        <v>82</v>
      </c>
      <c r="AW526" s="12" t="s">
        <v>31</v>
      </c>
      <c r="AX526" s="12" t="s">
        <v>75</v>
      </c>
      <c r="AY526" s="163" t="s">
        <v>371</v>
      </c>
    </row>
    <row r="527" spans="2:65" s="12" customFormat="1" ht="11.25" x14ac:dyDescent="0.2">
      <c r="B527" s="161"/>
      <c r="D527" s="162" t="s">
        <v>379</v>
      </c>
      <c r="E527" s="163" t="s">
        <v>1</v>
      </c>
      <c r="F527" s="164" t="s">
        <v>515</v>
      </c>
      <c r="H527" s="163" t="s">
        <v>1</v>
      </c>
      <c r="I527" s="165"/>
      <c r="L527" s="161"/>
      <c r="M527" s="166"/>
      <c r="T527" s="167"/>
      <c r="AT527" s="163" t="s">
        <v>379</v>
      </c>
      <c r="AU527" s="163" t="s">
        <v>88</v>
      </c>
      <c r="AV527" s="12" t="s">
        <v>82</v>
      </c>
      <c r="AW527" s="12" t="s">
        <v>31</v>
      </c>
      <c r="AX527" s="12" t="s">
        <v>75</v>
      </c>
      <c r="AY527" s="163" t="s">
        <v>371</v>
      </c>
    </row>
    <row r="528" spans="2:65" s="12" customFormat="1" ht="11.25" x14ac:dyDescent="0.2">
      <c r="B528" s="161"/>
      <c r="D528" s="162" t="s">
        <v>379</v>
      </c>
      <c r="E528" s="163" t="s">
        <v>1</v>
      </c>
      <c r="F528" s="164" t="s">
        <v>4278</v>
      </c>
      <c r="H528" s="163" t="s">
        <v>1</v>
      </c>
      <c r="I528" s="165"/>
      <c r="L528" s="161"/>
      <c r="M528" s="166"/>
      <c r="T528" s="167"/>
      <c r="AT528" s="163" t="s">
        <v>379</v>
      </c>
      <c r="AU528" s="163" t="s">
        <v>88</v>
      </c>
      <c r="AV528" s="12" t="s">
        <v>82</v>
      </c>
      <c r="AW528" s="12" t="s">
        <v>31</v>
      </c>
      <c r="AX528" s="12" t="s">
        <v>75</v>
      </c>
      <c r="AY528" s="163" t="s">
        <v>371</v>
      </c>
    </row>
    <row r="529" spans="2:65" s="13" customFormat="1" ht="11.25" x14ac:dyDescent="0.2">
      <c r="B529" s="168"/>
      <c r="D529" s="162" t="s">
        <v>379</v>
      </c>
      <c r="E529" s="169" t="s">
        <v>1</v>
      </c>
      <c r="F529" s="170" t="s">
        <v>4279</v>
      </c>
      <c r="H529" s="171">
        <v>51.91</v>
      </c>
      <c r="I529" s="172"/>
      <c r="L529" s="168"/>
      <c r="M529" s="173"/>
      <c r="T529" s="174"/>
      <c r="AT529" s="169" t="s">
        <v>379</v>
      </c>
      <c r="AU529" s="169" t="s">
        <v>88</v>
      </c>
      <c r="AV529" s="13" t="s">
        <v>88</v>
      </c>
      <c r="AW529" s="13" t="s">
        <v>31</v>
      </c>
      <c r="AX529" s="13" t="s">
        <v>75</v>
      </c>
      <c r="AY529" s="169" t="s">
        <v>371</v>
      </c>
    </row>
    <row r="530" spans="2:65" s="12" customFormat="1" ht="11.25" x14ac:dyDescent="0.2">
      <c r="B530" s="161"/>
      <c r="D530" s="162" t="s">
        <v>379</v>
      </c>
      <c r="E530" s="163" t="s">
        <v>1</v>
      </c>
      <c r="F530" s="164" t="s">
        <v>556</v>
      </c>
      <c r="H530" s="163" t="s">
        <v>1</v>
      </c>
      <c r="I530" s="165"/>
      <c r="L530" s="161"/>
      <c r="M530" s="166"/>
      <c r="T530" s="167"/>
      <c r="AT530" s="163" t="s">
        <v>379</v>
      </c>
      <c r="AU530" s="163" t="s">
        <v>88</v>
      </c>
      <c r="AV530" s="12" t="s">
        <v>82</v>
      </c>
      <c r="AW530" s="12" t="s">
        <v>31</v>
      </c>
      <c r="AX530" s="12" t="s">
        <v>75</v>
      </c>
      <c r="AY530" s="163" t="s">
        <v>371</v>
      </c>
    </row>
    <row r="531" spans="2:65" s="13" customFormat="1" ht="22.5" x14ac:dyDescent="0.2">
      <c r="B531" s="168"/>
      <c r="D531" s="162" t="s">
        <v>379</v>
      </c>
      <c r="E531" s="169" t="s">
        <v>1</v>
      </c>
      <c r="F531" s="170" t="s">
        <v>4280</v>
      </c>
      <c r="H531" s="171">
        <v>167.7</v>
      </c>
      <c r="I531" s="172"/>
      <c r="L531" s="168"/>
      <c r="M531" s="173"/>
      <c r="T531" s="174"/>
      <c r="AT531" s="169" t="s">
        <v>379</v>
      </c>
      <c r="AU531" s="169" t="s">
        <v>88</v>
      </c>
      <c r="AV531" s="13" t="s">
        <v>88</v>
      </c>
      <c r="AW531" s="13" t="s">
        <v>31</v>
      </c>
      <c r="AX531" s="13" t="s">
        <v>75</v>
      </c>
      <c r="AY531" s="169" t="s">
        <v>371</v>
      </c>
    </row>
    <row r="532" spans="2:65" s="12" customFormat="1" ht="11.25" x14ac:dyDescent="0.2">
      <c r="B532" s="161"/>
      <c r="D532" s="162" t="s">
        <v>379</v>
      </c>
      <c r="E532" s="163" t="s">
        <v>1</v>
      </c>
      <c r="F532" s="164" t="s">
        <v>503</v>
      </c>
      <c r="H532" s="163" t="s">
        <v>1</v>
      </c>
      <c r="I532" s="165"/>
      <c r="L532" s="161"/>
      <c r="M532" s="166"/>
      <c r="T532" s="167"/>
      <c r="AT532" s="163" t="s">
        <v>379</v>
      </c>
      <c r="AU532" s="163" t="s">
        <v>88</v>
      </c>
      <c r="AV532" s="12" t="s">
        <v>82</v>
      </c>
      <c r="AW532" s="12" t="s">
        <v>31</v>
      </c>
      <c r="AX532" s="12" t="s">
        <v>75</v>
      </c>
      <c r="AY532" s="163" t="s">
        <v>371</v>
      </c>
    </row>
    <row r="533" spans="2:65" s="13" customFormat="1" ht="22.5" x14ac:dyDescent="0.2">
      <c r="B533" s="168"/>
      <c r="D533" s="162" t="s">
        <v>379</v>
      </c>
      <c r="E533" s="169" t="s">
        <v>1</v>
      </c>
      <c r="F533" s="170" t="s">
        <v>4281</v>
      </c>
      <c r="H533" s="171">
        <v>159.47</v>
      </c>
      <c r="I533" s="172"/>
      <c r="L533" s="168"/>
      <c r="M533" s="173"/>
      <c r="T533" s="174"/>
      <c r="AT533" s="169" t="s">
        <v>379</v>
      </c>
      <c r="AU533" s="169" t="s">
        <v>88</v>
      </c>
      <c r="AV533" s="13" t="s">
        <v>88</v>
      </c>
      <c r="AW533" s="13" t="s">
        <v>31</v>
      </c>
      <c r="AX533" s="13" t="s">
        <v>75</v>
      </c>
      <c r="AY533" s="169" t="s">
        <v>371</v>
      </c>
    </row>
    <row r="534" spans="2:65" s="12" customFormat="1" ht="11.25" x14ac:dyDescent="0.2">
      <c r="B534" s="161"/>
      <c r="D534" s="162" t="s">
        <v>379</v>
      </c>
      <c r="E534" s="163" t="s">
        <v>1</v>
      </c>
      <c r="F534" s="164" t="s">
        <v>4105</v>
      </c>
      <c r="H534" s="163" t="s">
        <v>1</v>
      </c>
      <c r="I534" s="165"/>
      <c r="L534" s="161"/>
      <c r="M534" s="166"/>
      <c r="T534" s="167"/>
      <c r="AT534" s="163" t="s">
        <v>379</v>
      </c>
      <c r="AU534" s="163" t="s">
        <v>88</v>
      </c>
      <c r="AV534" s="12" t="s">
        <v>82</v>
      </c>
      <c r="AW534" s="12" t="s">
        <v>31</v>
      </c>
      <c r="AX534" s="12" t="s">
        <v>75</v>
      </c>
      <c r="AY534" s="163" t="s">
        <v>371</v>
      </c>
    </row>
    <row r="535" spans="2:65" s="13" customFormat="1" ht="11.25" x14ac:dyDescent="0.2">
      <c r="B535" s="168"/>
      <c r="D535" s="162" t="s">
        <v>379</v>
      </c>
      <c r="E535" s="169" t="s">
        <v>1</v>
      </c>
      <c r="F535" s="170" t="s">
        <v>4282</v>
      </c>
      <c r="H535" s="171">
        <v>15.81</v>
      </c>
      <c r="I535" s="172"/>
      <c r="L535" s="168"/>
      <c r="M535" s="173"/>
      <c r="T535" s="174"/>
      <c r="AT535" s="169" t="s">
        <v>379</v>
      </c>
      <c r="AU535" s="169" t="s">
        <v>88</v>
      </c>
      <c r="AV535" s="13" t="s">
        <v>88</v>
      </c>
      <c r="AW535" s="13" t="s">
        <v>31</v>
      </c>
      <c r="AX535" s="13" t="s">
        <v>75</v>
      </c>
      <c r="AY535" s="169" t="s">
        <v>371</v>
      </c>
    </row>
    <row r="536" spans="2:65" s="14" customFormat="1" ht="11.25" x14ac:dyDescent="0.2">
      <c r="B536" s="175"/>
      <c r="D536" s="162" t="s">
        <v>379</v>
      </c>
      <c r="E536" s="176" t="s">
        <v>1</v>
      </c>
      <c r="F536" s="177" t="s">
        <v>383</v>
      </c>
      <c r="H536" s="178">
        <v>394.89</v>
      </c>
      <c r="I536" s="179"/>
      <c r="L536" s="175"/>
      <c r="M536" s="180"/>
      <c r="T536" s="181"/>
      <c r="AT536" s="176" t="s">
        <v>379</v>
      </c>
      <c r="AU536" s="176" t="s">
        <v>88</v>
      </c>
      <c r="AV536" s="14" t="s">
        <v>384</v>
      </c>
      <c r="AW536" s="14" t="s">
        <v>31</v>
      </c>
      <c r="AX536" s="14" t="s">
        <v>75</v>
      </c>
      <c r="AY536" s="176" t="s">
        <v>371</v>
      </c>
    </row>
    <row r="537" spans="2:65" s="15" customFormat="1" ht="11.25" x14ac:dyDescent="0.2">
      <c r="B537" s="182"/>
      <c r="D537" s="162" t="s">
        <v>379</v>
      </c>
      <c r="E537" s="183" t="s">
        <v>4027</v>
      </c>
      <c r="F537" s="184" t="s">
        <v>385</v>
      </c>
      <c r="H537" s="185">
        <v>394.89</v>
      </c>
      <c r="I537" s="186"/>
      <c r="L537" s="182"/>
      <c r="M537" s="187"/>
      <c r="T537" s="188"/>
      <c r="AT537" s="183" t="s">
        <v>379</v>
      </c>
      <c r="AU537" s="183" t="s">
        <v>88</v>
      </c>
      <c r="AV537" s="15" t="s">
        <v>377</v>
      </c>
      <c r="AW537" s="15" t="s">
        <v>31</v>
      </c>
      <c r="AX537" s="15" t="s">
        <v>82</v>
      </c>
      <c r="AY537" s="183" t="s">
        <v>371</v>
      </c>
    </row>
    <row r="538" spans="2:65" s="1" customFormat="1" ht="37.9" customHeight="1" x14ac:dyDescent="0.2">
      <c r="B538" s="147"/>
      <c r="C538" s="148" t="s">
        <v>759</v>
      </c>
      <c r="D538" s="148" t="s">
        <v>373</v>
      </c>
      <c r="E538" s="149" t="s">
        <v>4283</v>
      </c>
      <c r="F538" s="150" t="s">
        <v>4284</v>
      </c>
      <c r="G538" s="151" t="s">
        <v>376</v>
      </c>
      <c r="H538" s="152">
        <v>293.02999999999997</v>
      </c>
      <c r="I538" s="153"/>
      <c r="J538" s="154">
        <f>ROUND(I538*H538,2)</f>
        <v>0</v>
      </c>
      <c r="K538" s="150"/>
      <c r="L538" s="32"/>
      <c r="M538" s="155" t="s">
        <v>1</v>
      </c>
      <c r="N538" s="156" t="s">
        <v>41</v>
      </c>
      <c r="P538" s="157">
        <f>O538*H538</f>
        <v>0</v>
      </c>
      <c r="Q538" s="157">
        <v>0</v>
      </c>
      <c r="R538" s="157">
        <f>Q538*H538</f>
        <v>0</v>
      </c>
      <c r="S538" s="157">
        <v>6.5000000000000002E-2</v>
      </c>
      <c r="T538" s="158">
        <f>S538*H538</f>
        <v>19.046949999999999</v>
      </c>
      <c r="AR538" s="159" t="s">
        <v>377</v>
      </c>
      <c r="AT538" s="159" t="s">
        <v>373</v>
      </c>
      <c r="AU538" s="159" t="s">
        <v>88</v>
      </c>
      <c r="AY538" s="17" t="s">
        <v>371</v>
      </c>
      <c r="BE538" s="160">
        <f>IF(N538="základná",J538,0)</f>
        <v>0</v>
      </c>
      <c r="BF538" s="160">
        <f>IF(N538="znížená",J538,0)</f>
        <v>0</v>
      </c>
      <c r="BG538" s="160">
        <f>IF(N538="zákl. prenesená",J538,0)</f>
        <v>0</v>
      </c>
      <c r="BH538" s="160">
        <f>IF(N538="zníž. prenesená",J538,0)</f>
        <v>0</v>
      </c>
      <c r="BI538" s="160">
        <f>IF(N538="nulová",J538,0)</f>
        <v>0</v>
      </c>
      <c r="BJ538" s="17" t="s">
        <v>88</v>
      </c>
      <c r="BK538" s="160">
        <f>ROUND(I538*H538,2)</f>
        <v>0</v>
      </c>
      <c r="BL538" s="17" t="s">
        <v>377</v>
      </c>
      <c r="BM538" s="159" t="s">
        <v>4285</v>
      </c>
    </row>
    <row r="539" spans="2:65" s="12" customFormat="1" ht="11.25" x14ac:dyDescent="0.2">
      <c r="B539" s="161"/>
      <c r="D539" s="162" t="s">
        <v>379</v>
      </c>
      <c r="E539" s="163" t="s">
        <v>1</v>
      </c>
      <c r="F539" s="164" t="s">
        <v>4056</v>
      </c>
      <c r="H539" s="163" t="s">
        <v>1</v>
      </c>
      <c r="I539" s="165"/>
      <c r="L539" s="161"/>
      <c r="M539" s="166"/>
      <c r="T539" s="167"/>
      <c r="AT539" s="163" t="s">
        <v>379</v>
      </c>
      <c r="AU539" s="163" t="s">
        <v>88</v>
      </c>
      <c r="AV539" s="12" t="s">
        <v>82</v>
      </c>
      <c r="AW539" s="12" t="s">
        <v>31</v>
      </c>
      <c r="AX539" s="12" t="s">
        <v>75</v>
      </c>
      <c r="AY539" s="163" t="s">
        <v>371</v>
      </c>
    </row>
    <row r="540" spans="2:65" s="12" customFormat="1" ht="11.25" x14ac:dyDescent="0.2">
      <c r="B540" s="161"/>
      <c r="D540" s="162" t="s">
        <v>379</v>
      </c>
      <c r="E540" s="163" t="s">
        <v>1</v>
      </c>
      <c r="F540" s="164" t="s">
        <v>556</v>
      </c>
      <c r="H540" s="163" t="s">
        <v>1</v>
      </c>
      <c r="I540" s="165"/>
      <c r="L540" s="161"/>
      <c r="M540" s="166"/>
      <c r="T540" s="167"/>
      <c r="AT540" s="163" t="s">
        <v>379</v>
      </c>
      <c r="AU540" s="163" t="s">
        <v>88</v>
      </c>
      <c r="AV540" s="12" t="s">
        <v>82</v>
      </c>
      <c r="AW540" s="12" t="s">
        <v>31</v>
      </c>
      <c r="AX540" s="12" t="s">
        <v>75</v>
      </c>
      <c r="AY540" s="163" t="s">
        <v>371</v>
      </c>
    </row>
    <row r="541" spans="2:65" s="13" customFormat="1" ht="11.25" x14ac:dyDescent="0.2">
      <c r="B541" s="168"/>
      <c r="D541" s="162" t="s">
        <v>379</v>
      </c>
      <c r="E541" s="169" t="s">
        <v>1</v>
      </c>
      <c r="F541" s="170" t="s">
        <v>4286</v>
      </c>
      <c r="H541" s="171">
        <v>58.94</v>
      </c>
      <c r="I541" s="172"/>
      <c r="L541" s="168"/>
      <c r="M541" s="173"/>
      <c r="T541" s="174"/>
      <c r="AT541" s="169" t="s">
        <v>379</v>
      </c>
      <c r="AU541" s="169" t="s">
        <v>88</v>
      </c>
      <c r="AV541" s="13" t="s">
        <v>88</v>
      </c>
      <c r="AW541" s="13" t="s">
        <v>31</v>
      </c>
      <c r="AX541" s="13" t="s">
        <v>75</v>
      </c>
      <c r="AY541" s="169" t="s">
        <v>371</v>
      </c>
    </row>
    <row r="542" spans="2:65" s="12" customFormat="1" ht="11.25" x14ac:dyDescent="0.2">
      <c r="B542" s="161"/>
      <c r="D542" s="162" t="s">
        <v>379</v>
      </c>
      <c r="E542" s="163" t="s">
        <v>1</v>
      </c>
      <c r="F542" s="164" t="s">
        <v>503</v>
      </c>
      <c r="H542" s="163" t="s">
        <v>1</v>
      </c>
      <c r="I542" s="165"/>
      <c r="L542" s="161"/>
      <c r="M542" s="166"/>
      <c r="T542" s="167"/>
      <c r="AT542" s="163" t="s">
        <v>379</v>
      </c>
      <c r="AU542" s="163" t="s">
        <v>88</v>
      </c>
      <c r="AV542" s="12" t="s">
        <v>82</v>
      </c>
      <c r="AW542" s="12" t="s">
        <v>31</v>
      </c>
      <c r="AX542" s="12" t="s">
        <v>75</v>
      </c>
      <c r="AY542" s="163" t="s">
        <v>371</v>
      </c>
    </row>
    <row r="543" spans="2:65" s="13" customFormat="1" ht="11.25" x14ac:dyDescent="0.2">
      <c r="B543" s="168"/>
      <c r="D543" s="162" t="s">
        <v>379</v>
      </c>
      <c r="E543" s="169" t="s">
        <v>1</v>
      </c>
      <c r="F543" s="170" t="s">
        <v>4287</v>
      </c>
      <c r="H543" s="171">
        <v>128.36000000000001</v>
      </c>
      <c r="I543" s="172"/>
      <c r="L543" s="168"/>
      <c r="M543" s="173"/>
      <c r="T543" s="174"/>
      <c r="AT543" s="169" t="s">
        <v>379</v>
      </c>
      <c r="AU543" s="169" t="s">
        <v>88</v>
      </c>
      <c r="AV543" s="13" t="s">
        <v>88</v>
      </c>
      <c r="AW543" s="13" t="s">
        <v>31</v>
      </c>
      <c r="AX543" s="13" t="s">
        <v>75</v>
      </c>
      <c r="AY543" s="169" t="s">
        <v>371</v>
      </c>
    </row>
    <row r="544" spans="2:65" s="12" customFormat="1" ht="11.25" x14ac:dyDescent="0.2">
      <c r="B544" s="161"/>
      <c r="D544" s="162" t="s">
        <v>379</v>
      </c>
      <c r="E544" s="163" t="s">
        <v>1</v>
      </c>
      <c r="F544" s="164" t="s">
        <v>4105</v>
      </c>
      <c r="H544" s="163" t="s">
        <v>1</v>
      </c>
      <c r="I544" s="165"/>
      <c r="L544" s="161"/>
      <c r="M544" s="166"/>
      <c r="T544" s="167"/>
      <c r="AT544" s="163" t="s">
        <v>379</v>
      </c>
      <c r="AU544" s="163" t="s">
        <v>88</v>
      </c>
      <c r="AV544" s="12" t="s">
        <v>82</v>
      </c>
      <c r="AW544" s="12" t="s">
        <v>31</v>
      </c>
      <c r="AX544" s="12" t="s">
        <v>75</v>
      </c>
      <c r="AY544" s="163" t="s">
        <v>371</v>
      </c>
    </row>
    <row r="545" spans="2:65" s="13" customFormat="1" ht="11.25" x14ac:dyDescent="0.2">
      <c r="B545" s="168"/>
      <c r="D545" s="162" t="s">
        <v>379</v>
      </c>
      <c r="E545" s="169" t="s">
        <v>1</v>
      </c>
      <c r="F545" s="170" t="s">
        <v>4288</v>
      </c>
      <c r="H545" s="171">
        <v>105.73</v>
      </c>
      <c r="I545" s="172"/>
      <c r="L545" s="168"/>
      <c r="M545" s="173"/>
      <c r="T545" s="174"/>
      <c r="AT545" s="169" t="s">
        <v>379</v>
      </c>
      <c r="AU545" s="169" t="s">
        <v>88</v>
      </c>
      <c r="AV545" s="13" t="s">
        <v>88</v>
      </c>
      <c r="AW545" s="13" t="s">
        <v>31</v>
      </c>
      <c r="AX545" s="13" t="s">
        <v>75</v>
      </c>
      <c r="AY545" s="169" t="s">
        <v>371</v>
      </c>
    </row>
    <row r="546" spans="2:65" s="14" customFormat="1" ht="11.25" x14ac:dyDescent="0.2">
      <c r="B546" s="175"/>
      <c r="D546" s="162" t="s">
        <v>379</v>
      </c>
      <c r="E546" s="176" t="s">
        <v>1</v>
      </c>
      <c r="F546" s="177" t="s">
        <v>383</v>
      </c>
      <c r="H546" s="178">
        <v>293.02999999999997</v>
      </c>
      <c r="I546" s="179"/>
      <c r="L546" s="175"/>
      <c r="M546" s="180"/>
      <c r="T546" s="181"/>
      <c r="AT546" s="176" t="s">
        <v>379</v>
      </c>
      <c r="AU546" s="176" t="s">
        <v>88</v>
      </c>
      <c r="AV546" s="14" t="s">
        <v>384</v>
      </c>
      <c r="AW546" s="14" t="s">
        <v>31</v>
      </c>
      <c r="AX546" s="14" t="s">
        <v>75</v>
      </c>
      <c r="AY546" s="176" t="s">
        <v>371</v>
      </c>
    </row>
    <row r="547" spans="2:65" s="15" customFormat="1" ht="11.25" x14ac:dyDescent="0.2">
      <c r="B547" s="182"/>
      <c r="D547" s="162" t="s">
        <v>379</v>
      </c>
      <c r="E547" s="183" t="s">
        <v>4035</v>
      </c>
      <c r="F547" s="184" t="s">
        <v>385</v>
      </c>
      <c r="H547" s="185">
        <v>293.02999999999997</v>
      </c>
      <c r="I547" s="186"/>
      <c r="L547" s="182"/>
      <c r="M547" s="187"/>
      <c r="T547" s="188"/>
      <c r="AT547" s="183" t="s">
        <v>379</v>
      </c>
      <c r="AU547" s="183" t="s">
        <v>88</v>
      </c>
      <c r="AV547" s="15" t="s">
        <v>377</v>
      </c>
      <c r="AW547" s="15" t="s">
        <v>31</v>
      </c>
      <c r="AX547" s="15" t="s">
        <v>82</v>
      </c>
      <c r="AY547" s="183" t="s">
        <v>371</v>
      </c>
    </row>
    <row r="548" spans="2:65" s="1" customFormat="1" ht="24.2" customHeight="1" x14ac:dyDescent="0.2">
      <c r="B548" s="147"/>
      <c r="C548" s="148" t="s">
        <v>766</v>
      </c>
      <c r="D548" s="148" t="s">
        <v>373</v>
      </c>
      <c r="E548" s="149" t="s">
        <v>4289</v>
      </c>
      <c r="F548" s="150" t="s">
        <v>4290</v>
      </c>
      <c r="G548" s="151" t="s">
        <v>513</v>
      </c>
      <c r="H548" s="152">
        <v>131</v>
      </c>
      <c r="I548" s="153"/>
      <c r="J548" s="154">
        <f>ROUND(I548*H548,2)</f>
        <v>0</v>
      </c>
      <c r="K548" s="150"/>
      <c r="L548" s="32"/>
      <c r="M548" s="155" t="s">
        <v>1</v>
      </c>
      <c r="N548" s="156" t="s">
        <v>41</v>
      </c>
      <c r="P548" s="157">
        <f>O548*H548</f>
        <v>0</v>
      </c>
      <c r="Q548" s="157">
        <v>0</v>
      </c>
      <c r="R548" s="157">
        <f>Q548*H548</f>
        <v>0</v>
      </c>
      <c r="S548" s="157">
        <v>2.4E-2</v>
      </c>
      <c r="T548" s="158">
        <f>S548*H548</f>
        <v>3.1440000000000001</v>
      </c>
      <c r="AR548" s="159" t="s">
        <v>377</v>
      </c>
      <c r="AT548" s="159" t="s">
        <v>373</v>
      </c>
      <c r="AU548" s="159" t="s">
        <v>88</v>
      </c>
      <c r="AY548" s="17" t="s">
        <v>371</v>
      </c>
      <c r="BE548" s="160">
        <f>IF(N548="základná",J548,0)</f>
        <v>0</v>
      </c>
      <c r="BF548" s="160">
        <f>IF(N548="znížená",J548,0)</f>
        <v>0</v>
      </c>
      <c r="BG548" s="160">
        <f>IF(N548="zákl. prenesená",J548,0)</f>
        <v>0</v>
      </c>
      <c r="BH548" s="160">
        <f>IF(N548="zníž. prenesená",J548,0)</f>
        <v>0</v>
      </c>
      <c r="BI548" s="160">
        <f>IF(N548="nulová",J548,0)</f>
        <v>0</v>
      </c>
      <c r="BJ548" s="17" t="s">
        <v>88</v>
      </c>
      <c r="BK548" s="160">
        <f>ROUND(I548*H548,2)</f>
        <v>0</v>
      </c>
      <c r="BL548" s="17" t="s">
        <v>377</v>
      </c>
      <c r="BM548" s="159" t="s">
        <v>4291</v>
      </c>
    </row>
    <row r="549" spans="2:65" s="12" customFormat="1" ht="11.25" x14ac:dyDescent="0.2">
      <c r="B549" s="161"/>
      <c r="D549" s="162" t="s">
        <v>379</v>
      </c>
      <c r="E549" s="163" t="s">
        <v>1</v>
      </c>
      <c r="F549" s="164" t="s">
        <v>4056</v>
      </c>
      <c r="H549" s="163" t="s">
        <v>1</v>
      </c>
      <c r="I549" s="165"/>
      <c r="L549" s="161"/>
      <c r="M549" s="166"/>
      <c r="T549" s="167"/>
      <c r="AT549" s="163" t="s">
        <v>379</v>
      </c>
      <c r="AU549" s="163" t="s">
        <v>88</v>
      </c>
      <c r="AV549" s="12" t="s">
        <v>82</v>
      </c>
      <c r="AW549" s="12" t="s">
        <v>31</v>
      </c>
      <c r="AX549" s="12" t="s">
        <v>75</v>
      </c>
      <c r="AY549" s="163" t="s">
        <v>371</v>
      </c>
    </row>
    <row r="550" spans="2:65" s="12" customFormat="1" ht="11.25" x14ac:dyDescent="0.2">
      <c r="B550" s="161"/>
      <c r="D550" s="162" t="s">
        <v>379</v>
      </c>
      <c r="E550" s="163" t="s">
        <v>1</v>
      </c>
      <c r="F550" s="164" t="s">
        <v>515</v>
      </c>
      <c r="H550" s="163" t="s">
        <v>1</v>
      </c>
      <c r="I550" s="165"/>
      <c r="L550" s="161"/>
      <c r="M550" s="166"/>
      <c r="T550" s="167"/>
      <c r="AT550" s="163" t="s">
        <v>379</v>
      </c>
      <c r="AU550" s="163" t="s">
        <v>88</v>
      </c>
      <c r="AV550" s="12" t="s">
        <v>82</v>
      </c>
      <c r="AW550" s="12" t="s">
        <v>31</v>
      </c>
      <c r="AX550" s="12" t="s">
        <v>75</v>
      </c>
      <c r="AY550" s="163" t="s">
        <v>371</v>
      </c>
    </row>
    <row r="551" spans="2:65" s="13" customFormat="1" ht="11.25" x14ac:dyDescent="0.2">
      <c r="B551" s="168"/>
      <c r="D551" s="162" t="s">
        <v>379</v>
      </c>
      <c r="E551" s="169" t="s">
        <v>1</v>
      </c>
      <c r="F551" s="170" t="s">
        <v>4292</v>
      </c>
      <c r="H551" s="171">
        <v>8</v>
      </c>
      <c r="I551" s="172"/>
      <c r="L551" s="168"/>
      <c r="M551" s="173"/>
      <c r="T551" s="174"/>
      <c r="AT551" s="169" t="s">
        <v>379</v>
      </c>
      <c r="AU551" s="169" t="s">
        <v>88</v>
      </c>
      <c r="AV551" s="13" t="s">
        <v>88</v>
      </c>
      <c r="AW551" s="13" t="s">
        <v>31</v>
      </c>
      <c r="AX551" s="13" t="s">
        <v>75</v>
      </c>
      <c r="AY551" s="169" t="s">
        <v>371</v>
      </c>
    </row>
    <row r="552" spans="2:65" s="12" customFormat="1" ht="11.25" x14ac:dyDescent="0.2">
      <c r="B552" s="161"/>
      <c r="D552" s="162" t="s">
        <v>379</v>
      </c>
      <c r="E552" s="163" t="s">
        <v>1</v>
      </c>
      <c r="F552" s="164" t="s">
        <v>556</v>
      </c>
      <c r="H552" s="163" t="s">
        <v>1</v>
      </c>
      <c r="I552" s="165"/>
      <c r="L552" s="161"/>
      <c r="M552" s="166"/>
      <c r="T552" s="167"/>
      <c r="AT552" s="163" t="s">
        <v>379</v>
      </c>
      <c r="AU552" s="163" t="s">
        <v>88</v>
      </c>
      <c r="AV552" s="12" t="s">
        <v>82</v>
      </c>
      <c r="AW552" s="12" t="s">
        <v>31</v>
      </c>
      <c r="AX552" s="12" t="s">
        <v>75</v>
      </c>
      <c r="AY552" s="163" t="s">
        <v>371</v>
      </c>
    </row>
    <row r="553" spans="2:65" s="13" customFormat="1" ht="11.25" x14ac:dyDescent="0.2">
      <c r="B553" s="168"/>
      <c r="D553" s="162" t="s">
        <v>379</v>
      </c>
      <c r="E553" s="169" t="s">
        <v>1</v>
      </c>
      <c r="F553" s="170" t="s">
        <v>640</v>
      </c>
      <c r="H553" s="171">
        <v>41</v>
      </c>
      <c r="I553" s="172"/>
      <c r="L553" s="168"/>
      <c r="M553" s="173"/>
      <c r="T553" s="174"/>
      <c r="AT553" s="169" t="s">
        <v>379</v>
      </c>
      <c r="AU553" s="169" t="s">
        <v>88</v>
      </c>
      <c r="AV553" s="13" t="s">
        <v>88</v>
      </c>
      <c r="AW553" s="13" t="s">
        <v>31</v>
      </c>
      <c r="AX553" s="13" t="s">
        <v>75</v>
      </c>
      <c r="AY553" s="169" t="s">
        <v>371</v>
      </c>
    </row>
    <row r="554" spans="2:65" s="12" customFormat="1" ht="11.25" x14ac:dyDescent="0.2">
      <c r="B554" s="161"/>
      <c r="D554" s="162" t="s">
        <v>379</v>
      </c>
      <c r="E554" s="163" t="s">
        <v>1</v>
      </c>
      <c r="F554" s="164" t="s">
        <v>503</v>
      </c>
      <c r="H554" s="163" t="s">
        <v>1</v>
      </c>
      <c r="I554" s="165"/>
      <c r="L554" s="161"/>
      <c r="M554" s="166"/>
      <c r="T554" s="167"/>
      <c r="AT554" s="163" t="s">
        <v>379</v>
      </c>
      <c r="AU554" s="163" t="s">
        <v>88</v>
      </c>
      <c r="AV554" s="12" t="s">
        <v>82</v>
      </c>
      <c r="AW554" s="12" t="s">
        <v>31</v>
      </c>
      <c r="AX554" s="12" t="s">
        <v>75</v>
      </c>
      <c r="AY554" s="163" t="s">
        <v>371</v>
      </c>
    </row>
    <row r="555" spans="2:65" s="13" customFormat="1" ht="11.25" x14ac:dyDescent="0.2">
      <c r="B555" s="168"/>
      <c r="D555" s="162" t="s">
        <v>379</v>
      </c>
      <c r="E555" s="169" t="s">
        <v>1</v>
      </c>
      <c r="F555" s="170" t="s">
        <v>4293</v>
      </c>
      <c r="H555" s="171">
        <v>55</v>
      </c>
      <c r="I555" s="172"/>
      <c r="L555" s="168"/>
      <c r="M555" s="173"/>
      <c r="T555" s="174"/>
      <c r="AT555" s="169" t="s">
        <v>379</v>
      </c>
      <c r="AU555" s="169" t="s">
        <v>88</v>
      </c>
      <c r="AV555" s="13" t="s">
        <v>88</v>
      </c>
      <c r="AW555" s="13" t="s">
        <v>31</v>
      </c>
      <c r="AX555" s="13" t="s">
        <v>75</v>
      </c>
      <c r="AY555" s="169" t="s">
        <v>371</v>
      </c>
    </row>
    <row r="556" spans="2:65" s="12" customFormat="1" ht="11.25" x14ac:dyDescent="0.2">
      <c r="B556" s="161"/>
      <c r="D556" s="162" t="s">
        <v>379</v>
      </c>
      <c r="E556" s="163" t="s">
        <v>1</v>
      </c>
      <c r="F556" s="164" t="s">
        <v>4105</v>
      </c>
      <c r="H556" s="163" t="s">
        <v>1</v>
      </c>
      <c r="I556" s="165"/>
      <c r="L556" s="161"/>
      <c r="M556" s="166"/>
      <c r="T556" s="167"/>
      <c r="AT556" s="163" t="s">
        <v>379</v>
      </c>
      <c r="AU556" s="163" t="s">
        <v>88</v>
      </c>
      <c r="AV556" s="12" t="s">
        <v>82</v>
      </c>
      <c r="AW556" s="12" t="s">
        <v>31</v>
      </c>
      <c r="AX556" s="12" t="s">
        <v>75</v>
      </c>
      <c r="AY556" s="163" t="s">
        <v>371</v>
      </c>
    </row>
    <row r="557" spans="2:65" s="13" customFormat="1" ht="11.25" x14ac:dyDescent="0.2">
      <c r="B557" s="168"/>
      <c r="D557" s="162" t="s">
        <v>379</v>
      </c>
      <c r="E557" s="169" t="s">
        <v>1</v>
      </c>
      <c r="F557" s="170" t="s">
        <v>533</v>
      </c>
      <c r="H557" s="171">
        <v>27</v>
      </c>
      <c r="I557" s="172"/>
      <c r="L557" s="168"/>
      <c r="M557" s="173"/>
      <c r="T557" s="174"/>
      <c r="AT557" s="169" t="s">
        <v>379</v>
      </c>
      <c r="AU557" s="169" t="s">
        <v>88</v>
      </c>
      <c r="AV557" s="13" t="s">
        <v>88</v>
      </c>
      <c r="AW557" s="13" t="s">
        <v>31</v>
      </c>
      <c r="AX557" s="13" t="s">
        <v>75</v>
      </c>
      <c r="AY557" s="169" t="s">
        <v>371</v>
      </c>
    </row>
    <row r="558" spans="2:65" s="14" customFormat="1" ht="11.25" x14ac:dyDescent="0.2">
      <c r="B558" s="175"/>
      <c r="D558" s="162" t="s">
        <v>379</v>
      </c>
      <c r="E558" s="176" t="s">
        <v>1</v>
      </c>
      <c r="F558" s="177" t="s">
        <v>383</v>
      </c>
      <c r="H558" s="178">
        <v>131</v>
      </c>
      <c r="I558" s="179"/>
      <c r="L558" s="175"/>
      <c r="M558" s="180"/>
      <c r="T558" s="181"/>
      <c r="AT558" s="176" t="s">
        <v>379</v>
      </c>
      <c r="AU558" s="176" t="s">
        <v>88</v>
      </c>
      <c r="AV558" s="14" t="s">
        <v>384</v>
      </c>
      <c r="AW558" s="14" t="s">
        <v>31</v>
      </c>
      <c r="AX558" s="14" t="s">
        <v>75</v>
      </c>
      <c r="AY558" s="176" t="s">
        <v>371</v>
      </c>
    </row>
    <row r="559" spans="2:65" s="15" customFormat="1" ht="11.25" x14ac:dyDescent="0.2">
      <c r="B559" s="182"/>
      <c r="D559" s="162" t="s">
        <v>379</v>
      </c>
      <c r="E559" s="183" t="s">
        <v>1</v>
      </c>
      <c r="F559" s="184" t="s">
        <v>385</v>
      </c>
      <c r="H559" s="185">
        <v>131</v>
      </c>
      <c r="I559" s="186"/>
      <c r="L559" s="182"/>
      <c r="M559" s="187"/>
      <c r="T559" s="188"/>
      <c r="AT559" s="183" t="s">
        <v>379</v>
      </c>
      <c r="AU559" s="183" t="s">
        <v>88</v>
      </c>
      <c r="AV559" s="15" t="s">
        <v>377</v>
      </c>
      <c r="AW559" s="15" t="s">
        <v>31</v>
      </c>
      <c r="AX559" s="15" t="s">
        <v>82</v>
      </c>
      <c r="AY559" s="183" t="s">
        <v>371</v>
      </c>
    </row>
    <row r="560" spans="2:65" s="1" customFormat="1" ht="24.2" customHeight="1" x14ac:dyDescent="0.2">
      <c r="B560" s="147"/>
      <c r="C560" s="148" t="s">
        <v>771</v>
      </c>
      <c r="D560" s="148" t="s">
        <v>373</v>
      </c>
      <c r="E560" s="149" t="s">
        <v>4294</v>
      </c>
      <c r="F560" s="150" t="s">
        <v>4295</v>
      </c>
      <c r="G560" s="151" t="s">
        <v>513</v>
      </c>
      <c r="H560" s="152">
        <v>36</v>
      </c>
      <c r="I560" s="153"/>
      <c r="J560" s="154">
        <f>ROUND(I560*H560,2)</f>
        <v>0</v>
      </c>
      <c r="K560" s="150"/>
      <c r="L560" s="32"/>
      <c r="M560" s="155" t="s">
        <v>1</v>
      </c>
      <c r="N560" s="156" t="s">
        <v>41</v>
      </c>
      <c r="P560" s="157">
        <f>O560*H560</f>
        <v>0</v>
      </c>
      <c r="Q560" s="157">
        <v>0</v>
      </c>
      <c r="R560" s="157">
        <f>Q560*H560</f>
        <v>0</v>
      </c>
      <c r="S560" s="157">
        <v>2.7E-2</v>
      </c>
      <c r="T560" s="158">
        <f>S560*H560</f>
        <v>0.97199999999999998</v>
      </c>
      <c r="AR560" s="159" t="s">
        <v>377</v>
      </c>
      <c r="AT560" s="159" t="s">
        <v>373</v>
      </c>
      <c r="AU560" s="159" t="s">
        <v>88</v>
      </c>
      <c r="AY560" s="17" t="s">
        <v>371</v>
      </c>
      <c r="BE560" s="160">
        <f>IF(N560="základná",J560,0)</f>
        <v>0</v>
      </c>
      <c r="BF560" s="160">
        <f>IF(N560="znížená",J560,0)</f>
        <v>0</v>
      </c>
      <c r="BG560" s="160">
        <f>IF(N560="zákl. prenesená",J560,0)</f>
        <v>0</v>
      </c>
      <c r="BH560" s="160">
        <f>IF(N560="zníž. prenesená",J560,0)</f>
        <v>0</v>
      </c>
      <c r="BI560" s="160">
        <f>IF(N560="nulová",J560,0)</f>
        <v>0</v>
      </c>
      <c r="BJ560" s="17" t="s">
        <v>88</v>
      </c>
      <c r="BK560" s="160">
        <f>ROUND(I560*H560,2)</f>
        <v>0</v>
      </c>
      <c r="BL560" s="17" t="s">
        <v>377</v>
      </c>
      <c r="BM560" s="159" t="s">
        <v>4296</v>
      </c>
    </row>
    <row r="561" spans="2:65" s="12" customFormat="1" ht="11.25" x14ac:dyDescent="0.2">
      <c r="B561" s="161"/>
      <c r="D561" s="162" t="s">
        <v>379</v>
      </c>
      <c r="E561" s="163" t="s">
        <v>1</v>
      </c>
      <c r="F561" s="164" t="s">
        <v>4056</v>
      </c>
      <c r="H561" s="163" t="s">
        <v>1</v>
      </c>
      <c r="I561" s="165"/>
      <c r="L561" s="161"/>
      <c r="M561" s="166"/>
      <c r="T561" s="167"/>
      <c r="AT561" s="163" t="s">
        <v>379</v>
      </c>
      <c r="AU561" s="163" t="s">
        <v>88</v>
      </c>
      <c r="AV561" s="12" t="s">
        <v>82</v>
      </c>
      <c r="AW561" s="12" t="s">
        <v>31</v>
      </c>
      <c r="AX561" s="12" t="s">
        <v>75</v>
      </c>
      <c r="AY561" s="163" t="s">
        <v>371</v>
      </c>
    </row>
    <row r="562" spans="2:65" s="12" customFormat="1" ht="11.25" x14ac:dyDescent="0.2">
      <c r="B562" s="161"/>
      <c r="D562" s="162" t="s">
        <v>379</v>
      </c>
      <c r="E562" s="163" t="s">
        <v>1</v>
      </c>
      <c r="F562" s="164" t="s">
        <v>515</v>
      </c>
      <c r="H562" s="163" t="s">
        <v>1</v>
      </c>
      <c r="I562" s="165"/>
      <c r="L562" s="161"/>
      <c r="M562" s="166"/>
      <c r="T562" s="167"/>
      <c r="AT562" s="163" t="s">
        <v>379</v>
      </c>
      <c r="AU562" s="163" t="s">
        <v>88</v>
      </c>
      <c r="AV562" s="12" t="s">
        <v>82</v>
      </c>
      <c r="AW562" s="12" t="s">
        <v>31</v>
      </c>
      <c r="AX562" s="12" t="s">
        <v>75</v>
      </c>
      <c r="AY562" s="163" t="s">
        <v>371</v>
      </c>
    </row>
    <row r="563" spans="2:65" s="13" customFormat="1" ht="11.25" x14ac:dyDescent="0.2">
      <c r="B563" s="168"/>
      <c r="D563" s="162" t="s">
        <v>379</v>
      </c>
      <c r="E563" s="169" t="s">
        <v>1</v>
      </c>
      <c r="F563" s="170" t="s">
        <v>88</v>
      </c>
      <c r="H563" s="171">
        <v>2</v>
      </c>
      <c r="I563" s="172"/>
      <c r="L563" s="168"/>
      <c r="M563" s="173"/>
      <c r="T563" s="174"/>
      <c r="AT563" s="169" t="s">
        <v>379</v>
      </c>
      <c r="AU563" s="169" t="s">
        <v>88</v>
      </c>
      <c r="AV563" s="13" t="s">
        <v>88</v>
      </c>
      <c r="AW563" s="13" t="s">
        <v>31</v>
      </c>
      <c r="AX563" s="13" t="s">
        <v>75</v>
      </c>
      <c r="AY563" s="169" t="s">
        <v>371</v>
      </c>
    </row>
    <row r="564" spans="2:65" s="12" customFormat="1" ht="11.25" x14ac:dyDescent="0.2">
      <c r="B564" s="161"/>
      <c r="D564" s="162" t="s">
        <v>379</v>
      </c>
      <c r="E564" s="163" t="s">
        <v>1</v>
      </c>
      <c r="F564" s="164" t="s">
        <v>556</v>
      </c>
      <c r="H564" s="163" t="s">
        <v>1</v>
      </c>
      <c r="I564" s="165"/>
      <c r="L564" s="161"/>
      <c r="M564" s="166"/>
      <c r="T564" s="167"/>
      <c r="AT564" s="163" t="s">
        <v>379</v>
      </c>
      <c r="AU564" s="163" t="s">
        <v>88</v>
      </c>
      <c r="AV564" s="12" t="s">
        <v>82</v>
      </c>
      <c r="AW564" s="12" t="s">
        <v>31</v>
      </c>
      <c r="AX564" s="12" t="s">
        <v>75</v>
      </c>
      <c r="AY564" s="163" t="s">
        <v>371</v>
      </c>
    </row>
    <row r="565" spans="2:65" s="13" customFormat="1" ht="11.25" x14ac:dyDescent="0.2">
      <c r="B565" s="168"/>
      <c r="D565" s="162" t="s">
        <v>379</v>
      </c>
      <c r="E565" s="169" t="s">
        <v>1</v>
      </c>
      <c r="F565" s="170" t="s">
        <v>494</v>
      </c>
      <c r="H565" s="171">
        <v>22</v>
      </c>
      <c r="I565" s="172"/>
      <c r="L565" s="168"/>
      <c r="M565" s="173"/>
      <c r="T565" s="174"/>
      <c r="AT565" s="169" t="s">
        <v>379</v>
      </c>
      <c r="AU565" s="169" t="s">
        <v>88</v>
      </c>
      <c r="AV565" s="13" t="s">
        <v>88</v>
      </c>
      <c r="AW565" s="13" t="s">
        <v>31</v>
      </c>
      <c r="AX565" s="13" t="s">
        <v>75</v>
      </c>
      <c r="AY565" s="169" t="s">
        <v>371</v>
      </c>
    </row>
    <row r="566" spans="2:65" s="12" customFormat="1" ht="11.25" x14ac:dyDescent="0.2">
      <c r="B566" s="161"/>
      <c r="D566" s="162" t="s">
        <v>379</v>
      </c>
      <c r="E566" s="163" t="s">
        <v>1</v>
      </c>
      <c r="F566" s="164" t="s">
        <v>503</v>
      </c>
      <c r="H566" s="163" t="s">
        <v>1</v>
      </c>
      <c r="I566" s="165"/>
      <c r="L566" s="161"/>
      <c r="M566" s="166"/>
      <c r="T566" s="167"/>
      <c r="AT566" s="163" t="s">
        <v>379</v>
      </c>
      <c r="AU566" s="163" t="s">
        <v>88</v>
      </c>
      <c r="AV566" s="12" t="s">
        <v>82</v>
      </c>
      <c r="AW566" s="12" t="s">
        <v>31</v>
      </c>
      <c r="AX566" s="12" t="s">
        <v>75</v>
      </c>
      <c r="AY566" s="163" t="s">
        <v>371</v>
      </c>
    </row>
    <row r="567" spans="2:65" s="13" customFormat="1" ht="11.25" x14ac:dyDescent="0.2">
      <c r="B567" s="168"/>
      <c r="D567" s="162" t="s">
        <v>379</v>
      </c>
      <c r="E567" s="169" t="s">
        <v>1</v>
      </c>
      <c r="F567" s="170" t="s">
        <v>412</v>
      </c>
      <c r="H567" s="171">
        <v>7</v>
      </c>
      <c r="I567" s="172"/>
      <c r="L567" s="168"/>
      <c r="M567" s="173"/>
      <c r="T567" s="174"/>
      <c r="AT567" s="169" t="s">
        <v>379</v>
      </c>
      <c r="AU567" s="169" t="s">
        <v>88</v>
      </c>
      <c r="AV567" s="13" t="s">
        <v>88</v>
      </c>
      <c r="AW567" s="13" t="s">
        <v>31</v>
      </c>
      <c r="AX567" s="13" t="s">
        <v>75</v>
      </c>
      <c r="AY567" s="169" t="s">
        <v>371</v>
      </c>
    </row>
    <row r="568" spans="2:65" s="12" customFormat="1" ht="11.25" x14ac:dyDescent="0.2">
      <c r="B568" s="161"/>
      <c r="D568" s="162" t="s">
        <v>379</v>
      </c>
      <c r="E568" s="163" t="s">
        <v>1</v>
      </c>
      <c r="F568" s="164" t="s">
        <v>4105</v>
      </c>
      <c r="H568" s="163" t="s">
        <v>1</v>
      </c>
      <c r="I568" s="165"/>
      <c r="L568" s="161"/>
      <c r="M568" s="166"/>
      <c r="T568" s="167"/>
      <c r="AT568" s="163" t="s">
        <v>379</v>
      </c>
      <c r="AU568" s="163" t="s">
        <v>88</v>
      </c>
      <c r="AV568" s="12" t="s">
        <v>82</v>
      </c>
      <c r="AW568" s="12" t="s">
        <v>31</v>
      </c>
      <c r="AX568" s="12" t="s">
        <v>75</v>
      </c>
      <c r="AY568" s="163" t="s">
        <v>371</v>
      </c>
    </row>
    <row r="569" spans="2:65" s="13" customFormat="1" ht="11.25" x14ac:dyDescent="0.2">
      <c r="B569" s="168"/>
      <c r="D569" s="162" t="s">
        <v>379</v>
      </c>
      <c r="E569" s="169" t="s">
        <v>1</v>
      </c>
      <c r="F569" s="170" t="s">
        <v>402</v>
      </c>
      <c r="H569" s="171">
        <v>5</v>
      </c>
      <c r="I569" s="172"/>
      <c r="L569" s="168"/>
      <c r="M569" s="173"/>
      <c r="T569" s="174"/>
      <c r="AT569" s="169" t="s">
        <v>379</v>
      </c>
      <c r="AU569" s="169" t="s">
        <v>88</v>
      </c>
      <c r="AV569" s="13" t="s">
        <v>88</v>
      </c>
      <c r="AW569" s="13" t="s">
        <v>31</v>
      </c>
      <c r="AX569" s="13" t="s">
        <v>75</v>
      </c>
      <c r="AY569" s="169" t="s">
        <v>371</v>
      </c>
    </row>
    <row r="570" spans="2:65" s="14" customFormat="1" ht="11.25" x14ac:dyDescent="0.2">
      <c r="B570" s="175"/>
      <c r="D570" s="162" t="s">
        <v>379</v>
      </c>
      <c r="E570" s="176" t="s">
        <v>1</v>
      </c>
      <c r="F570" s="177" t="s">
        <v>383</v>
      </c>
      <c r="H570" s="178">
        <v>36</v>
      </c>
      <c r="I570" s="179"/>
      <c r="L570" s="175"/>
      <c r="M570" s="180"/>
      <c r="T570" s="181"/>
      <c r="AT570" s="176" t="s">
        <v>379</v>
      </c>
      <c r="AU570" s="176" t="s">
        <v>88</v>
      </c>
      <c r="AV570" s="14" t="s">
        <v>384</v>
      </c>
      <c r="AW570" s="14" t="s">
        <v>31</v>
      </c>
      <c r="AX570" s="14" t="s">
        <v>75</v>
      </c>
      <c r="AY570" s="176" t="s">
        <v>371</v>
      </c>
    </row>
    <row r="571" spans="2:65" s="15" customFormat="1" ht="11.25" x14ac:dyDescent="0.2">
      <c r="B571" s="182"/>
      <c r="D571" s="162" t="s">
        <v>379</v>
      </c>
      <c r="E571" s="183" t="s">
        <v>1</v>
      </c>
      <c r="F571" s="184" t="s">
        <v>385</v>
      </c>
      <c r="H571" s="185">
        <v>36</v>
      </c>
      <c r="I571" s="186"/>
      <c r="L571" s="182"/>
      <c r="M571" s="187"/>
      <c r="T571" s="188"/>
      <c r="AT571" s="183" t="s">
        <v>379</v>
      </c>
      <c r="AU571" s="183" t="s">
        <v>88</v>
      </c>
      <c r="AV571" s="15" t="s">
        <v>377</v>
      </c>
      <c r="AW571" s="15" t="s">
        <v>31</v>
      </c>
      <c r="AX571" s="15" t="s">
        <v>82</v>
      </c>
      <c r="AY571" s="183" t="s">
        <v>371</v>
      </c>
    </row>
    <row r="572" spans="2:65" s="1" customFormat="1" ht="24.2" customHeight="1" x14ac:dyDescent="0.2">
      <c r="B572" s="147"/>
      <c r="C572" s="148" t="s">
        <v>775</v>
      </c>
      <c r="D572" s="148" t="s">
        <v>373</v>
      </c>
      <c r="E572" s="149" t="s">
        <v>4297</v>
      </c>
      <c r="F572" s="150" t="s">
        <v>4298</v>
      </c>
      <c r="G572" s="151" t="s">
        <v>376</v>
      </c>
      <c r="H572" s="152">
        <v>0</v>
      </c>
      <c r="I572" s="153"/>
      <c r="J572" s="154">
        <f>ROUND(I572*H572,2)</f>
        <v>0</v>
      </c>
      <c r="K572" s="150"/>
      <c r="L572" s="32"/>
      <c r="M572" s="155" t="s">
        <v>1</v>
      </c>
      <c r="N572" s="156" t="s">
        <v>41</v>
      </c>
      <c r="P572" s="157">
        <f>O572*H572</f>
        <v>0</v>
      </c>
      <c r="Q572" s="157">
        <v>0</v>
      </c>
      <c r="R572" s="157">
        <f>Q572*H572</f>
        <v>0</v>
      </c>
      <c r="S572" s="157">
        <v>7.5999999999999998E-2</v>
      </c>
      <c r="T572" s="158">
        <f>S572*H572</f>
        <v>0</v>
      </c>
      <c r="AR572" s="159" t="s">
        <v>377</v>
      </c>
      <c r="AT572" s="159" t="s">
        <v>373</v>
      </c>
      <c r="AU572" s="159" t="s">
        <v>88</v>
      </c>
      <c r="AY572" s="17" t="s">
        <v>371</v>
      </c>
      <c r="BE572" s="160">
        <f>IF(N572="základná",J572,0)</f>
        <v>0</v>
      </c>
      <c r="BF572" s="160">
        <f>IF(N572="znížená",J572,0)</f>
        <v>0</v>
      </c>
      <c r="BG572" s="160">
        <f>IF(N572="zákl. prenesená",J572,0)</f>
        <v>0</v>
      </c>
      <c r="BH572" s="160">
        <f>IF(N572="zníž. prenesená",J572,0)</f>
        <v>0</v>
      </c>
      <c r="BI572" s="160">
        <f>IF(N572="nulová",J572,0)</f>
        <v>0</v>
      </c>
      <c r="BJ572" s="17" t="s">
        <v>88</v>
      </c>
      <c r="BK572" s="160">
        <f>ROUND(I572*H572,2)</f>
        <v>0</v>
      </c>
      <c r="BL572" s="17" t="s">
        <v>377</v>
      </c>
      <c r="BM572" s="159" t="s">
        <v>4299</v>
      </c>
    </row>
    <row r="573" spans="2:65" s="12" customFormat="1" ht="11.25" x14ac:dyDescent="0.2">
      <c r="B573" s="161"/>
      <c r="D573" s="162" t="s">
        <v>379</v>
      </c>
      <c r="E573" s="163" t="s">
        <v>1</v>
      </c>
      <c r="F573" s="164" t="s">
        <v>4056</v>
      </c>
      <c r="H573" s="163" t="s">
        <v>1</v>
      </c>
      <c r="I573" s="165"/>
      <c r="L573" s="161"/>
      <c r="M573" s="166"/>
      <c r="T573" s="167"/>
      <c r="AT573" s="163" t="s">
        <v>379</v>
      </c>
      <c r="AU573" s="163" t="s">
        <v>88</v>
      </c>
      <c r="AV573" s="12" t="s">
        <v>82</v>
      </c>
      <c r="AW573" s="12" t="s">
        <v>31</v>
      </c>
      <c r="AX573" s="12" t="s">
        <v>75</v>
      </c>
      <c r="AY573" s="163" t="s">
        <v>371</v>
      </c>
    </row>
    <row r="574" spans="2:65" s="12" customFormat="1" ht="11.25" x14ac:dyDescent="0.2">
      <c r="B574" s="161"/>
      <c r="D574" s="162" t="s">
        <v>379</v>
      </c>
      <c r="E574" s="163" t="s">
        <v>1</v>
      </c>
      <c r="F574" s="164" t="s">
        <v>515</v>
      </c>
      <c r="H574" s="163" t="s">
        <v>1</v>
      </c>
      <c r="I574" s="165"/>
      <c r="L574" s="161"/>
      <c r="M574" s="166"/>
      <c r="T574" s="167"/>
      <c r="AT574" s="163" t="s">
        <v>379</v>
      </c>
      <c r="AU574" s="163" t="s">
        <v>88</v>
      </c>
      <c r="AV574" s="12" t="s">
        <v>82</v>
      </c>
      <c r="AW574" s="12" t="s">
        <v>31</v>
      </c>
      <c r="AX574" s="12" t="s">
        <v>75</v>
      </c>
      <c r="AY574" s="163" t="s">
        <v>371</v>
      </c>
    </row>
    <row r="575" spans="2:65" s="13" customFormat="1" ht="11.25" x14ac:dyDescent="0.2">
      <c r="B575" s="168"/>
      <c r="D575" s="162" t="s">
        <v>379</v>
      </c>
      <c r="E575" s="169" t="s">
        <v>1</v>
      </c>
      <c r="F575" s="170" t="s">
        <v>4300</v>
      </c>
      <c r="H575" s="171">
        <v>0</v>
      </c>
      <c r="I575" s="172"/>
      <c r="L575" s="168"/>
      <c r="M575" s="173"/>
      <c r="T575" s="174"/>
      <c r="AT575" s="169" t="s">
        <v>379</v>
      </c>
      <c r="AU575" s="169" t="s">
        <v>88</v>
      </c>
      <c r="AV575" s="13" t="s">
        <v>88</v>
      </c>
      <c r="AW575" s="13" t="s">
        <v>31</v>
      </c>
      <c r="AX575" s="13" t="s">
        <v>75</v>
      </c>
      <c r="AY575" s="169" t="s">
        <v>371</v>
      </c>
    </row>
    <row r="576" spans="2:65" s="13" customFormat="1" ht="11.25" x14ac:dyDescent="0.2">
      <c r="B576" s="168"/>
      <c r="D576" s="162" t="s">
        <v>379</v>
      </c>
      <c r="E576" s="169" t="s">
        <v>1</v>
      </c>
      <c r="F576" s="170" t="s">
        <v>4301</v>
      </c>
      <c r="H576" s="171">
        <v>7.64</v>
      </c>
      <c r="I576" s="172"/>
      <c r="L576" s="168"/>
      <c r="M576" s="173"/>
      <c r="T576" s="174"/>
      <c r="AT576" s="169" t="s">
        <v>379</v>
      </c>
      <c r="AU576" s="169" t="s">
        <v>88</v>
      </c>
      <c r="AV576" s="13" t="s">
        <v>88</v>
      </c>
      <c r="AW576" s="13" t="s">
        <v>31</v>
      </c>
      <c r="AX576" s="13" t="s">
        <v>75</v>
      </c>
      <c r="AY576" s="169" t="s">
        <v>371</v>
      </c>
    </row>
    <row r="577" spans="2:51" s="13" customFormat="1" ht="11.25" x14ac:dyDescent="0.2">
      <c r="B577" s="168"/>
      <c r="D577" s="162" t="s">
        <v>379</v>
      </c>
      <c r="E577" s="169" t="s">
        <v>1</v>
      </c>
      <c r="F577" s="170" t="s">
        <v>4302</v>
      </c>
      <c r="H577" s="171">
        <v>1.91</v>
      </c>
      <c r="I577" s="172"/>
      <c r="L577" s="168"/>
      <c r="M577" s="173"/>
      <c r="T577" s="174"/>
      <c r="AT577" s="169" t="s">
        <v>379</v>
      </c>
      <c r="AU577" s="169" t="s">
        <v>88</v>
      </c>
      <c r="AV577" s="13" t="s">
        <v>88</v>
      </c>
      <c r="AW577" s="13" t="s">
        <v>31</v>
      </c>
      <c r="AX577" s="13" t="s">
        <v>75</v>
      </c>
      <c r="AY577" s="169" t="s">
        <v>371</v>
      </c>
    </row>
    <row r="578" spans="2:51" s="13" customFormat="1" ht="11.25" x14ac:dyDescent="0.2">
      <c r="B578" s="168"/>
      <c r="D578" s="162" t="s">
        <v>379</v>
      </c>
      <c r="E578" s="169" t="s">
        <v>1</v>
      </c>
      <c r="F578" s="170" t="s">
        <v>4303</v>
      </c>
      <c r="H578" s="171">
        <v>0</v>
      </c>
      <c r="I578" s="172"/>
      <c r="L578" s="168"/>
      <c r="M578" s="173"/>
      <c r="T578" s="174"/>
      <c r="AT578" s="169" t="s">
        <v>379</v>
      </c>
      <c r="AU578" s="169" t="s">
        <v>88</v>
      </c>
      <c r="AV578" s="13" t="s">
        <v>88</v>
      </c>
      <c r="AW578" s="13" t="s">
        <v>31</v>
      </c>
      <c r="AX578" s="13" t="s">
        <v>75</v>
      </c>
      <c r="AY578" s="169" t="s">
        <v>371</v>
      </c>
    </row>
    <row r="579" spans="2:51" s="13" customFormat="1" ht="11.25" x14ac:dyDescent="0.2">
      <c r="B579" s="168"/>
      <c r="D579" s="162" t="s">
        <v>379</v>
      </c>
      <c r="E579" s="169" t="s">
        <v>1</v>
      </c>
      <c r="F579" s="170" t="s">
        <v>4304</v>
      </c>
      <c r="H579" s="171">
        <v>1.891</v>
      </c>
      <c r="I579" s="172"/>
      <c r="L579" s="168"/>
      <c r="M579" s="173"/>
      <c r="T579" s="174"/>
      <c r="AT579" s="169" t="s">
        <v>379</v>
      </c>
      <c r="AU579" s="169" t="s">
        <v>88</v>
      </c>
      <c r="AV579" s="13" t="s">
        <v>88</v>
      </c>
      <c r="AW579" s="13" t="s">
        <v>31</v>
      </c>
      <c r="AX579" s="13" t="s">
        <v>75</v>
      </c>
      <c r="AY579" s="169" t="s">
        <v>371</v>
      </c>
    </row>
    <row r="580" spans="2:51" s="13" customFormat="1" ht="11.25" x14ac:dyDescent="0.2">
      <c r="B580" s="168"/>
      <c r="D580" s="162" t="s">
        <v>379</v>
      </c>
      <c r="E580" s="169" t="s">
        <v>1</v>
      </c>
      <c r="F580" s="170" t="s">
        <v>4305</v>
      </c>
      <c r="H580" s="171">
        <v>4.4480000000000004</v>
      </c>
      <c r="I580" s="172"/>
      <c r="L580" s="168"/>
      <c r="M580" s="173"/>
      <c r="T580" s="174"/>
      <c r="AT580" s="169" t="s">
        <v>379</v>
      </c>
      <c r="AU580" s="169" t="s">
        <v>88</v>
      </c>
      <c r="AV580" s="13" t="s">
        <v>88</v>
      </c>
      <c r="AW580" s="13" t="s">
        <v>31</v>
      </c>
      <c r="AX580" s="13" t="s">
        <v>75</v>
      </c>
      <c r="AY580" s="169" t="s">
        <v>371</v>
      </c>
    </row>
    <row r="581" spans="2:51" s="12" customFormat="1" ht="11.25" x14ac:dyDescent="0.2">
      <c r="B581" s="161"/>
      <c r="D581" s="162" t="s">
        <v>379</v>
      </c>
      <c r="E581" s="163" t="s">
        <v>1</v>
      </c>
      <c r="F581" s="164" t="s">
        <v>556</v>
      </c>
      <c r="H581" s="163" t="s">
        <v>1</v>
      </c>
      <c r="I581" s="165"/>
      <c r="L581" s="161"/>
      <c r="M581" s="166"/>
      <c r="T581" s="167"/>
      <c r="AT581" s="163" t="s">
        <v>379</v>
      </c>
      <c r="AU581" s="163" t="s">
        <v>88</v>
      </c>
      <c r="AV581" s="12" t="s">
        <v>82</v>
      </c>
      <c r="AW581" s="12" t="s">
        <v>31</v>
      </c>
      <c r="AX581" s="12" t="s">
        <v>75</v>
      </c>
      <c r="AY581" s="163" t="s">
        <v>371</v>
      </c>
    </row>
    <row r="582" spans="2:51" s="13" customFormat="1" ht="11.25" x14ac:dyDescent="0.2">
      <c r="B582" s="168"/>
      <c r="D582" s="162" t="s">
        <v>379</v>
      </c>
      <c r="E582" s="169" t="s">
        <v>1</v>
      </c>
      <c r="F582" s="170" t="s">
        <v>4306</v>
      </c>
      <c r="H582" s="171">
        <v>1.64</v>
      </c>
      <c r="I582" s="172"/>
      <c r="L582" s="168"/>
      <c r="M582" s="173"/>
      <c r="T582" s="174"/>
      <c r="AT582" s="169" t="s">
        <v>379</v>
      </c>
      <c r="AU582" s="169" t="s">
        <v>88</v>
      </c>
      <c r="AV582" s="13" t="s">
        <v>88</v>
      </c>
      <c r="AW582" s="13" t="s">
        <v>31</v>
      </c>
      <c r="AX582" s="13" t="s">
        <v>75</v>
      </c>
      <c r="AY582" s="169" t="s">
        <v>371</v>
      </c>
    </row>
    <row r="583" spans="2:51" s="13" customFormat="1" ht="11.25" x14ac:dyDescent="0.2">
      <c r="B583" s="168"/>
      <c r="D583" s="162" t="s">
        <v>379</v>
      </c>
      <c r="E583" s="169" t="s">
        <v>1</v>
      </c>
      <c r="F583" s="170" t="s">
        <v>4307</v>
      </c>
      <c r="H583" s="171">
        <v>12.608000000000001</v>
      </c>
      <c r="I583" s="172"/>
      <c r="L583" s="168"/>
      <c r="M583" s="173"/>
      <c r="T583" s="174"/>
      <c r="AT583" s="169" t="s">
        <v>379</v>
      </c>
      <c r="AU583" s="169" t="s">
        <v>88</v>
      </c>
      <c r="AV583" s="13" t="s">
        <v>88</v>
      </c>
      <c r="AW583" s="13" t="s">
        <v>31</v>
      </c>
      <c r="AX583" s="13" t="s">
        <v>75</v>
      </c>
      <c r="AY583" s="169" t="s">
        <v>371</v>
      </c>
    </row>
    <row r="584" spans="2:51" s="13" customFormat="1" ht="11.25" x14ac:dyDescent="0.2">
      <c r="B584" s="168"/>
      <c r="D584" s="162" t="s">
        <v>379</v>
      </c>
      <c r="E584" s="169" t="s">
        <v>1</v>
      </c>
      <c r="F584" s="170" t="s">
        <v>4308</v>
      </c>
      <c r="H584" s="171">
        <v>2.758</v>
      </c>
      <c r="I584" s="172"/>
      <c r="L584" s="168"/>
      <c r="M584" s="173"/>
      <c r="T584" s="174"/>
      <c r="AT584" s="169" t="s">
        <v>379</v>
      </c>
      <c r="AU584" s="169" t="s">
        <v>88</v>
      </c>
      <c r="AV584" s="13" t="s">
        <v>88</v>
      </c>
      <c r="AW584" s="13" t="s">
        <v>31</v>
      </c>
      <c r="AX584" s="13" t="s">
        <v>75</v>
      </c>
      <c r="AY584" s="169" t="s">
        <v>371</v>
      </c>
    </row>
    <row r="585" spans="2:51" s="13" customFormat="1" ht="11.25" x14ac:dyDescent="0.2">
      <c r="B585" s="168"/>
      <c r="D585" s="162" t="s">
        <v>379</v>
      </c>
      <c r="E585" s="169" t="s">
        <v>1</v>
      </c>
      <c r="F585" s="170" t="s">
        <v>4309</v>
      </c>
      <c r="H585" s="171">
        <v>7.0919999999999996</v>
      </c>
      <c r="I585" s="172"/>
      <c r="L585" s="168"/>
      <c r="M585" s="173"/>
      <c r="T585" s="174"/>
      <c r="AT585" s="169" t="s">
        <v>379</v>
      </c>
      <c r="AU585" s="169" t="s">
        <v>88</v>
      </c>
      <c r="AV585" s="13" t="s">
        <v>88</v>
      </c>
      <c r="AW585" s="13" t="s">
        <v>31</v>
      </c>
      <c r="AX585" s="13" t="s">
        <v>75</v>
      </c>
      <c r="AY585" s="169" t="s">
        <v>371</v>
      </c>
    </row>
    <row r="586" spans="2:51" s="13" customFormat="1" ht="11.25" x14ac:dyDescent="0.2">
      <c r="B586" s="168"/>
      <c r="D586" s="162" t="s">
        <v>379</v>
      </c>
      <c r="E586" s="169" t="s">
        <v>1</v>
      </c>
      <c r="F586" s="170" t="s">
        <v>4310</v>
      </c>
      <c r="H586" s="171">
        <v>9.3580000000000005</v>
      </c>
      <c r="I586" s="172"/>
      <c r="L586" s="168"/>
      <c r="M586" s="173"/>
      <c r="T586" s="174"/>
      <c r="AT586" s="169" t="s">
        <v>379</v>
      </c>
      <c r="AU586" s="169" t="s">
        <v>88</v>
      </c>
      <c r="AV586" s="13" t="s">
        <v>88</v>
      </c>
      <c r="AW586" s="13" t="s">
        <v>31</v>
      </c>
      <c r="AX586" s="13" t="s">
        <v>75</v>
      </c>
      <c r="AY586" s="169" t="s">
        <v>371</v>
      </c>
    </row>
    <row r="587" spans="2:51" s="13" customFormat="1" ht="11.25" x14ac:dyDescent="0.2">
      <c r="B587" s="168"/>
      <c r="D587" s="162" t="s">
        <v>379</v>
      </c>
      <c r="E587" s="169" t="s">
        <v>1</v>
      </c>
      <c r="F587" s="170" t="s">
        <v>4311</v>
      </c>
      <c r="H587" s="171">
        <v>2.5739999999999998</v>
      </c>
      <c r="I587" s="172"/>
      <c r="L587" s="168"/>
      <c r="M587" s="173"/>
      <c r="T587" s="174"/>
      <c r="AT587" s="169" t="s">
        <v>379</v>
      </c>
      <c r="AU587" s="169" t="s">
        <v>88</v>
      </c>
      <c r="AV587" s="13" t="s">
        <v>88</v>
      </c>
      <c r="AW587" s="13" t="s">
        <v>31</v>
      </c>
      <c r="AX587" s="13" t="s">
        <v>75</v>
      </c>
      <c r="AY587" s="169" t="s">
        <v>371</v>
      </c>
    </row>
    <row r="588" spans="2:51" s="13" customFormat="1" ht="11.25" x14ac:dyDescent="0.2">
      <c r="B588" s="168"/>
      <c r="D588" s="162" t="s">
        <v>379</v>
      </c>
      <c r="E588" s="169" t="s">
        <v>1</v>
      </c>
      <c r="F588" s="170" t="s">
        <v>4312</v>
      </c>
      <c r="H588" s="171">
        <v>15.444000000000001</v>
      </c>
      <c r="I588" s="172"/>
      <c r="L588" s="168"/>
      <c r="M588" s="173"/>
      <c r="T588" s="174"/>
      <c r="AT588" s="169" t="s">
        <v>379</v>
      </c>
      <c r="AU588" s="169" t="s">
        <v>88</v>
      </c>
      <c r="AV588" s="13" t="s">
        <v>88</v>
      </c>
      <c r="AW588" s="13" t="s">
        <v>31</v>
      </c>
      <c r="AX588" s="13" t="s">
        <v>75</v>
      </c>
      <c r="AY588" s="169" t="s">
        <v>371</v>
      </c>
    </row>
    <row r="589" spans="2:51" s="13" customFormat="1" ht="11.25" x14ac:dyDescent="0.2">
      <c r="B589" s="168"/>
      <c r="D589" s="162" t="s">
        <v>379</v>
      </c>
      <c r="E589" s="169" t="s">
        <v>1</v>
      </c>
      <c r="F589" s="170" t="s">
        <v>4313</v>
      </c>
      <c r="H589" s="171">
        <v>2.59</v>
      </c>
      <c r="I589" s="172"/>
      <c r="L589" s="168"/>
      <c r="M589" s="173"/>
      <c r="T589" s="174"/>
      <c r="AT589" s="169" t="s">
        <v>379</v>
      </c>
      <c r="AU589" s="169" t="s">
        <v>88</v>
      </c>
      <c r="AV589" s="13" t="s">
        <v>88</v>
      </c>
      <c r="AW589" s="13" t="s">
        <v>31</v>
      </c>
      <c r="AX589" s="13" t="s">
        <v>75</v>
      </c>
      <c r="AY589" s="169" t="s">
        <v>371</v>
      </c>
    </row>
    <row r="590" spans="2:51" s="12" customFormat="1" ht="11.25" x14ac:dyDescent="0.2">
      <c r="B590" s="161"/>
      <c r="D590" s="162" t="s">
        <v>379</v>
      </c>
      <c r="E590" s="163" t="s">
        <v>1</v>
      </c>
      <c r="F590" s="164" t="s">
        <v>503</v>
      </c>
      <c r="H590" s="163" t="s">
        <v>1</v>
      </c>
      <c r="I590" s="165"/>
      <c r="L590" s="161"/>
      <c r="M590" s="166"/>
      <c r="T590" s="167"/>
      <c r="AT590" s="163" t="s">
        <v>379</v>
      </c>
      <c r="AU590" s="163" t="s">
        <v>88</v>
      </c>
      <c r="AV590" s="12" t="s">
        <v>82</v>
      </c>
      <c r="AW590" s="12" t="s">
        <v>31</v>
      </c>
      <c r="AX590" s="12" t="s">
        <v>75</v>
      </c>
      <c r="AY590" s="163" t="s">
        <v>371</v>
      </c>
    </row>
    <row r="591" spans="2:51" s="13" customFormat="1" ht="11.25" x14ac:dyDescent="0.2">
      <c r="B591" s="168"/>
      <c r="D591" s="162" t="s">
        <v>379</v>
      </c>
      <c r="E591" s="169" t="s">
        <v>1</v>
      </c>
      <c r="F591" s="170" t="s">
        <v>4314</v>
      </c>
      <c r="H591" s="171">
        <v>1.05</v>
      </c>
      <c r="I591" s="172"/>
      <c r="L591" s="168"/>
      <c r="M591" s="173"/>
      <c r="T591" s="174"/>
      <c r="AT591" s="169" t="s">
        <v>379</v>
      </c>
      <c r="AU591" s="169" t="s">
        <v>88</v>
      </c>
      <c r="AV591" s="13" t="s">
        <v>88</v>
      </c>
      <c r="AW591" s="13" t="s">
        <v>31</v>
      </c>
      <c r="AX591" s="13" t="s">
        <v>75</v>
      </c>
      <c r="AY591" s="169" t="s">
        <v>371</v>
      </c>
    </row>
    <row r="592" spans="2:51" s="13" customFormat="1" ht="11.25" x14ac:dyDescent="0.2">
      <c r="B592" s="168"/>
      <c r="D592" s="162" t="s">
        <v>379</v>
      </c>
      <c r="E592" s="169" t="s">
        <v>1</v>
      </c>
      <c r="F592" s="170" t="s">
        <v>4315</v>
      </c>
      <c r="H592" s="171">
        <v>3.5459999999999998</v>
      </c>
      <c r="I592" s="172"/>
      <c r="L592" s="168"/>
      <c r="M592" s="173"/>
      <c r="T592" s="174"/>
      <c r="AT592" s="169" t="s">
        <v>379</v>
      </c>
      <c r="AU592" s="169" t="s">
        <v>88</v>
      </c>
      <c r="AV592" s="13" t="s">
        <v>88</v>
      </c>
      <c r="AW592" s="13" t="s">
        <v>31</v>
      </c>
      <c r="AX592" s="13" t="s">
        <v>75</v>
      </c>
      <c r="AY592" s="169" t="s">
        <v>371</v>
      </c>
    </row>
    <row r="593" spans="2:65" s="13" customFormat="1" ht="11.25" x14ac:dyDescent="0.2">
      <c r="B593" s="168"/>
      <c r="D593" s="162" t="s">
        <v>379</v>
      </c>
      <c r="E593" s="169" t="s">
        <v>1</v>
      </c>
      <c r="F593" s="170" t="s">
        <v>4316</v>
      </c>
      <c r="H593" s="171">
        <v>1.8620000000000001</v>
      </c>
      <c r="I593" s="172"/>
      <c r="L593" s="168"/>
      <c r="M593" s="173"/>
      <c r="T593" s="174"/>
      <c r="AT593" s="169" t="s">
        <v>379</v>
      </c>
      <c r="AU593" s="169" t="s">
        <v>88</v>
      </c>
      <c r="AV593" s="13" t="s">
        <v>88</v>
      </c>
      <c r="AW593" s="13" t="s">
        <v>31</v>
      </c>
      <c r="AX593" s="13" t="s">
        <v>75</v>
      </c>
      <c r="AY593" s="169" t="s">
        <v>371</v>
      </c>
    </row>
    <row r="594" spans="2:65" s="13" customFormat="1" ht="11.25" x14ac:dyDescent="0.2">
      <c r="B594" s="168"/>
      <c r="D594" s="162" t="s">
        <v>379</v>
      </c>
      <c r="E594" s="169" t="s">
        <v>1</v>
      </c>
      <c r="F594" s="170" t="s">
        <v>4317</v>
      </c>
      <c r="H594" s="171">
        <v>39.4</v>
      </c>
      <c r="I594" s="172"/>
      <c r="L594" s="168"/>
      <c r="M594" s="173"/>
      <c r="T594" s="174"/>
      <c r="AT594" s="169" t="s">
        <v>379</v>
      </c>
      <c r="AU594" s="169" t="s">
        <v>88</v>
      </c>
      <c r="AV594" s="13" t="s">
        <v>88</v>
      </c>
      <c r="AW594" s="13" t="s">
        <v>31</v>
      </c>
      <c r="AX594" s="13" t="s">
        <v>75</v>
      </c>
      <c r="AY594" s="169" t="s">
        <v>371</v>
      </c>
    </row>
    <row r="595" spans="2:65" s="13" customFormat="1" ht="11.25" x14ac:dyDescent="0.2">
      <c r="B595" s="168"/>
      <c r="D595" s="162" t="s">
        <v>379</v>
      </c>
      <c r="E595" s="169" t="s">
        <v>1</v>
      </c>
      <c r="F595" s="170" t="s">
        <v>4318</v>
      </c>
      <c r="H595" s="171">
        <v>3.8220000000000001</v>
      </c>
      <c r="I595" s="172"/>
      <c r="L595" s="168"/>
      <c r="M595" s="173"/>
      <c r="T595" s="174"/>
      <c r="AT595" s="169" t="s">
        <v>379</v>
      </c>
      <c r="AU595" s="169" t="s">
        <v>88</v>
      </c>
      <c r="AV595" s="13" t="s">
        <v>88</v>
      </c>
      <c r="AW595" s="13" t="s">
        <v>31</v>
      </c>
      <c r="AX595" s="13" t="s">
        <v>75</v>
      </c>
      <c r="AY595" s="169" t="s">
        <v>371</v>
      </c>
    </row>
    <row r="596" spans="2:65" s="13" customFormat="1" ht="11.25" x14ac:dyDescent="0.2">
      <c r="B596" s="168"/>
      <c r="D596" s="162" t="s">
        <v>379</v>
      </c>
      <c r="E596" s="169" t="s">
        <v>1</v>
      </c>
      <c r="F596" s="170" t="s">
        <v>4319</v>
      </c>
      <c r="H596" s="171">
        <v>22.457999999999998</v>
      </c>
      <c r="I596" s="172"/>
      <c r="L596" s="168"/>
      <c r="M596" s="173"/>
      <c r="T596" s="174"/>
      <c r="AT596" s="169" t="s">
        <v>379</v>
      </c>
      <c r="AU596" s="169" t="s">
        <v>88</v>
      </c>
      <c r="AV596" s="13" t="s">
        <v>88</v>
      </c>
      <c r="AW596" s="13" t="s">
        <v>31</v>
      </c>
      <c r="AX596" s="13" t="s">
        <v>75</v>
      </c>
      <c r="AY596" s="169" t="s">
        <v>371</v>
      </c>
    </row>
    <row r="597" spans="2:65" s="12" customFormat="1" ht="11.25" x14ac:dyDescent="0.2">
      <c r="B597" s="161"/>
      <c r="D597" s="162" t="s">
        <v>379</v>
      </c>
      <c r="E597" s="163" t="s">
        <v>1</v>
      </c>
      <c r="F597" s="164" t="s">
        <v>4105</v>
      </c>
      <c r="H597" s="163" t="s">
        <v>1</v>
      </c>
      <c r="I597" s="165"/>
      <c r="L597" s="161"/>
      <c r="M597" s="166"/>
      <c r="T597" s="167"/>
      <c r="AT597" s="163" t="s">
        <v>379</v>
      </c>
      <c r="AU597" s="163" t="s">
        <v>88</v>
      </c>
      <c r="AV597" s="12" t="s">
        <v>82</v>
      </c>
      <c r="AW597" s="12" t="s">
        <v>31</v>
      </c>
      <c r="AX597" s="12" t="s">
        <v>75</v>
      </c>
      <c r="AY597" s="163" t="s">
        <v>371</v>
      </c>
    </row>
    <row r="598" spans="2:65" s="13" customFormat="1" ht="11.25" x14ac:dyDescent="0.2">
      <c r="B598" s="168"/>
      <c r="D598" s="162" t="s">
        <v>379</v>
      </c>
      <c r="E598" s="169" t="s">
        <v>1</v>
      </c>
      <c r="F598" s="170" t="s">
        <v>4320</v>
      </c>
      <c r="H598" s="171">
        <v>1.6319999999999999</v>
      </c>
      <c r="I598" s="172"/>
      <c r="L598" s="168"/>
      <c r="M598" s="173"/>
      <c r="T598" s="174"/>
      <c r="AT598" s="169" t="s">
        <v>379</v>
      </c>
      <c r="AU598" s="169" t="s">
        <v>88</v>
      </c>
      <c r="AV598" s="13" t="s">
        <v>88</v>
      </c>
      <c r="AW598" s="13" t="s">
        <v>31</v>
      </c>
      <c r="AX598" s="13" t="s">
        <v>75</v>
      </c>
      <c r="AY598" s="169" t="s">
        <v>371</v>
      </c>
    </row>
    <row r="599" spans="2:65" s="13" customFormat="1" ht="11.25" x14ac:dyDescent="0.2">
      <c r="B599" s="168"/>
      <c r="D599" s="162" t="s">
        <v>379</v>
      </c>
      <c r="E599" s="169" t="s">
        <v>1</v>
      </c>
      <c r="F599" s="170" t="s">
        <v>4321</v>
      </c>
      <c r="H599" s="171">
        <v>25.088000000000001</v>
      </c>
      <c r="I599" s="172"/>
      <c r="L599" s="168"/>
      <c r="M599" s="173"/>
      <c r="T599" s="174"/>
      <c r="AT599" s="169" t="s">
        <v>379</v>
      </c>
      <c r="AU599" s="169" t="s">
        <v>88</v>
      </c>
      <c r="AV599" s="13" t="s">
        <v>88</v>
      </c>
      <c r="AW599" s="13" t="s">
        <v>31</v>
      </c>
      <c r="AX599" s="13" t="s">
        <v>75</v>
      </c>
      <c r="AY599" s="169" t="s">
        <v>371</v>
      </c>
    </row>
    <row r="600" spans="2:65" s="13" customFormat="1" ht="11.25" x14ac:dyDescent="0.2">
      <c r="B600" s="168"/>
      <c r="D600" s="162" t="s">
        <v>379</v>
      </c>
      <c r="E600" s="169" t="s">
        <v>1</v>
      </c>
      <c r="F600" s="170" t="s">
        <v>4322</v>
      </c>
      <c r="H600" s="171">
        <v>3.8420000000000001</v>
      </c>
      <c r="I600" s="172"/>
      <c r="L600" s="168"/>
      <c r="M600" s="173"/>
      <c r="T600" s="174"/>
      <c r="AT600" s="169" t="s">
        <v>379</v>
      </c>
      <c r="AU600" s="169" t="s">
        <v>88</v>
      </c>
      <c r="AV600" s="13" t="s">
        <v>88</v>
      </c>
      <c r="AW600" s="13" t="s">
        <v>31</v>
      </c>
      <c r="AX600" s="13" t="s">
        <v>75</v>
      </c>
      <c r="AY600" s="169" t="s">
        <v>371</v>
      </c>
    </row>
    <row r="601" spans="2:65" s="13" customFormat="1" ht="11.25" x14ac:dyDescent="0.2">
      <c r="B601" s="168"/>
      <c r="D601" s="162" t="s">
        <v>379</v>
      </c>
      <c r="E601" s="169" t="s">
        <v>1</v>
      </c>
      <c r="F601" s="170" t="s">
        <v>4323</v>
      </c>
      <c r="H601" s="171">
        <v>9.4559999999999995</v>
      </c>
      <c r="I601" s="172"/>
      <c r="L601" s="168"/>
      <c r="M601" s="173"/>
      <c r="T601" s="174"/>
      <c r="AT601" s="169" t="s">
        <v>379</v>
      </c>
      <c r="AU601" s="169" t="s">
        <v>88</v>
      </c>
      <c r="AV601" s="13" t="s">
        <v>88</v>
      </c>
      <c r="AW601" s="13" t="s">
        <v>31</v>
      </c>
      <c r="AX601" s="13" t="s">
        <v>75</v>
      </c>
      <c r="AY601" s="169" t="s">
        <v>371</v>
      </c>
    </row>
    <row r="602" spans="2:65" s="14" customFormat="1" ht="11.25" x14ac:dyDescent="0.2">
      <c r="B602" s="175"/>
      <c r="D602" s="162" t="s">
        <v>379</v>
      </c>
      <c r="E602" s="176" t="s">
        <v>1</v>
      </c>
      <c r="F602" s="177" t="s">
        <v>383</v>
      </c>
      <c r="H602" s="178">
        <v>182.10900000000001</v>
      </c>
      <c r="I602" s="179"/>
      <c r="L602" s="175"/>
      <c r="M602" s="180"/>
      <c r="T602" s="181"/>
      <c r="AT602" s="176" t="s">
        <v>379</v>
      </c>
      <c r="AU602" s="176" t="s">
        <v>88</v>
      </c>
      <c r="AV602" s="14" t="s">
        <v>384</v>
      </c>
      <c r="AW602" s="14" t="s">
        <v>31</v>
      </c>
      <c r="AX602" s="14" t="s">
        <v>75</v>
      </c>
      <c r="AY602" s="176" t="s">
        <v>371</v>
      </c>
    </row>
    <row r="603" spans="2:65" s="13" customFormat="1" ht="11.25" x14ac:dyDescent="0.2">
      <c r="B603" s="168"/>
      <c r="D603" s="162" t="s">
        <v>379</v>
      </c>
      <c r="E603" s="169" t="s">
        <v>1</v>
      </c>
      <c r="F603" s="170" t="s">
        <v>4324</v>
      </c>
      <c r="H603" s="171">
        <v>-182.10900000000001</v>
      </c>
      <c r="I603" s="172"/>
      <c r="L603" s="168"/>
      <c r="M603" s="173"/>
      <c r="T603" s="174"/>
      <c r="AT603" s="169" t="s">
        <v>379</v>
      </c>
      <c r="AU603" s="169" t="s">
        <v>88</v>
      </c>
      <c r="AV603" s="13" t="s">
        <v>88</v>
      </c>
      <c r="AW603" s="13" t="s">
        <v>31</v>
      </c>
      <c r="AX603" s="13" t="s">
        <v>75</v>
      </c>
      <c r="AY603" s="169" t="s">
        <v>371</v>
      </c>
    </row>
    <row r="604" spans="2:65" s="15" customFormat="1" ht="11.25" x14ac:dyDescent="0.2">
      <c r="B604" s="182"/>
      <c r="D604" s="162" t="s">
        <v>379</v>
      </c>
      <c r="E604" s="183" t="s">
        <v>1</v>
      </c>
      <c r="F604" s="184" t="s">
        <v>385</v>
      </c>
      <c r="H604" s="185">
        <v>0</v>
      </c>
      <c r="I604" s="186"/>
      <c r="L604" s="182"/>
      <c r="M604" s="187"/>
      <c r="T604" s="188"/>
      <c r="AT604" s="183" t="s">
        <v>379</v>
      </c>
      <c r="AU604" s="183" t="s">
        <v>88</v>
      </c>
      <c r="AV604" s="15" t="s">
        <v>377</v>
      </c>
      <c r="AW604" s="15" t="s">
        <v>31</v>
      </c>
      <c r="AX604" s="15" t="s">
        <v>82</v>
      </c>
      <c r="AY604" s="183" t="s">
        <v>371</v>
      </c>
    </row>
    <row r="605" spans="2:65" s="1" customFormat="1" ht="24.2" customHeight="1" x14ac:dyDescent="0.2">
      <c r="B605" s="147"/>
      <c r="C605" s="148" t="s">
        <v>779</v>
      </c>
      <c r="D605" s="148" t="s">
        <v>373</v>
      </c>
      <c r="E605" s="149" t="s">
        <v>4325</v>
      </c>
      <c r="F605" s="150" t="s">
        <v>4326</v>
      </c>
      <c r="G605" s="151" t="s">
        <v>376</v>
      </c>
      <c r="H605" s="152">
        <v>159.80000000000001</v>
      </c>
      <c r="I605" s="153"/>
      <c r="J605" s="154">
        <f>ROUND(I605*H605,2)</f>
        <v>0</v>
      </c>
      <c r="K605" s="150"/>
      <c r="L605" s="32"/>
      <c r="M605" s="155" t="s">
        <v>1</v>
      </c>
      <c r="N605" s="156" t="s">
        <v>41</v>
      </c>
      <c r="P605" s="157">
        <f>O605*H605</f>
        <v>0</v>
      </c>
      <c r="Q605" s="157">
        <v>0</v>
      </c>
      <c r="R605" s="157">
        <f>Q605*H605</f>
        <v>0</v>
      </c>
      <c r="S605" s="157">
        <v>6.3E-2</v>
      </c>
      <c r="T605" s="158">
        <f>S605*H605</f>
        <v>10.067400000000001</v>
      </c>
      <c r="AR605" s="159" t="s">
        <v>377</v>
      </c>
      <c r="AT605" s="159" t="s">
        <v>373</v>
      </c>
      <c r="AU605" s="159" t="s">
        <v>88</v>
      </c>
      <c r="AY605" s="17" t="s">
        <v>371</v>
      </c>
      <c r="BE605" s="160">
        <f>IF(N605="základná",J605,0)</f>
        <v>0</v>
      </c>
      <c r="BF605" s="160">
        <f>IF(N605="znížená",J605,0)</f>
        <v>0</v>
      </c>
      <c r="BG605" s="160">
        <f>IF(N605="zákl. prenesená",J605,0)</f>
        <v>0</v>
      </c>
      <c r="BH605" s="160">
        <f>IF(N605="zníž. prenesená",J605,0)</f>
        <v>0</v>
      </c>
      <c r="BI605" s="160">
        <f>IF(N605="nulová",J605,0)</f>
        <v>0</v>
      </c>
      <c r="BJ605" s="17" t="s">
        <v>88</v>
      </c>
      <c r="BK605" s="160">
        <f>ROUND(I605*H605,2)</f>
        <v>0</v>
      </c>
      <c r="BL605" s="17" t="s">
        <v>377</v>
      </c>
      <c r="BM605" s="159" t="s">
        <v>4327</v>
      </c>
    </row>
    <row r="606" spans="2:65" s="14" customFormat="1" ht="11.25" x14ac:dyDescent="0.2">
      <c r="B606" s="175"/>
      <c r="D606" s="162" t="s">
        <v>379</v>
      </c>
      <c r="E606" s="176" t="s">
        <v>1</v>
      </c>
      <c r="F606" s="177" t="s">
        <v>383</v>
      </c>
      <c r="H606" s="178">
        <v>0</v>
      </c>
      <c r="I606" s="179"/>
      <c r="L606" s="175"/>
      <c r="M606" s="180"/>
      <c r="T606" s="181"/>
      <c r="AT606" s="176" t="s">
        <v>379</v>
      </c>
      <c r="AU606" s="176" t="s">
        <v>88</v>
      </c>
      <c r="AV606" s="14" t="s">
        <v>384</v>
      </c>
      <c r="AW606" s="14" t="s">
        <v>31</v>
      </c>
      <c r="AX606" s="14" t="s">
        <v>75</v>
      </c>
      <c r="AY606" s="176" t="s">
        <v>371</v>
      </c>
    </row>
    <row r="607" spans="2:65" s="12" customFormat="1" ht="11.25" x14ac:dyDescent="0.2">
      <c r="B607" s="161"/>
      <c r="D607" s="162" t="s">
        <v>379</v>
      </c>
      <c r="E607" s="163" t="s">
        <v>1</v>
      </c>
      <c r="F607" s="164" t="s">
        <v>4056</v>
      </c>
      <c r="H607" s="163" t="s">
        <v>1</v>
      </c>
      <c r="I607" s="165"/>
      <c r="L607" s="161"/>
      <c r="M607" s="166"/>
      <c r="T607" s="167"/>
      <c r="AT607" s="163" t="s">
        <v>379</v>
      </c>
      <c r="AU607" s="163" t="s">
        <v>88</v>
      </c>
      <c r="AV607" s="12" t="s">
        <v>82</v>
      </c>
      <c r="AW607" s="12" t="s">
        <v>31</v>
      </c>
      <c r="AX607" s="12" t="s">
        <v>75</v>
      </c>
      <c r="AY607" s="163" t="s">
        <v>371</v>
      </c>
    </row>
    <row r="608" spans="2:65" s="12" customFormat="1" ht="11.25" x14ac:dyDescent="0.2">
      <c r="B608" s="161"/>
      <c r="D608" s="162" t="s">
        <v>379</v>
      </c>
      <c r="E608" s="163" t="s">
        <v>1</v>
      </c>
      <c r="F608" s="164" t="s">
        <v>515</v>
      </c>
      <c r="H608" s="163" t="s">
        <v>1</v>
      </c>
      <c r="I608" s="165"/>
      <c r="L608" s="161"/>
      <c r="M608" s="166"/>
      <c r="T608" s="167"/>
      <c r="AT608" s="163" t="s">
        <v>379</v>
      </c>
      <c r="AU608" s="163" t="s">
        <v>88</v>
      </c>
      <c r="AV608" s="12" t="s">
        <v>82</v>
      </c>
      <c r="AW608" s="12" t="s">
        <v>31</v>
      </c>
      <c r="AX608" s="12" t="s">
        <v>75</v>
      </c>
      <c r="AY608" s="163" t="s">
        <v>371</v>
      </c>
    </row>
    <row r="609" spans="2:51" s="13" customFormat="1" ht="11.25" x14ac:dyDescent="0.2">
      <c r="B609" s="168"/>
      <c r="D609" s="162" t="s">
        <v>379</v>
      </c>
      <c r="E609" s="169" t="s">
        <v>1</v>
      </c>
      <c r="F609" s="170" t="s">
        <v>4328</v>
      </c>
      <c r="H609" s="171">
        <v>2.3580000000000001</v>
      </c>
      <c r="I609" s="172"/>
      <c r="L609" s="168"/>
      <c r="M609" s="173"/>
      <c r="T609" s="174"/>
      <c r="AT609" s="169" t="s">
        <v>379</v>
      </c>
      <c r="AU609" s="169" t="s">
        <v>88</v>
      </c>
      <c r="AV609" s="13" t="s">
        <v>88</v>
      </c>
      <c r="AW609" s="13" t="s">
        <v>31</v>
      </c>
      <c r="AX609" s="13" t="s">
        <v>75</v>
      </c>
      <c r="AY609" s="169" t="s">
        <v>371</v>
      </c>
    </row>
    <row r="610" spans="2:51" s="13" customFormat="1" ht="11.25" x14ac:dyDescent="0.2">
      <c r="B610" s="168"/>
      <c r="D610" s="162" t="s">
        <v>379</v>
      </c>
      <c r="E610" s="169" t="s">
        <v>1</v>
      </c>
      <c r="F610" s="170" t="s">
        <v>4329</v>
      </c>
      <c r="H610" s="171">
        <v>2.5</v>
      </c>
      <c r="I610" s="172"/>
      <c r="L610" s="168"/>
      <c r="M610" s="173"/>
      <c r="T610" s="174"/>
      <c r="AT610" s="169" t="s">
        <v>379</v>
      </c>
      <c r="AU610" s="169" t="s">
        <v>88</v>
      </c>
      <c r="AV610" s="13" t="s">
        <v>88</v>
      </c>
      <c r="AW610" s="13" t="s">
        <v>31</v>
      </c>
      <c r="AX610" s="13" t="s">
        <v>75</v>
      </c>
      <c r="AY610" s="169" t="s">
        <v>371</v>
      </c>
    </row>
    <row r="611" spans="2:51" s="12" customFormat="1" ht="11.25" x14ac:dyDescent="0.2">
      <c r="B611" s="161"/>
      <c r="D611" s="162" t="s">
        <v>379</v>
      </c>
      <c r="E611" s="163" t="s">
        <v>1</v>
      </c>
      <c r="F611" s="164" t="s">
        <v>556</v>
      </c>
      <c r="H611" s="163" t="s">
        <v>1</v>
      </c>
      <c r="I611" s="165"/>
      <c r="L611" s="161"/>
      <c r="M611" s="166"/>
      <c r="T611" s="167"/>
      <c r="AT611" s="163" t="s">
        <v>379</v>
      </c>
      <c r="AU611" s="163" t="s">
        <v>88</v>
      </c>
      <c r="AV611" s="12" t="s">
        <v>82</v>
      </c>
      <c r="AW611" s="12" t="s">
        <v>31</v>
      </c>
      <c r="AX611" s="12" t="s">
        <v>75</v>
      </c>
      <c r="AY611" s="163" t="s">
        <v>371</v>
      </c>
    </row>
    <row r="612" spans="2:51" s="13" customFormat="1" ht="11.25" x14ac:dyDescent="0.2">
      <c r="B612" s="168"/>
      <c r="D612" s="162" t="s">
        <v>379</v>
      </c>
      <c r="E612" s="169" t="s">
        <v>1</v>
      </c>
      <c r="F612" s="170" t="s">
        <v>4330</v>
      </c>
      <c r="H612" s="171">
        <v>14.837999999999999</v>
      </c>
      <c r="I612" s="172"/>
      <c r="L612" s="168"/>
      <c r="M612" s="173"/>
      <c r="T612" s="174"/>
      <c r="AT612" s="169" t="s">
        <v>379</v>
      </c>
      <c r="AU612" s="169" t="s">
        <v>88</v>
      </c>
      <c r="AV612" s="13" t="s">
        <v>88</v>
      </c>
      <c r="AW612" s="13" t="s">
        <v>31</v>
      </c>
      <c r="AX612" s="13" t="s">
        <v>75</v>
      </c>
      <c r="AY612" s="169" t="s">
        <v>371</v>
      </c>
    </row>
    <row r="613" spans="2:51" s="13" customFormat="1" ht="11.25" x14ac:dyDescent="0.2">
      <c r="B613" s="168"/>
      <c r="D613" s="162" t="s">
        <v>379</v>
      </c>
      <c r="E613" s="169" t="s">
        <v>1</v>
      </c>
      <c r="F613" s="170" t="s">
        <v>4331</v>
      </c>
      <c r="H613" s="171">
        <v>3.1520000000000001</v>
      </c>
      <c r="I613" s="172"/>
      <c r="L613" s="168"/>
      <c r="M613" s="173"/>
      <c r="T613" s="174"/>
      <c r="AT613" s="169" t="s">
        <v>379</v>
      </c>
      <c r="AU613" s="169" t="s">
        <v>88</v>
      </c>
      <c r="AV613" s="13" t="s">
        <v>88</v>
      </c>
      <c r="AW613" s="13" t="s">
        <v>31</v>
      </c>
      <c r="AX613" s="13" t="s">
        <v>75</v>
      </c>
      <c r="AY613" s="169" t="s">
        <v>371</v>
      </c>
    </row>
    <row r="614" spans="2:51" s="13" customFormat="1" ht="11.25" x14ac:dyDescent="0.2">
      <c r="B614" s="168"/>
      <c r="D614" s="162" t="s">
        <v>379</v>
      </c>
      <c r="E614" s="169" t="s">
        <v>1</v>
      </c>
      <c r="F614" s="170" t="s">
        <v>4332</v>
      </c>
      <c r="H614" s="171">
        <v>2.3109999999999999</v>
      </c>
      <c r="I614" s="172"/>
      <c r="L614" s="168"/>
      <c r="M614" s="173"/>
      <c r="T614" s="174"/>
      <c r="AT614" s="169" t="s">
        <v>379</v>
      </c>
      <c r="AU614" s="169" t="s">
        <v>88</v>
      </c>
      <c r="AV614" s="13" t="s">
        <v>88</v>
      </c>
      <c r="AW614" s="13" t="s">
        <v>31</v>
      </c>
      <c r="AX614" s="13" t="s">
        <v>75</v>
      </c>
      <c r="AY614" s="169" t="s">
        <v>371</v>
      </c>
    </row>
    <row r="615" spans="2:51" s="13" customFormat="1" ht="11.25" x14ac:dyDescent="0.2">
      <c r="B615" s="168"/>
      <c r="D615" s="162" t="s">
        <v>379</v>
      </c>
      <c r="E615" s="169" t="s">
        <v>1</v>
      </c>
      <c r="F615" s="170" t="s">
        <v>4333</v>
      </c>
      <c r="H615" s="171">
        <v>30</v>
      </c>
      <c r="I615" s="172"/>
      <c r="L615" s="168"/>
      <c r="M615" s="173"/>
      <c r="T615" s="174"/>
      <c r="AT615" s="169" t="s">
        <v>379</v>
      </c>
      <c r="AU615" s="169" t="s">
        <v>88</v>
      </c>
      <c r="AV615" s="13" t="s">
        <v>88</v>
      </c>
      <c r="AW615" s="13" t="s">
        <v>31</v>
      </c>
      <c r="AX615" s="13" t="s">
        <v>75</v>
      </c>
      <c r="AY615" s="169" t="s">
        <v>371</v>
      </c>
    </row>
    <row r="616" spans="2:51" s="13" customFormat="1" ht="11.25" x14ac:dyDescent="0.2">
      <c r="B616" s="168"/>
      <c r="D616" s="162" t="s">
        <v>379</v>
      </c>
      <c r="E616" s="169" t="s">
        <v>1</v>
      </c>
      <c r="F616" s="170" t="s">
        <v>4334</v>
      </c>
      <c r="H616" s="171">
        <v>2.7719999999999998</v>
      </c>
      <c r="I616" s="172"/>
      <c r="L616" s="168"/>
      <c r="M616" s="173"/>
      <c r="T616" s="174"/>
      <c r="AT616" s="169" t="s">
        <v>379</v>
      </c>
      <c r="AU616" s="169" t="s">
        <v>88</v>
      </c>
      <c r="AV616" s="13" t="s">
        <v>88</v>
      </c>
      <c r="AW616" s="13" t="s">
        <v>31</v>
      </c>
      <c r="AX616" s="13" t="s">
        <v>75</v>
      </c>
      <c r="AY616" s="169" t="s">
        <v>371</v>
      </c>
    </row>
    <row r="617" spans="2:51" s="13" customFormat="1" ht="11.25" x14ac:dyDescent="0.2">
      <c r="B617" s="168"/>
      <c r="D617" s="162" t="s">
        <v>379</v>
      </c>
      <c r="E617" s="169" t="s">
        <v>1</v>
      </c>
      <c r="F617" s="170" t="s">
        <v>4335</v>
      </c>
      <c r="H617" s="171">
        <v>24</v>
      </c>
      <c r="I617" s="172"/>
      <c r="L617" s="168"/>
      <c r="M617" s="173"/>
      <c r="T617" s="174"/>
      <c r="AT617" s="169" t="s">
        <v>379</v>
      </c>
      <c r="AU617" s="169" t="s">
        <v>88</v>
      </c>
      <c r="AV617" s="13" t="s">
        <v>88</v>
      </c>
      <c r="AW617" s="13" t="s">
        <v>31</v>
      </c>
      <c r="AX617" s="13" t="s">
        <v>75</v>
      </c>
      <c r="AY617" s="169" t="s">
        <v>371</v>
      </c>
    </row>
    <row r="618" spans="2:51" s="13" customFormat="1" ht="11.25" x14ac:dyDescent="0.2">
      <c r="B618" s="168"/>
      <c r="D618" s="162" t="s">
        <v>379</v>
      </c>
      <c r="E618" s="169" t="s">
        <v>1</v>
      </c>
      <c r="F618" s="170" t="s">
        <v>4336</v>
      </c>
      <c r="H618" s="171">
        <v>3.9449999999999998</v>
      </c>
      <c r="I618" s="172"/>
      <c r="L618" s="168"/>
      <c r="M618" s="173"/>
      <c r="T618" s="174"/>
      <c r="AT618" s="169" t="s">
        <v>379</v>
      </c>
      <c r="AU618" s="169" t="s">
        <v>88</v>
      </c>
      <c r="AV618" s="13" t="s">
        <v>88</v>
      </c>
      <c r="AW618" s="13" t="s">
        <v>31</v>
      </c>
      <c r="AX618" s="13" t="s">
        <v>75</v>
      </c>
      <c r="AY618" s="169" t="s">
        <v>371</v>
      </c>
    </row>
    <row r="619" spans="2:51" s="13" customFormat="1" ht="11.25" x14ac:dyDescent="0.2">
      <c r="B619" s="168"/>
      <c r="D619" s="162" t="s">
        <v>379</v>
      </c>
      <c r="E619" s="169" t="s">
        <v>1</v>
      </c>
      <c r="F619" s="170" t="s">
        <v>4337</v>
      </c>
      <c r="H619" s="171">
        <v>2.1040000000000001</v>
      </c>
      <c r="I619" s="172"/>
      <c r="L619" s="168"/>
      <c r="M619" s="173"/>
      <c r="T619" s="174"/>
      <c r="AT619" s="169" t="s">
        <v>379</v>
      </c>
      <c r="AU619" s="169" t="s">
        <v>88</v>
      </c>
      <c r="AV619" s="13" t="s">
        <v>88</v>
      </c>
      <c r="AW619" s="13" t="s">
        <v>31</v>
      </c>
      <c r="AX619" s="13" t="s">
        <v>75</v>
      </c>
      <c r="AY619" s="169" t="s">
        <v>371</v>
      </c>
    </row>
    <row r="620" spans="2:51" s="13" customFormat="1" ht="11.25" x14ac:dyDescent="0.2">
      <c r="B620" s="168"/>
      <c r="D620" s="162" t="s">
        <v>379</v>
      </c>
      <c r="E620" s="169" t="s">
        <v>1</v>
      </c>
      <c r="F620" s="170" t="s">
        <v>4338</v>
      </c>
      <c r="H620" s="171">
        <v>2.9550000000000001</v>
      </c>
      <c r="I620" s="172"/>
      <c r="L620" s="168"/>
      <c r="M620" s="173"/>
      <c r="T620" s="174"/>
      <c r="AT620" s="169" t="s">
        <v>379</v>
      </c>
      <c r="AU620" s="169" t="s">
        <v>88</v>
      </c>
      <c r="AV620" s="13" t="s">
        <v>88</v>
      </c>
      <c r="AW620" s="13" t="s">
        <v>31</v>
      </c>
      <c r="AX620" s="13" t="s">
        <v>75</v>
      </c>
      <c r="AY620" s="169" t="s">
        <v>371</v>
      </c>
    </row>
    <row r="621" spans="2:51" s="13" customFormat="1" ht="11.25" x14ac:dyDescent="0.2">
      <c r="B621" s="168"/>
      <c r="D621" s="162" t="s">
        <v>379</v>
      </c>
      <c r="E621" s="169" t="s">
        <v>1</v>
      </c>
      <c r="F621" s="170" t="s">
        <v>4339</v>
      </c>
      <c r="H621" s="171">
        <v>3.1459999999999999</v>
      </c>
      <c r="I621" s="172"/>
      <c r="L621" s="168"/>
      <c r="M621" s="173"/>
      <c r="T621" s="174"/>
      <c r="AT621" s="169" t="s">
        <v>379</v>
      </c>
      <c r="AU621" s="169" t="s">
        <v>88</v>
      </c>
      <c r="AV621" s="13" t="s">
        <v>88</v>
      </c>
      <c r="AW621" s="13" t="s">
        <v>31</v>
      </c>
      <c r="AX621" s="13" t="s">
        <v>75</v>
      </c>
      <c r="AY621" s="169" t="s">
        <v>371</v>
      </c>
    </row>
    <row r="622" spans="2:51" s="13" customFormat="1" ht="11.25" x14ac:dyDescent="0.2">
      <c r="B622" s="168"/>
      <c r="D622" s="162" t="s">
        <v>379</v>
      </c>
      <c r="E622" s="169" t="s">
        <v>1</v>
      </c>
      <c r="F622" s="170" t="s">
        <v>4340</v>
      </c>
      <c r="H622" s="171">
        <v>4.5720000000000001</v>
      </c>
      <c r="I622" s="172"/>
      <c r="L622" s="168"/>
      <c r="M622" s="173"/>
      <c r="T622" s="174"/>
      <c r="AT622" s="169" t="s">
        <v>379</v>
      </c>
      <c r="AU622" s="169" t="s">
        <v>88</v>
      </c>
      <c r="AV622" s="13" t="s">
        <v>88</v>
      </c>
      <c r="AW622" s="13" t="s">
        <v>31</v>
      </c>
      <c r="AX622" s="13" t="s">
        <v>75</v>
      </c>
      <c r="AY622" s="169" t="s">
        <v>371</v>
      </c>
    </row>
    <row r="623" spans="2:51" s="13" customFormat="1" ht="11.25" x14ac:dyDescent="0.2">
      <c r="B623" s="168"/>
      <c r="D623" s="162" t="s">
        <v>379</v>
      </c>
      <c r="E623" s="169" t="s">
        <v>1</v>
      </c>
      <c r="F623" s="170" t="s">
        <v>4341</v>
      </c>
      <c r="H623" s="171">
        <v>19.995999999999999</v>
      </c>
      <c r="I623" s="172"/>
      <c r="L623" s="168"/>
      <c r="M623" s="173"/>
      <c r="T623" s="174"/>
      <c r="AT623" s="169" t="s">
        <v>379</v>
      </c>
      <c r="AU623" s="169" t="s">
        <v>88</v>
      </c>
      <c r="AV623" s="13" t="s">
        <v>88</v>
      </c>
      <c r="AW623" s="13" t="s">
        <v>31</v>
      </c>
      <c r="AX623" s="13" t="s">
        <v>75</v>
      </c>
      <c r="AY623" s="169" t="s">
        <v>371</v>
      </c>
    </row>
    <row r="624" spans="2:51" s="13" customFormat="1" ht="11.25" x14ac:dyDescent="0.2">
      <c r="B624" s="168"/>
      <c r="D624" s="162" t="s">
        <v>379</v>
      </c>
      <c r="E624" s="169" t="s">
        <v>1</v>
      </c>
      <c r="F624" s="170" t="s">
        <v>4331</v>
      </c>
      <c r="H624" s="171">
        <v>3.1520000000000001</v>
      </c>
      <c r="I624" s="172"/>
      <c r="L624" s="168"/>
      <c r="M624" s="173"/>
      <c r="T624" s="174"/>
      <c r="AT624" s="169" t="s">
        <v>379</v>
      </c>
      <c r="AU624" s="169" t="s">
        <v>88</v>
      </c>
      <c r="AV624" s="13" t="s">
        <v>88</v>
      </c>
      <c r="AW624" s="13" t="s">
        <v>31</v>
      </c>
      <c r="AX624" s="13" t="s">
        <v>75</v>
      </c>
      <c r="AY624" s="169" t="s">
        <v>371</v>
      </c>
    </row>
    <row r="625" spans="2:65" s="13" customFormat="1" ht="11.25" x14ac:dyDescent="0.2">
      <c r="B625" s="168"/>
      <c r="D625" s="162" t="s">
        <v>379</v>
      </c>
      <c r="E625" s="169" t="s">
        <v>1</v>
      </c>
      <c r="F625" s="170" t="s">
        <v>4342</v>
      </c>
      <c r="H625" s="171">
        <v>3.36</v>
      </c>
      <c r="I625" s="172"/>
      <c r="L625" s="168"/>
      <c r="M625" s="173"/>
      <c r="T625" s="174"/>
      <c r="AT625" s="169" t="s">
        <v>379</v>
      </c>
      <c r="AU625" s="169" t="s">
        <v>88</v>
      </c>
      <c r="AV625" s="13" t="s">
        <v>88</v>
      </c>
      <c r="AW625" s="13" t="s">
        <v>31</v>
      </c>
      <c r="AX625" s="13" t="s">
        <v>75</v>
      </c>
      <c r="AY625" s="169" t="s">
        <v>371</v>
      </c>
    </row>
    <row r="626" spans="2:65" s="12" customFormat="1" ht="11.25" x14ac:dyDescent="0.2">
      <c r="B626" s="161"/>
      <c r="D626" s="162" t="s">
        <v>379</v>
      </c>
      <c r="E626" s="163" t="s">
        <v>1</v>
      </c>
      <c r="F626" s="164" t="s">
        <v>503</v>
      </c>
      <c r="H626" s="163" t="s">
        <v>1</v>
      </c>
      <c r="I626" s="165"/>
      <c r="L626" s="161"/>
      <c r="M626" s="166"/>
      <c r="T626" s="167"/>
      <c r="AT626" s="163" t="s">
        <v>379</v>
      </c>
      <c r="AU626" s="163" t="s">
        <v>88</v>
      </c>
      <c r="AV626" s="12" t="s">
        <v>82</v>
      </c>
      <c r="AW626" s="12" t="s">
        <v>31</v>
      </c>
      <c r="AX626" s="12" t="s">
        <v>75</v>
      </c>
      <c r="AY626" s="163" t="s">
        <v>371</v>
      </c>
    </row>
    <row r="627" spans="2:65" s="13" customFormat="1" ht="11.25" x14ac:dyDescent="0.2">
      <c r="B627" s="168"/>
      <c r="D627" s="162" t="s">
        <v>379</v>
      </c>
      <c r="E627" s="169" t="s">
        <v>1</v>
      </c>
      <c r="F627" s="170" t="s">
        <v>4343</v>
      </c>
      <c r="H627" s="171">
        <v>3.3490000000000002</v>
      </c>
      <c r="I627" s="172"/>
      <c r="L627" s="168"/>
      <c r="M627" s="173"/>
      <c r="T627" s="174"/>
      <c r="AT627" s="169" t="s">
        <v>379</v>
      </c>
      <c r="AU627" s="169" t="s">
        <v>88</v>
      </c>
      <c r="AV627" s="13" t="s">
        <v>88</v>
      </c>
      <c r="AW627" s="13" t="s">
        <v>31</v>
      </c>
      <c r="AX627" s="13" t="s">
        <v>75</v>
      </c>
      <c r="AY627" s="169" t="s">
        <v>371</v>
      </c>
    </row>
    <row r="628" spans="2:65" s="13" customFormat="1" ht="11.25" x14ac:dyDescent="0.2">
      <c r="B628" s="168"/>
      <c r="D628" s="162" t="s">
        <v>379</v>
      </c>
      <c r="E628" s="169" t="s">
        <v>1</v>
      </c>
      <c r="F628" s="170" t="s">
        <v>4344</v>
      </c>
      <c r="H628" s="171">
        <v>12.608000000000001</v>
      </c>
      <c r="I628" s="172"/>
      <c r="L628" s="168"/>
      <c r="M628" s="173"/>
      <c r="T628" s="174"/>
      <c r="AT628" s="169" t="s">
        <v>379</v>
      </c>
      <c r="AU628" s="169" t="s">
        <v>88</v>
      </c>
      <c r="AV628" s="13" t="s">
        <v>88</v>
      </c>
      <c r="AW628" s="13" t="s">
        <v>31</v>
      </c>
      <c r="AX628" s="13" t="s">
        <v>75</v>
      </c>
      <c r="AY628" s="169" t="s">
        <v>371</v>
      </c>
    </row>
    <row r="629" spans="2:65" s="13" customFormat="1" ht="11.25" x14ac:dyDescent="0.2">
      <c r="B629" s="168"/>
      <c r="D629" s="162" t="s">
        <v>379</v>
      </c>
      <c r="E629" s="169" t="s">
        <v>1</v>
      </c>
      <c r="F629" s="170" t="s">
        <v>4345</v>
      </c>
      <c r="H629" s="171">
        <v>5.5439999999999996</v>
      </c>
      <c r="I629" s="172"/>
      <c r="L629" s="168"/>
      <c r="M629" s="173"/>
      <c r="T629" s="174"/>
      <c r="AT629" s="169" t="s">
        <v>379</v>
      </c>
      <c r="AU629" s="169" t="s">
        <v>88</v>
      </c>
      <c r="AV629" s="13" t="s">
        <v>88</v>
      </c>
      <c r="AW629" s="13" t="s">
        <v>31</v>
      </c>
      <c r="AX629" s="13" t="s">
        <v>75</v>
      </c>
      <c r="AY629" s="169" t="s">
        <v>371</v>
      </c>
    </row>
    <row r="630" spans="2:65" s="12" customFormat="1" ht="11.25" x14ac:dyDescent="0.2">
      <c r="B630" s="161"/>
      <c r="D630" s="162" t="s">
        <v>379</v>
      </c>
      <c r="E630" s="163" t="s">
        <v>1</v>
      </c>
      <c r="F630" s="164" t="s">
        <v>4105</v>
      </c>
      <c r="H630" s="163" t="s">
        <v>1</v>
      </c>
      <c r="I630" s="165"/>
      <c r="L630" s="161"/>
      <c r="M630" s="166"/>
      <c r="T630" s="167"/>
      <c r="AT630" s="163" t="s">
        <v>379</v>
      </c>
      <c r="AU630" s="163" t="s">
        <v>88</v>
      </c>
      <c r="AV630" s="12" t="s">
        <v>82</v>
      </c>
      <c r="AW630" s="12" t="s">
        <v>31</v>
      </c>
      <c r="AX630" s="12" t="s">
        <v>75</v>
      </c>
      <c r="AY630" s="163" t="s">
        <v>371</v>
      </c>
    </row>
    <row r="631" spans="2:65" s="13" customFormat="1" ht="11.25" x14ac:dyDescent="0.2">
      <c r="B631" s="168"/>
      <c r="D631" s="162" t="s">
        <v>379</v>
      </c>
      <c r="E631" s="169" t="s">
        <v>1</v>
      </c>
      <c r="F631" s="170" t="s">
        <v>4346</v>
      </c>
      <c r="H631" s="171">
        <v>6.8339999999999996</v>
      </c>
      <c r="I631" s="172"/>
      <c r="L631" s="168"/>
      <c r="M631" s="173"/>
      <c r="T631" s="174"/>
      <c r="AT631" s="169" t="s">
        <v>379</v>
      </c>
      <c r="AU631" s="169" t="s">
        <v>88</v>
      </c>
      <c r="AV631" s="13" t="s">
        <v>88</v>
      </c>
      <c r="AW631" s="13" t="s">
        <v>31</v>
      </c>
      <c r="AX631" s="13" t="s">
        <v>75</v>
      </c>
      <c r="AY631" s="169" t="s">
        <v>371</v>
      </c>
    </row>
    <row r="632" spans="2:65" s="13" customFormat="1" ht="11.25" x14ac:dyDescent="0.2">
      <c r="B632" s="168"/>
      <c r="D632" s="162" t="s">
        <v>379</v>
      </c>
      <c r="E632" s="169" t="s">
        <v>1</v>
      </c>
      <c r="F632" s="170" t="s">
        <v>4347</v>
      </c>
      <c r="H632" s="171">
        <v>6.3040000000000003</v>
      </c>
      <c r="I632" s="172"/>
      <c r="L632" s="168"/>
      <c r="M632" s="173"/>
      <c r="T632" s="174"/>
      <c r="AT632" s="169" t="s">
        <v>379</v>
      </c>
      <c r="AU632" s="169" t="s">
        <v>88</v>
      </c>
      <c r="AV632" s="13" t="s">
        <v>88</v>
      </c>
      <c r="AW632" s="13" t="s">
        <v>31</v>
      </c>
      <c r="AX632" s="13" t="s">
        <v>75</v>
      </c>
      <c r="AY632" s="169" t="s">
        <v>371</v>
      </c>
    </row>
    <row r="633" spans="2:65" s="14" customFormat="1" ht="11.25" x14ac:dyDescent="0.2">
      <c r="B633" s="175"/>
      <c r="D633" s="162" t="s">
        <v>379</v>
      </c>
      <c r="E633" s="176" t="s">
        <v>1</v>
      </c>
      <c r="F633" s="177" t="s">
        <v>383</v>
      </c>
      <c r="H633" s="178">
        <v>159.80000000000001</v>
      </c>
      <c r="I633" s="179"/>
      <c r="L633" s="175"/>
      <c r="M633" s="180"/>
      <c r="T633" s="181"/>
      <c r="AT633" s="176" t="s">
        <v>379</v>
      </c>
      <c r="AU633" s="176" t="s">
        <v>88</v>
      </c>
      <c r="AV633" s="14" t="s">
        <v>384</v>
      </c>
      <c r="AW633" s="14" t="s">
        <v>31</v>
      </c>
      <c r="AX633" s="14" t="s">
        <v>75</v>
      </c>
      <c r="AY633" s="176" t="s">
        <v>371</v>
      </c>
    </row>
    <row r="634" spans="2:65" s="15" customFormat="1" ht="11.25" x14ac:dyDescent="0.2">
      <c r="B634" s="182"/>
      <c r="D634" s="162" t="s">
        <v>379</v>
      </c>
      <c r="E634" s="183" t="s">
        <v>1</v>
      </c>
      <c r="F634" s="184" t="s">
        <v>385</v>
      </c>
      <c r="H634" s="185">
        <v>159.80000000000001</v>
      </c>
      <c r="I634" s="186"/>
      <c r="L634" s="182"/>
      <c r="M634" s="187"/>
      <c r="T634" s="188"/>
      <c r="AT634" s="183" t="s">
        <v>379</v>
      </c>
      <c r="AU634" s="183" t="s">
        <v>88</v>
      </c>
      <c r="AV634" s="15" t="s">
        <v>377</v>
      </c>
      <c r="AW634" s="15" t="s">
        <v>31</v>
      </c>
      <c r="AX634" s="15" t="s">
        <v>82</v>
      </c>
      <c r="AY634" s="183" t="s">
        <v>371</v>
      </c>
    </row>
    <row r="635" spans="2:65" s="1" customFormat="1" ht="24.2" customHeight="1" x14ac:dyDescent="0.2">
      <c r="B635" s="147"/>
      <c r="C635" s="148" t="s">
        <v>784</v>
      </c>
      <c r="D635" s="148" t="s">
        <v>373</v>
      </c>
      <c r="E635" s="149" t="s">
        <v>4348</v>
      </c>
      <c r="F635" s="150" t="s">
        <v>4349</v>
      </c>
      <c r="G635" s="151" t="s">
        <v>489</v>
      </c>
      <c r="H635" s="152">
        <v>10.606</v>
      </c>
      <c r="I635" s="153"/>
      <c r="J635" s="154">
        <f>ROUND(I635*H635,2)</f>
        <v>0</v>
      </c>
      <c r="K635" s="150"/>
      <c r="L635" s="32"/>
      <c r="M635" s="155" t="s">
        <v>1</v>
      </c>
      <c r="N635" s="156" t="s">
        <v>41</v>
      </c>
      <c r="P635" s="157">
        <f>O635*H635</f>
        <v>0</v>
      </c>
      <c r="Q635" s="157">
        <v>9.7440000000000002E-5</v>
      </c>
      <c r="R635" s="157">
        <f>Q635*H635</f>
        <v>1.03344864E-3</v>
      </c>
      <c r="S635" s="157">
        <v>4.8000000000000001E-2</v>
      </c>
      <c r="T635" s="158">
        <f>S635*H635</f>
        <v>0.50908799999999998</v>
      </c>
      <c r="AR635" s="159" t="s">
        <v>377</v>
      </c>
      <c r="AT635" s="159" t="s">
        <v>373</v>
      </c>
      <c r="AU635" s="159" t="s">
        <v>88</v>
      </c>
      <c r="AY635" s="17" t="s">
        <v>371</v>
      </c>
      <c r="BE635" s="160">
        <f>IF(N635="základná",J635,0)</f>
        <v>0</v>
      </c>
      <c r="BF635" s="160">
        <f>IF(N635="znížená",J635,0)</f>
        <v>0</v>
      </c>
      <c r="BG635" s="160">
        <f>IF(N635="zákl. prenesená",J635,0)</f>
        <v>0</v>
      </c>
      <c r="BH635" s="160">
        <f>IF(N635="zníž. prenesená",J635,0)</f>
        <v>0</v>
      </c>
      <c r="BI635" s="160">
        <f>IF(N635="nulová",J635,0)</f>
        <v>0</v>
      </c>
      <c r="BJ635" s="17" t="s">
        <v>88</v>
      </c>
      <c r="BK635" s="160">
        <f>ROUND(I635*H635,2)</f>
        <v>0</v>
      </c>
      <c r="BL635" s="17" t="s">
        <v>377</v>
      </c>
      <c r="BM635" s="159" t="s">
        <v>4350</v>
      </c>
    </row>
    <row r="636" spans="2:65" s="12" customFormat="1" ht="11.25" x14ac:dyDescent="0.2">
      <c r="B636" s="161"/>
      <c r="D636" s="162" t="s">
        <v>379</v>
      </c>
      <c r="E636" s="163" t="s">
        <v>1</v>
      </c>
      <c r="F636" s="164" t="s">
        <v>4351</v>
      </c>
      <c r="H636" s="163" t="s">
        <v>1</v>
      </c>
      <c r="I636" s="165"/>
      <c r="L636" s="161"/>
      <c r="M636" s="166"/>
      <c r="T636" s="167"/>
      <c r="AT636" s="163" t="s">
        <v>379</v>
      </c>
      <c r="AU636" s="163" t="s">
        <v>88</v>
      </c>
      <c r="AV636" s="12" t="s">
        <v>82</v>
      </c>
      <c r="AW636" s="12" t="s">
        <v>31</v>
      </c>
      <c r="AX636" s="12" t="s">
        <v>75</v>
      </c>
      <c r="AY636" s="163" t="s">
        <v>371</v>
      </c>
    </row>
    <row r="637" spans="2:65" s="13" customFormat="1" ht="11.25" x14ac:dyDescent="0.2">
      <c r="B637" s="168"/>
      <c r="D637" s="162" t="s">
        <v>379</v>
      </c>
      <c r="E637" s="169" t="s">
        <v>1</v>
      </c>
      <c r="F637" s="170" t="s">
        <v>4352</v>
      </c>
      <c r="H637" s="171">
        <v>10.606</v>
      </c>
      <c r="I637" s="172"/>
      <c r="L637" s="168"/>
      <c r="M637" s="173"/>
      <c r="T637" s="174"/>
      <c r="AT637" s="169" t="s">
        <v>379</v>
      </c>
      <c r="AU637" s="169" t="s">
        <v>88</v>
      </c>
      <c r="AV637" s="13" t="s">
        <v>88</v>
      </c>
      <c r="AW637" s="13" t="s">
        <v>31</v>
      </c>
      <c r="AX637" s="13" t="s">
        <v>75</v>
      </c>
      <c r="AY637" s="169" t="s">
        <v>371</v>
      </c>
    </row>
    <row r="638" spans="2:65" s="15" customFormat="1" ht="11.25" x14ac:dyDescent="0.2">
      <c r="B638" s="182"/>
      <c r="D638" s="162" t="s">
        <v>379</v>
      </c>
      <c r="E638" s="183" t="s">
        <v>1</v>
      </c>
      <c r="F638" s="184" t="s">
        <v>385</v>
      </c>
      <c r="H638" s="185">
        <v>10.606</v>
      </c>
      <c r="I638" s="186"/>
      <c r="L638" s="182"/>
      <c r="M638" s="187"/>
      <c r="T638" s="188"/>
      <c r="AT638" s="183" t="s">
        <v>379</v>
      </c>
      <c r="AU638" s="183" t="s">
        <v>88</v>
      </c>
      <c r="AV638" s="15" t="s">
        <v>377</v>
      </c>
      <c r="AW638" s="15" t="s">
        <v>31</v>
      </c>
      <c r="AX638" s="15" t="s">
        <v>82</v>
      </c>
      <c r="AY638" s="183" t="s">
        <v>371</v>
      </c>
    </row>
    <row r="639" spans="2:65" s="1" customFormat="1" ht="37.9" customHeight="1" x14ac:dyDescent="0.2">
      <c r="B639" s="147"/>
      <c r="C639" s="148" t="s">
        <v>791</v>
      </c>
      <c r="D639" s="148" t="s">
        <v>373</v>
      </c>
      <c r="E639" s="149" t="s">
        <v>4353</v>
      </c>
      <c r="F639" s="150" t="s">
        <v>4354</v>
      </c>
      <c r="G639" s="151" t="s">
        <v>489</v>
      </c>
      <c r="H639" s="152">
        <v>23.44</v>
      </c>
      <c r="I639" s="153"/>
      <c r="J639" s="154">
        <f>ROUND(I639*H639,2)</f>
        <v>0</v>
      </c>
      <c r="K639" s="150"/>
      <c r="L639" s="32"/>
      <c r="M639" s="155" t="s">
        <v>1</v>
      </c>
      <c r="N639" s="156" t="s">
        <v>41</v>
      </c>
      <c r="P639" s="157">
        <f>O639*H639</f>
        <v>0</v>
      </c>
      <c r="Q639" s="157">
        <v>0</v>
      </c>
      <c r="R639" s="157">
        <f>Q639*H639</f>
        <v>0</v>
      </c>
      <c r="S639" s="157">
        <v>7.0999999999999994E-2</v>
      </c>
      <c r="T639" s="158">
        <f>S639*H639</f>
        <v>1.6642399999999999</v>
      </c>
      <c r="AR639" s="159" t="s">
        <v>377</v>
      </c>
      <c r="AT639" s="159" t="s">
        <v>373</v>
      </c>
      <c r="AU639" s="159" t="s">
        <v>88</v>
      </c>
      <c r="AY639" s="17" t="s">
        <v>371</v>
      </c>
      <c r="BE639" s="160">
        <f>IF(N639="základná",J639,0)</f>
        <v>0</v>
      </c>
      <c r="BF639" s="160">
        <f>IF(N639="znížená",J639,0)</f>
        <v>0</v>
      </c>
      <c r="BG639" s="160">
        <f>IF(N639="zákl. prenesená",J639,0)</f>
        <v>0</v>
      </c>
      <c r="BH639" s="160">
        <f>IF(N639="zníž. prenesená",J639,0)</f>
        <v>0</v>
      </c>
      <c r="BI639" s="160">
        <f>IF(N639="nulová",J639,0)</f>
        <v>0</v>
      </c>
      <c r="BJ639" s="17" t="s">
        <v>88</v>
      </c>
      <c r="BK639" s="160">
        <f>ROUND(I639*H639,2)</f>
        <v>0</v>
      </c>
      <c r="BL639" s="17" t="s">
        <v>377</v>
      </c>
      <c r="BM639" s="159" t="s">
        <v>4355</v>
      </c>
    </row>
    <row r="640" spans="2:65" s="12" customFormat="1" ht="11.25" x14ac:dyDescent="0.2">
      <c r="B640" s="161"/>
      <c r="D640" s="162" t="s">
        <v>379</v>
      </c>
      <c r="E640" s="163" t="s">
        <v>1</v>
      </c>
      <c r="F640" s="164" t="s">
        <v>4056</v>
      </c>
      <c r="H640" s="163" t="s">
        <v>1</v>
      </c>
      <c r="I640" s="165"/>
      <c r="L640" s="161"/>
      <c r="M640" s="166"/>
      <c r="T640" s="167"/>
      <c r="AT640" s="163" t="s">
        <v>379</v>
      </c>
      <c r="AU640" s="163" t="s">
        <v>88</v>
      </c>
      <c r="AV640" s="12" t="s">
        <v>82</v>
      </c>
      <c r="AW640" s="12" t="s">
        <v>31</v>
      </c>
      <c r="AX640" s="12" t="s">
        <v>75</v>
      </c>
      <c r="AY640" s="163" t="s">
        <v>371</v>
      </c>
    </row>
    <row r="641" spans="2:65" s="12" customFormat="1" ht="11.25" x14ac:dyDescent="0.2">
      <c r="B641" s="161"/>
      <c r="D641" s="162" t="s">
        <v>379</v>
      </c>
      <c r="E641" s="163" t="s">
        <v>1</v>
      </c>
      <c r="F641" s="164" t="s">
        <v>4107</v>
      </c>
      <c r="H641" s="163" t="s">
        <v>1</v>
      </c>
      <c r="I641" s="165"/>
      <c r="L641" s="161"/>
      <c r="M641" s="166"/>
      <c r="T641" s="167"/>
      <c r="AT641" s="163" t="s">
        <v>379</v>
      </c>
      <c r="AU641" s="163" t="s">
        <v>88</v>
      </c>
      <c r="AV641" s="12" t="s">
        <v>82</v>
      </c>
      <c r="AW641" s="12" t="s">
        <v>31</v>
      </c>
      <c r="AX641" s="12" t="s">
        <v>75</v>
      </c>
      <c r="AY641" s="163" t="s">
        <v>371</v>
      </c>
    </row>
    <row r="642" spans="2:65" s="13" customFormat="1" ht="11.25" x14ac:dyDescent="0.2">
      <c r="B642" s="168"/>
      <c r="D642" s="162" t="s">
        <v>379</v>
      </c>
      <c r="E642" s="169" t="s">
        <v>1</v>
      </c>
      <c r="F642" s="170" t="s">
        <v>4356</v>
      </c>
      <c r="H642" s="171">
        <v>2.86</v>
      </c>
      <c r="I642" s="172"/>
      <c r="L642" s="168"/>
      <c r="M642" s="173"/>
      <c r="T642" s="174"/>
      <c r="AT642" s="169" t="s">
        <v>379</v>
      </c>
      <c r="AU642" s="169" t="s">
        <v>88</v>
      </c>
      <c r="AV642" s="13" t="s">
        <v>88</v>
      </c>
      <c r="AW642" s="13" t="s">
        <v>31</v>
      </c>
      <c r="AX642" s="13" t="s">
        <v>75</v>
      </c>
      <c r="AY642" s="169" t="s">
        <v>371</v>
      </c>
    </row>
    <row r="643" spans="2:65" s="12" customFormat="1" ht="11.25" x14ac:dyDescent="0.2">
      <c r="B643" s="161"/>
      <c r="D643" s="162" t="s">
        <v>379</v>
      </c>
      <c r="E643" s="163" t="s">
        <v>1</v>
      </c>
      <c r="F643" s="164" t="s">
        <v>4109</v>
      </c>
      <c r="H643" s="163" t="s">
        <v>1</v>
      </c>
      <c r="I643" s="165"/>
      <c r="L643" s="161"/>
      <c r="M643" s="166"/>
      <c r="T643" s="167"/>
      <c r="AT643" s="163" t="s">
        <v>379</v>
      </c>
      <c r="AU643" s="163" t="s">
        <v>88</v>
      </c>
      <c r="AV643" s="12" t="s">
        <v>82</v>
      </c>
      <c r="AW643" s="12" t="s">
        <v>31</v>
      </c>
      <c r="AX643" s="12" t="s">
        <v>75</v>
      </c>
      <c r="AY643" s="163" t="s">
        <v>371</v>
      </c>
    </row>
    <row r="644" spans="2:65" s="13" customFormat="1" ht="11.25" x14ac:dyDescent="0.2">
      <c r="B644" s="168"/>
      <c r="D644" s="162" t="s">
        <v>379</v>
      </c>
      <c r="E644" s="169" t="s">
        <v>1</v>
      </c>
      <c r="F644" s="170" t="s">
        <v>4356</v>
      </c>
      <c r="H644" s="171">
        <v>2.86</v>
      </c>
      <c r="I644" s="172"/>
      <c r="L644" s="168"/>
      <c r="M644" s="173"/>
      <c r="T644" s="174"/>
      <c r="AT644" s="169" t="s">
        <v>379</v>
      </c>
      <c r="AU644" s="169" t="s">
        <v>88</v>
      </c>
      <c r="AV644" s="13" t="s">
        <v>88</v>
      </c>
      <c r="AW644" s="13" t="s">
        <v>31</v>
      </c>
      <c r="AX644" s="13" t="s">
        <v>75</v>
      </c>
      <c r="AY644" s="169" t="s">
        <v>371</v>
      </c>
    </row>
    <row r="645" spans="2:65" s="12" customFormat="1" ht="11.25" x14ac:dyDescent="0.2">
      <c r="B645" s="161"/>
      <c r="D645" s="162" t="s">
        <v>379</v>
      </c>
      <c r="E645" s="163" t="s">
        <v>1</v>
      </c>
      <c r="F645" s="164" t="s">
        <v>4357</v>
      </c>
      <c r="H645" s="163" t="s">
        <v>1</v>
      </c>
      <c r="I645" s="165"/>
      <c r="L645" s="161"/>
      <c r="M645" s="166"/>
      <c r="T645" s="167"/>
      <c r="AT645" s="163" t="s">
        <v>379</v>
      </c>
      <c r="AU645" s="163" t="s">
        <v>88</v>
      </c>
      <c r="AV645" s="12" t="s">
        <v>82</v>
      </c>
      <c r="AW645" s="12" t="s">
        <v>31</v>
      </c>
      <c r="AX645" s="12" t="s">
        <v>75</v>
      </c>
      <c r="AY645" s="163" t="s">
        <v>371</v>
      </c>
    </row>
    <row r="646" spans="2:65" s="13" customFormat="1" ht="11.25" x14ac:dyDescent="0.2">
      <c r="B646" s="168"/>
      <c r="D646" s="162" t="s">
        <v>379</v>
      </c>
      <c r="E646" s="169" t="s">
        <v>1</v>
      </c>
      <c r="F646" s="170" t="s">
        <v>4358</v>
      </c>
      <c r="H646" s="171">
        <v>12</v>
      </c>
      <c r="I646" s="172"/>
      <c r="L646" s="168"/>
      <c r="M646" s="173"/>
      <c r="T646" s="174"/>
      <c r="AT646" s="169" t="s">
        <v>379</v>
      </c>
      <c r="AU646" s="169" t="s">
        <v>88</v>
      </c>
      <c r="AV646" s="13" t="s">
        <v>88</v>
      </c>
      <c r="AW646" s="13" t="s">
        <v>31</v>
      </c>
      <c r="AX646" s="13" t="s">
        <v>75</v>
      </c>
      <c r="AY646" s="169" t="s">
        <v>371</v>
      </c>
    </row>
    <row r="647" spans="2:65" s="12" customFormat="1" ht="11.25" x14ac:dyDescent="0.2">
      <c r="B647" s="161"/>
      <c r="D647" s="162" t="s">
        <v>379</v>
      </c>
      <c r="E647" s="163" t="s">
        <v>1</v>
      </c>
      <c r="F647" s="164" t="s">
        <v>4110</v>
      </c>
      <c r="H647" s="163" t="s">
        <v>1</v>
      </c>
      <c r="I647" s="165"/>
      <c r="L647" s="161"/>
      <c r="M647" s="166"/>
      <c r="T647" s="167"/>
      <c r="AT647" s="163" t="s">
        <v>379</v>
      </c>
      <c r="AU647" s="163" t="s">
        <v>88</v>
      </c>
      <c r="AV647" s="12" t="s">
        <v>82</v>
      </c>
      <c r="AW647" s="12" t="s">
        <v>31</v>
      </c>
      <c r="AX647" s="12" t="s">
        <v>75</v>
      </c>
      <c r="AY647" s="163" t="s">
        <v>371</v>
      </c>
    </row>
    <row r="648" spans="2:65" s="13" customFormat="1" ht="11.25" x14ac:dyDescent="0.2">
      <c r="B648" s="168"/>
      <c r="D648" s="162" t="s">
        <v>379</v>
      </c>
      <c r="E648" s="169" t="s">
        <v>1</v>
      </c>
      <c r="F648" s="170" t="s">
        <v>4356</v>
      </c>
      <c r="H648" s="171">
        <v>2.86</v>
      </c>
      <c r="I648" s="172"/>
      <c r="L648" s="168"/>
      <c r="M648" s="173"/>
      <c r="T648" s="174"/>
      <c r="AT648" s="169" t="s">
        <v>379</v>
      </c>
      <c r="AU648" s="169" t="s">
        <v>88</v>
      </c>
      <c r="AV648" s="13" t="s">
        <v>88</v>
      </c>
      <c r="AW648" s="13" t="s">
        <v>31</v>
      </c>
      <c r="AX648" s="13" t="s">
        <v>75</v>
      </c>
      <c r="AY648" s="169" t="s">
        <v>371</v>
      </c>
    </row>
    <row r="649" spans="2:65" s="12" customFormat="1" ht="11.25" x14ac:dyDescent="0.2">
      <c r="B649" s="161"/>
      <c r="D649" s="162" t="s">
        <v>379</v>
      </c>
      <c r="E649" s="163" t="s">
        <v>1</v>
      </c>
      <c r="F649" s="164" t="s">
        <v>4111</v>
      </c>
      <c r="H649" s="163" t="s">
        <v>1</v>
      </c>
      <c r="I649" s="165"/>
      <c r="L649" s="161"/>
      <c r="M649" s="166"/>
      <c r="T649" s="167"/>
      <c r="AT649" s="163" t="s">
        <v>379</v>
      </c>
      <c r="AU649" s="163" t="s">
        <v>88</v>
      </c>
      <c r="AV649" s="12" t="s">
        <v>82</v>
      </c>
      <c r="AW649" s="12" t="s">
        <v>31</v>
      </c>
      <c r="AX649" s="12" t="s">
        <v>75</v>
      </c>
      <c r="AY649" s="163" t="s">
        <v>371</v>
      </c>
    </row>
    <row r="650" spans="2:65" s="13" customFormat="1" ht="11.25" x14ac:dyDescent="0.2">
      <c r="B650" s="168"/>
      <c r="D650" s="162" t="s">
        <v>379</v>
      </c>
      <c r="E650" s="169" t="s">
        <v>1</v>
      </c>
      <c r="F650" s="170" t="s">
        <v>4356</v>
      </c>
      <c r="H650" s="171">
        <v>2.86</v>
      </c>
      <c r="I650" s="172"/>
      <c r="L650" s="168"/>
      <c r="M650" s="173"/>
      <c r="T650" s="174"/>
      <c r="AT650" s="169" t="s">
        <v>379</v>
      </c>
      <c r="AU650" s="169" t="s">
        <v>88</v>
      </c>
      <c r="AV650" s="13" t="s">
        <v>88</v>
      </c>
      <c r="AW650" s="13" t="s">
        <v>31</v>
      </c>
      <c r="AX650" s="13" t="s">
        <v>75</v>
      </c>
      <c r="AY650" s="169" t="s">
        <v>371</v>
      </c>
    </row>
    <row r="651" spans="2:65" s="14" customFormat="1" ht="11.25" x14ac:dyDescent="0.2">
      <c r="B651" s="175"/>
      <c r="D651" s="162" t="s">
        <v>379</v>
      </c>
      <c r="E651" s="176" t="s">
        <v>1</v>
      </c>
      <c r="F651" s="177" t="s">
        <v>383</v>
      </c>
      <c r="H651" s="178">
        <v>23.44</v>
      </c>
      <c r="I651" s="179"/>
      <c r="L651" s="175"/>
      <c r="M651" s="180"/>
      <c r="T651" s="181"/>
      <c r="AT651" s="176" t="s">
        <v>379</v>
      </c>
      <c r="AU651" s="176" t="s">
        <v>88</v>
      </c>
      <c r="AV651" s="14" t="s">
        <v>384</v>
      </c>
      <c r="AW651" s="14" t="s">
        <v>31</v>
      </c>
      <c r="AX651" s="14" t="s">
        <v>75</v>
      </c>
      <c r="AY651" s="176" t="s">
        <v>371</v>
      </c>
    </row>
    <row r="652" spans="2:65" s="15" customFormat="1" ht="11.25" x14ac:dyDescent="0.2">
      <c r="B652" s="182"/>
      <c r="D652" s="162" t="s">
        <v>379</v>
      </c>
      <c r="E652" s="183" t="s">
        <v>1</v>
      </c>
      <c r="F652" s="184" t="s">
        <v>385</v>
      </c>
      <c r="H652" s="185">
        <v>23.44</v>
      </c>
      <c r="I652" s="186"/>
      <c r="L652" s="182"/>
      <c r="M652" s="187"/>
      <c r="T652" s="188"/>
      <c r="AT652" s="183" t="s">
        <v>379</v>
      </c>
      <c r="AU652" s="183" t="s">
        <v>88</v>
      </c>
      <c r="AV652" s="15" t="s">
        <v>377</v>
      </c>
      <c r="AW652" s="15" t="s">
        <v>31</v>
      </c>
      <c r="AX652" s="15" t="s">
        <v>82</v>
      </c>
      <c r="AY652" s="183" t="s">
        <v>371</v>
      </c>
    </row>
    <row r="653" spans="2:65" s="1" customFormat="1" ht="33" customHeight="1" x14ac:dyDescent="0.2">
      <c r="B653" s="147"/>
      <c r="C653" s="148" t="s">
        <v>795</v>
      </c>
      <c r="D653" s="148" t="s">
        <v>373</v>
      </c>
      <c r="E653" s="149" t="s">
        <v>4359</v>
      </c>
      <c r="F653" s="150" t="s">
        <v>4360</v>
      </c>
      <c r="G653" s="151" t="s">
        <v>376</v>
      </c>
      <c r="H653" s="152">
        <v>9587.2240000000002</v>
      </c>
      <c r="I653" s="153"/>
      <c r="J653" s="154">
        <f>ROUND(I653*H653,2)</f>
        <v>0</v>
      </c>
      <c r="K653" s="150"/>
      <c r="L653" s="32"/>
      <c r="M653" s="155" t="s">
        <v>1</v>
      </c>
      <c r="N653" s="156" t="s">
        <v>41</v>
      </c>
      <c r="P653" s="157">
        <f>O653*H653</f>
        <v>0</v>
      </c>
      <c r="Q653" s="157">
        <v>0</v>
      </c>
      <c r="R653" s="157">
        <f>Q653*H653</f>
        <v>0</v>
      </c>
      <c r="S653" s="157">
        <v>0.01</v>
      </c>
      <c r="T653" s="158">
        <f>S653*H653</f>
        <v>95.872240000000005</v>
      </c>
      <c r="AR653" s="159" t="s">
        <v>377</v>
      </c>
      <c r="AT653" s="159" t="s">
        <v>373</v>
      </c>
      <c r="AU653" s="159" t="s">
        <v>88</v>
      </c>
      <c r="AY653" s="17" t="s">
        <v>371</v>
      </c>
      <c r="BE653" s="160">
        <f>IF(N653="základná",J653,0)</f>
        <v>0</v>
      </c>
      <c r="BF653" s="160">
        <f>IF(N653="znížená",J653,0)</f>
        <v>0</v>
      </c>
      <c r="BG653" s="160">
        <f>IF(N653="zákl. prenesená",J653,0)</f>
        <v>0</v>
      </c>
      <c r="BH653" s="160">
        <f>IF(N653="zníž. prenesená",J653,0)</f>
        <v>0</v>
      </c>
      <c r="BI653" s="160">
        <f>IF(N653="nulová",J653,0)</f>
        <v>0</v>
      </c>
      <c r="BJ653" s="17" t="s">
        <v>88</v>
      </c>
      <c r="BK653" s="160">
        <f>ROUND(I653*H653,2)</f>
        <v>0</v>
      </c>
      <c r="BL653" s="17" t="s">
        <v>377</v>
      </c>
      <c r="BM653" s="159" t="s">
        <v>4361</v>
      </c>
    </row>
    <row r="654" spans="2:65" s="12" customFormat="1" ht="11.25" x14ac:dyDescent="0.2">
      <c r="B654" s="161"/>
      <c r="D654" s="162" t="s">
        <v>379</v>
      </c>
      <c r="E654" s="163" t="s">
        <v>1</v>
      </c>
      <c r="F654" s="164" t="s">
        <v>491</v>
      </c>
      <c r="H654" s="163" t="s">
        <v>1</v>
      </c>
      <c r="I654" s="165"/>
      <c r="L654" s="161"/>
      <c r="M654" s="166"/>
      <c r="T654" s="167"/>
      <c r="AT654" s="163" t="s">
        <v>379</v>
      </c>
      <c r="AU654" s="163" t="s">
        <v>88</v>
      </c>
      <c r="AV654" s="12" t="s">
        <v>82</v>
      </c>
      <c r="AW654" s="12" t="s">
        <v>31</v>
      </c>
      <c r="AX654" s="12" t="s">
        <v>75</v>
      </c>
      <c r="AY654" s="163" t="s">
        <v>371</v>
      </c>
    </row>
    <row r="655" spans="2:65" s="13" customFormat="1" ht="11.25" x14ac:dyDescent="0.2">
      <c r="B655" s="168"/>
      <c r="D655" s="162" t="s">
        <v>379</v>
      </c>
      <c r="E655" s="169" t="s">
        <v>1</v>
      </c>
      <c r="F655" s="170" t="s">
        <v>215</v>
      </c>
      <c r="H655" s="171">
        <v>9587.2240000000002</v>
      </c>
      <c r="I655" s="172"/>
      <c r="L655" s="168"/>
      <c r="M655" s="173"/>
      <c r="T655" s="174"/>
      <c r="AT655" s="169" t="s">
        <v>379</v>
      </c>
      <c r="AU655" s="169" t="s">
        <v>88</v>
      </c>
      <c r="AV655" s="13" t="s">
        <v>88</v>
      </c>
      <c r="AW655" s="13" t="s">
        <v>31</v>
      </c>
      <c r="AX655" s="13" t="s">
        <v>75</v>
      </c>
      <c r="AY655" s="169" t="s">
        <v>371</v>
      </c>
    </row>
    <row r="656" spans="2:65" s="15" customFormat="1" ht="11.25" x14ac:dyDescent="0.2">
      <c r="B656" s="182"/>
      <c r="D656" s="162" t="s">
        <v>379</v>
      </c>
      <c r="E656" s="183" t="s">
        <v>1</v>
      </c>
      <c r="F656" s="184" t="s">
        <v>385</v>
      </c>
      <c r="H656" s="185">
        <v>9587.2240000000002</v>
      </c>
      <c r="I656" s="186"/>
      <c r="L656" s="182"/>
      <c r="M656" s="187"/>
      <c r="T656" s="188"/>
      <c r="AT656" s="183" t="s">
        <v>379</v>
      </c>
      <c r="AU656" s="183" t="s">
        <v>88</v>
      </c>
      <c r="AV656" s="15" t="s">
        <v>377</v>
      </c>
      <c r="AW656" s="15" t="s">
        <v>31</v>
      </c>
      <c r="AX656" s="15" t="s">
        <v>82</v>
      </c>
      <c r="AY656" s="183" t="s">
        <v>371</v>
      </c>
    </row>
    <row r="657" spans="2:65" s="1" customFormat="1" ht="37.9" customHeight="1" x14ac:dyDescent="0.2">
      <c r="B657" s="147"/>
      <c r="C657" s="148" t="s">
        <v>801</v>
      </c>
      <c r="D657" s="148" t="s">
        <v>373</v>
      </c>
      <c r="E657" s="149" t="s">
        <v>4362</v>
      </c>
      <c r="F657" s="150" t="s">
        <v>4363</v>
      </c>
      <c r="G657" s="151" t="s">
        <v>376</v>
      </c>
      <c r="H657" s="152">
        <v>77.778999999999996</v>
      </c>
      <c r="I657" s="153"/>
      <c r="J657" s="154">
        <f>ROUND(I657*H657,2)</f>
        <v>0</v>
      </c>
      <c r="K657" s="150"/>
      <c r="L657" s="32"/>
      <c r="M657" s="155" t="s">
        <v>1</v>
      </c>
      <c r="N657" s="156" t="s">
        <v>41</v>
      </c>
      <c r="P657" s="157">
        <f>O657*H657</f>
        <v>0</v>
      </c>
      <c r="Q657" s="157">
        <v>0</v>
      </c>
      <c r="R657" s="157">
        <f>Q657*H657</f>
        <v>0</v>
      </c>
      <c r="S657" s="157">
        <v>6.8000000000000005E-2</v>
      </c>
      <c r="T657" s="158">
        <f>S657*H657</f>
        <v>5.2889720000000002</v>
      </c>
      <c r="AR657" s="159" t="s">
        <v>377</v>
      </c>
      <c r="AT657" s="159" t="s">
        <v>373</v>
      </c>
      <c r="AU657" s="159" t="s">
        <v>88</v>
      </c>
      <c r="AY657" s="17" t="s">
        <v>371</v>
      </c>
      <c r="BE657" s="160">
        <f>IF(N657="základná",J657,0)</f>
        <v>0</v>
      </c>
      <c r="BF657" s="160">
        <f>IF(N657="znížená",J657,0)</f>
        <v>0</v>
      </c>
      <c r="BG657" s="160">
        <f>IF(N657="zákl. prenesená",J657,0)</f>
        <v>0</v>
      </c>
      <c r="BH657" s="160">
        <f>IF(N657="zníž. prenesená",J657,0)</f>
        <v>0</v>
      </c>
      <c r="BI657" s="160">
        <f>IF(N657="nulová",J657,0)</f>
        <v>0</v>
      </c>
      <c r="BJ657" s="17" t="s">
        <v>88</v>
      </c>
      <c r="BK657" s="160">
        <f>ROUND(I657*H657,2)</f>
        <v>0</v>
      </c>
      <c r="BL657" s="17" t="s">
        <v>377</v>
      </c>
      <c r="BM657" s="159" t="s">
        <v>4364</v>
      </c>
    </row>
    <row r="658" spans="2:65" s="12" customFormat="1" ht="11.25" x14ac:dyDescent="0.2">
      <c r="B658" s="161"/>
      <c r="D658" s="162" t="s">
        <v>379</v>
      </c>
      <c r="E658" s="163" t="s">
        <v>1</v>
      </c>
      <c r="F658" s="164" t="s">
        <v>4056</v>
      </c>
      <c r="H658" s="163" t="s">
        <v>1</v>
      </c>
      <c r="I658" s="165"/>
      <c r="L658" s="161"/>
      <c r="M658" s="166"/>
      <c r="T658" s="167"/>
      <c r="AT658" s="163" t="s">
        <v>379</v>
      </c>
      <c r="AU658" s="163" t="s">
        <v>88</v>
      </c>
      <c r="AV658" s="12" t="s">
        <v>82</v>
      </c>
      <c r="AW658" s="12" t="s">
        <v>31</v>
      </c>
      <c r="AX658" s="12" t="s">
        <v>75</v>
      </c>
      <c r="AY658" s="163" t="s">
        <v>371</v>
      </c>
    </row>
    <row r="659" spans="2:65" s="12" customFormat="1" ht="11.25" x14ac:dyDescent="0.2">
      <c r="B659" s="161"/>
      <c r="D659" s="162" t="s">
        <v>379</v>
      </c>
      <c r="E659" s="163" t="s">
        <v>1</v>
      </c>
      <c r="F659" s="164" t="s">
        <v>4365</v>
      </c>
      <c r="H659" s="163" t="s">
        <v>1</v>
      </c>
      <c r="I659" s="165"/>
      <c r="L659" s="161"/>
      <c r="M659" s="166"/>
      <c r="T659" s="167"/>
      <c r="AT659" s="163" t="s">
        <v>379</v>
      </c>
      <c r="AU659" s="163" t="s">
        <v>88</v>
      </c>
      <c r="AV659" s="12" t="s">
        <v>82</v>
      </c>
      <c r="AW659" s="12" t="s">
        <v>31</v>
      </c>
      <c r="AX659" s="12" t="s">
        <v>75</v>
      </c>
      <c r="AY659" s="163" t="s">
        <v>371</v>
      </c>
    </row>
    <row r="660" spans="2:65" s="12" customFormat="1" ht="11.25" x14ac:dyDescent="0.2">
      <c r="B660" s="161"/>
      <c r="D660" s="162" t="s">
        <v>379</v>
      </c>
      <c r="E660" s="163" t="s">
        <v>1</v>
      </c>
      <c r="F660" s="164" t="s">
        <v>556</v>
      </c>
      <c r="H660" s="163" t="s">
        <v>1</v>
      </c>
      <c r="I660" s="165"/>
      <c r="L660" s="161"/>
      <c r="M660" s="166"/>
      <c r="T660" s="167"/>
      <c r="AT660" s="163" t="s">
        <v>379</v>
      </c>
      <c r="AU660" s="163" t="s">
        <v>88</v>
      </c>
      <c r="AV660" s="12" t="s">
        <v>82</v>
      </c>
      <c r="AW660" s="12" t="s">
        <v>31</v>
      </c>
      <c r="AX660" s="12" t="s">
        <v>75</v>
      </c>
      <c r="AY660" s="163" t="s">
        <v>371</v>
      </c>
    </row>
    <row r="661" spans="2:65" s="13" customFormat="1" ht="11.25" x14ac:dyDescent="0.2">
      <c r="B661" s="168"/>
      <c r="D661" s="162" t="s">
        <v>379</v>
      </c>
      <c r="E661" s="169" t="s">
        <v>1</v>
      </c>
      <c r="F661" s="170" t="s">
        <v>4366</v>
      </c>
      <c r="H661" s="171">
        <v>13.44</v>
      </c>
      <c r="I661" s="172"/>
      <c r="L661" s="168"/>
      <c r="M661" s="173"/>
      <c r="T661" s="174"/>
      <c r="AT661" s="169" t="s">
        <v>379</v>
      </c>
      <c r="AU661" s="169" t="s">
        <v>88</v>
      </c>
      <c r="AV661" s="13" t="s">
        <v>88</v>
      </c>
      <c r="AW661" s="13" t="s">
        <v>31</v>
      </c>
      <c r="AX661" s="13" t="s">
        <v>75</v>
      </c>
      <c r="AY661" s="169" t="s">
        <v>371</v>
      </c>
    </row>
    <row r="662" spans="2:65" s="13" customFormat="1" ht="11.25" x14ac:dyDescent="0.2">
      <c r="B662" s="168"/>
      <c r="D662" s="162" t="s">
        <v>379</v>
      </c>
      <c r="E662" s="169" t="s">
        <v>1</v>
      </c>
      <c r="F662" s="170" t="s">
        <v>4367</v>
      </c>
      <c r="H662" s="171">
        <v>13.79</v>
      </c>
      <c r="I662" s="172"/>
      <c r="L662" s="168"/>
      <c r="M662" s="173"/>
      <c r="T662" s="174"/>
      <c r="AT662" s="169" t="s">
        <v>379</v>
      </c>
      <c r="AU662" s="169" t="s">
        <v>88</v>
      </c>
      <c r="AV662" s="13" t="s">
        <v>88</v>
      </c>
      <c r="AW662" s="13" t="s">
        <v>31</v>
      </c>
      <c r="AX662" s="13" t="s">
        <v>75</v>
      </c>
      <c r="AY662" s="169" t="s">
        <v>371</v>
      </c>
    </row>
    <row r="663" spans="2:65" s="12" customFormat="1" ht="11.25" x14ac:dyDescent="0.2">
      <c r="B663" s="161"/>
      <c r="D663" s="162" t="s">
        <v>379</v>
      </c>
      <c r="E663" s="163" t="s">
        <v>1</v>
      </c>
      <c r="F663" s="164" t="s">
        <v>503</v>
      </c>
      <c r="H663" s="163" t="s">
        <v>1</v>
      </c>
      <c r="I663" s="165"/>
      <c r="L663" s="161"/>
      <c r="M663" s="166"/>
      <c r="T663" s="167"/>
      <c r="AT663" s="163" t="s">
        <v>379</v>
      </c>
      <c r="AU663" s="163" t="s">
        <v>88</v>
      </c>
      <c r="AV663" s="12" t="s">
        <v>82</v>
      </c>
      <c r="AW663" s="12" t="s">
        <v>31</v>
      </c>
      <c r="AX663" s="12" t="s">
        <v>75</v>
      </c>
      <c r="AY663" s="163" t="s">
        <v>371</v>
      </c>
    </row>
    <row r="664" spans="2:65" s="13" customFormat="1" ht="22.5" x14ac:dyDescent="0.2">
      <c r="B664" s="168"/>
      <c r="D664" s="162" t="s">
        <v>379</v>
      </c>
      <c r="E664" s="169" t="s">
        <v>1</v>
      </c>
      <c r="F664" s="170" t="s">
        <v>4368</v>
      </c>
      <c r="H664" s="171">
        <v>30.413</v>
      </c>
      <c r="I664" s="172"/>
      <c r="L664" s="168"/>
      <c r="M664" s="173"/>
      <c r="T664" s="174"/>
      <c r="AT664" s="169" t="s">
        <v>379</v>
      </c>
      <c r="AU664" s="169" t="s">
        <v>88</v>
      </c>
      <c r="AV664" s="13" t="s">
        <v>88</v>
      </c>
      <c r="AW664" s="13" t="s">
        <v>31</v>
      </c>
      <c r="AX664" s="13" t="s">
        <v>75</v>
      </c>
      <c r="AY664" s="169" t="s">
        <v>371</v>
      </c>
    </row>
    <row r="665" spans="2:65" s="12" customFormat="1" ht="11.25" x14ac:dyDescent="0.2">
      <c r="B665" s="161"/>
      <c r="D665" s="162" t="s">
        <v>379</v>
      </c>
      <c r="E665" s="163" t="s">
        <v>1</v>
      </c>
      <c r="F665" s="164" t="s">
        <v>4105</v>
      </c>
      <c r="H665" s="163" t="s">
        <v>1</v>
      </c>
      <c r="I665" s="165"/>
      <c r="L665" s="161"/>
      <c r="M665" s="166"/>
      <c r="T665" s="167"/>
      <c r="AT665" s="163" t="s">
        <v>379</v>
      </c>
      <c r="AU665" s="163" t="s">
        <v>88</v>
      </c>
      <c r="AV665" s="12" t="s">
        <v>82</v>
      </c>
      <c r="AW665" s="12" t="s">
        <v>31</v>
      </c>
      <c r="AX665" s="12" t="s">
        <v>75</v>
      </c>
      <c r="AY665" s="163" t="s">
        <v>371</v>
      </c>
    </row>
    <row r="666" spans="2:65" s="13" customFormat="1" ht="22.5" x14ac:dyDescent="0.2">
      <c r="B666" s="168"/>
      <c r="D666" s="162" t="s">
        <v>379</v>
      </c>
      <c r="E666" s="169" t="s">
        <v>1</v>
      </c>
      <c r="F666" s="170" t="s">
        <v>4369</v>
      </c>
      <c r="H666" s="171">
        <v>20.135999999999999</v>
      </c>
      <c r="I666" s="172"/>
      <c r="L666" s="168"/>
      <c r="M666" s="173"/>
      <c r="T666" s="174"/>
      <c r="AT666" s="169" t="s">
        <v>379</v>
      </c>
      <c r="AU666" s="169" t="s">
        <v>88</v>
      </c>
      <c r="AV666" s="13" t="s">
        <v>88</v>
      </c>
      <c r="AW666" s="13" t="s">
        <v>31</v>
      </c>
      <c r="AX666" s="13" t="s">
        <v>75</v>
      </c>
      <c r="AY666" s="169" t="s">
        <v>371</v>
      </c>
    </row>
    <row r="667" spans="2:65" s="15" customFormat="1" ht="11.25" x14ac:dyDescent="0.2">
      <c r="B667" s="182"/>
      <c r="D667" s="162" t="s">
        <v>379</v>
      </c>
      <c r="E667" s="183" t="s">
        <v>4370</v>
      </c>
      <c r="F667" s="184" t="s">
        <v>385</v>
      </c>
      <c r="H667" s="185">
        <v>77.778999999999996</v>
      </c>
      <c r="I667" s="186"/>
      <c r="L667" s="182"/>
      <c r="M667" s="187"/>
      <c r="T667" s="188"/>
      <c r="AT667" s="183" t="s">
        <v>379</v>
      </c>
      <c r="AU667" s="183" t="s">
        <v>88</v>
      </c>
      <c r="AV667" s="15" t="s">
        <v>377</v>
      </c>
      <c r="AW667" s="15" t="s">
        <v>31</v>
      </c>
      <c r="AX667" s="15" t="s">
        <v>82</v>
      </c>
      <c r="AY667" s="183" t="s">
        <v>371</v>
      </c>
    </row>
    <row r="668" spans="2:65" s="1" customFormat="1" ht="37.9" customHeight="1" x14ac:dyDescent="0.2">
      <c r="B668" s="147"/>
      <c r="C668" s="148" t="s">
        <v>807</v>
      </c>
      <c r="D668" s="148" t="s">
        <v>373</v>
      </c>
      <c r="E668" s="149" t="s">
        <v>4371</v>
      </c>
      <c r="F668" s="150" t="s">
        <v>4372</v>
      </c>
      <c r="G668" s="151" t="s">
        <v>376</v>
      </c>
      <c r="H668" s="152">
        <v>707.798</v>
      </c>
      <c r="I668" s="153"/>
      <c r="J668" s="154">
        <f>ROUND(I668*H668,2)</f>
        <v>0</v>
      </c>
      <c r="K668" s="150"/>
      <c r="L668" s="32"/>
      <c r="M668" s="155" t="s">
        <v>1</v>
      </c>
      <c r="N668" s="156" t="s">
        <v>41</v>
      </c>
      <c r="P668" s="157">
        <f>O668*H668</f>
        <v>0</v>
      </c>
      <c r="Q668" s="157">
        <v>0</v>
      </c>
      <c r="R668" s="157">
        <f>Q668*H668</f>
        <v>0</v>
      </c>
      <c r="S668" s="157">
        <v>6.8000000000000005E-2</v>
      </c>
      <c r="T668" s="158">
        <f>S668*H668</f>
        <v>48.130264000000004</v>
      </c>
      <c r="AR668" s="159" t="s">
        <v>377</v>
      </c>
      <c r="AT668" s="159" t="s">
        <v>373</v>
      </c>
      <c r="AU668" s="159" t="s">
        <v>88</v>
      </c>
      <c r="AY668" s="17" t="s">
        <v>371</v>
      </c>
      <c r="BE668" s="160">
        <f>IF(N668="základná",J668,0)</f>
        <v>0</v>
      </c>
      <c r="BF668" s="160">
        <f>IF(N668="znížená",J668,0)</f>
        <v>0</v>
      </c>
      <c r="BG668" s="160">
        <f>IF(N668="zákl. prenesená",J668,0)</f>
        <v>0</v>
      </c>
      <c r="BH668" s="160">
        <f>IF(N668="zníž. prenesená",J668,0)</f>
        <v>0</v>
      </c>
      <c r="BI668" s="160">
        <f>IF(N668="nulová",J668,0)</f>
        <v>0</v>
      </c>
      <c r="BJ668" s="17" t="s">
        <v>88</v>
      </c>
      <c r="BK668" s="160">
        <f>ROUND(I668*H668,2)</f>
        <v>0</v>
      </c>
      <c r="BL668" s="17" t="s">
        <v>377</v>
      </c>
      <c r="BM668" s="159" t="s">
        <v>4373</v>
      </c>
    </row>
    <row r="669" spans="2:65" s="12" customFormat="1" ht="11.25" x14ac:dyDescent="0.2">
      <c r="B669" s="161"/>
      <c r="D669" s="162" t="s">
        <v>379</v>
      </c>
      <c r="E669" s="163" t="s">
        <v>1</v>
      </c>
      <c r="F669" s="164" t="s">
        <v>4056</v>
      </c>
      <c r="H669" s="163" t="s">
        <v>1</v>
      </c>
      <c r="I669" s="165"/>
      <c r="L669" s="161"/>
      <c r="M669" s="166"/>
      <c r="T669" s="167"/>
      <c r="AT669" s="163" t="s">
        <v>379</v>
      </c>
      <c r="AU669" s="163" t="s">
        <v>88</v>
      </c>
      <c r="AV669" s="12" t="s">
        <v>82</v>
      </c>
      <c r="AW669" s="12" t="s">
        <v>31</v>
      </c>
      <c r="AX669" s="12" t="s">
        <v>75</v>
      </c>
      <c r="AY669" s="163" t="s">
        <v>371</v>
      </c>
    </row>
    <row r="670" spans="2:65" s="12" customFormat="1" ht="11.25" x14ac:dyDescent="0.2">
      <c r="B670" s="161"/>
      <c r="D670" s="162" t="s">
        <v>379</v>
      </c>
      <c r="E670" s="163" t="s">
        <v>1</v>
      </c>
      <c r="F670" s="164" t="s">
        <v>4374</v>
      </c>
      <c r="H670" s="163" t="s">
        <v>1</v>
      </c>
      <c r="I670" s="165"/>
      <c r="L670" s="161"/>
      <c r="M670" s="166"/>
      <c r="T670" s="167"/>
      <c r="AT670" s="163" t="s">
        <v>379</v>
      </c>
      <c r="AU670" s="163" t="s">
        <v>88</v>
      </c>
      <c r="AV670" s="12" t="s">
        <v>82</v>
      </c>
      <c r="AW670" s="12" t="s">
        <v>31</v>
      </c>
      <c r="AX670" s="12" t="s">
        <v>75</v>
      </c>
      <c r="AY670" s="163" t="s">
        <v>371</v>
      </c>
    </row>
    <row r="671" spans="2:65" s="12" customFormat="1" ht="11.25" x14ac:dyDescent="0.2">
      <c r="B671" s="161"/>
      <c r="D671" s="162" t="s">
        <v>379</v>
      </c>
      <c r="E671" s="163" t="s">
        <v>1</v>
      </c>
      <c r="F671" s="164" t="s">
        <v>556</v>
      </c>
      <c r="H671" s="163" t="s">
        <v>1</v>
      </c>
      <c r="I671" s="165"/>
      <c r="L671" s="161"/>
      <c r="M671" s="166"/>
      <c r="T671" s="167"/>
      <c r="AT671" s="163" t="s">
        <v>379</v>
      </c>
      <c r="AU671" s="163" t="s">
        <v>88</v>
      </c>
      <c r="AV671" s="12" t="s">
        <v>82</v>
      </c>
      <c r="AW671" s="12" t="s">
        <v>31</v>
      </c>
      <c r="AX671" s="12" t="s">
        <v>75</v>
      </c>
      <c r="AY671" s="163" t="s">
        <v>371</v>
      </c>
    </row>
    <row r="672" spans="2:65" s="13" customFormat="1" ht="22.5" x14ac:dyDescent="0.2">
      <c r="B672" s="168"/>
      <c r="D672" s="162" t="s">
        <v>379</v>
      </c>
      <c r="E672" s="169" t="s">
        <v>1</v>
      </c>
      <c r="F672" s="170" t="s">
        <v>4375</v>
      </c>
      <c r="H672" s="171">
        <v>176.26599999999999</v>
      </c>
      <c r="I672" s="172"/>
      <c r="L672" s="168"/>
      <c r="M672" s="173"/>
      <c r="T672" s="174"/>
      <c r="AT672" s="169" t="s">
        <v>379</v>
      </c>
      <c r="AU672" s="169" t="s">
        <v>88</v>
      </c>
      <c r="AV672" s="13" t="s">
        <v>88</v>
      </c>
      <c r="AW672" s="13" t="s">
        <v>31</v>
      </c>
      <c r="AX672" s="13" t="s">
        <v>75</v>
      </c>
      <c r="AY672" s="169" t="s">
        <v>371</v>
      </c>
    </row>
    <row r="673" spans="2:51" s="13" customFormat="1" ht="11.25" x14ac:dyDescent="0.2">
      <c r="B673" s="168"/>
      <c r="D673" s="162" t="s">
        <v>379</v>
      </c>
      <c r="E673" s="169" t="s">
        <v>1</v>
      </c>
      <c r="F673" s="170" t="s">
        <v>4376</v>
      </c>
      <c r="H673" s="171">
        <v>-24.173999999999999</v>
      </c>
      <c r="I673" s="172"/>
      <c r="L673" s="168"/>
      <c r="M673" s="173"/>
      <c r="T673" s="174"/>
      <c r="AT673" s="169" t="s">
        <v>379</v>
      </c>
      <c r="AU673" s="169" t="s">
        <v>88</v>
      </c>
      <c r="AV673" s="13" t="s">
        <v>88</v>
      </c>
      <c r="AW673" s="13" t="s">
        <v>31</v>
      </c>
      <c r="AX673" s="13" t="s">
        <v>75</v>
      </c>
      <c r="AY673" s="169" t="s">
        <v>371</v>
      </c>
    </row>
    <row r="674" spans="2:51" s="13" customFormat="1" ht="11.25" x14ac:dyDescent="0.2">
      <c r="B674" s="168"/>
      <c r="D674" s="162" t="s">
        <v>379</v>
      </c>
      <c r="E674" s="169" t="s">
        <v>1</v>
      </c>
      <c r="F674" s="170" t="s">
        <v>4377</v>
      </c>
      <c r="H674" s="171">
        <v>-9.4499999999999993</v>
      </c>
      <c r="I674" s="172"/>
      <c r="L674" s="168"/>
      <c r="M674" s="173"/>
      <c r="T674" s="174"/>
      <c r="AT674" s="169" t="s">
        <v>379</v>
      </c>
      <c r="AU674" s="169" t="s">
        <v>88</v>
      </c>
      <c r="AV674" s="13" t="s">
        <v>88</v>
      </c>
      <c r="AW674" s="13" t="s">
        <v>31</v>
      </c>
      <c r="AX674" s="13" t="s">
        <v>75</v>
      </c>
      <c r="AY674" s="169" t="s">
        <v>371</v>
      </c>
    </row>
    <row r="675" spans="2:51" s="13" customFormat="1" ht="22.5" x14ac:dyDescent="0.2">
      <c r="B675" s="168"/>
      <c r="D675" s="162" t="s">
        <v>379</v>
      </c>
      <c r="E675" s="169" t="s">
        <v>1</v>
      </c>
      <c r="F675" s="170" t="s">
        <v>4378</v>
      </c>
      <c r="H675" s="171">
        <v>61.79</v>
      </c>
      <c r="I675" s="172"/>
      <c r="L675" s="168"/>
      <c r="M675" s="173"/>
      <c r="T675" s="174"/>
      <c r="AT675" s="169" t="s">
        <v>379</v>
      </c>
      <c r="AU675" s="169" t="s">
        <v>88</v>
      </c>
      <c r="AV675" s="13" t="s">
        <v>88</v>
      </c>
      <c r="AW675" s="13" t="s">
        <v>31</v>
      </c>
      <c r="AX675" s="13" t="s">
        <v>75</v>
      </c>
      <c r="AY675" s="169" t="s">
        <v>371</v>
      </c>
    </row>
    <row r="676" spans="2:51" s="13" customFormat="1" ht="11.25" x14ac:dyDescent="0.2">
      <c r="B676" s="168"/>
      <c r="D676" s="162" t="s">
        <v>379</v>
      </c>
      <c r="E676" s="169" t="s">
        <v>1</v>
      </c>
      <c r="F676" s="170" t="s">
        <v>4379</v>
      </c>
      <c r="H676" s="171">
        <v>-9.6</v>
      </c>
      <c r="I676" s="172"/>
      <c r="L676" s="168"/>
      <c r="M676" s="173"/>
      <c r="T676" s="174"/>
      <c r="AT676" s="169" t="s">
        <v>379</v>
      </c>
      <c r="AU676" s="169" t="s">
        <v>88</v>
      </c>
      <c r="AV676" s="13" t="s">
        <v>88</v>
      </c>
      <c r="AW676" s="13" t="s">
        <v>31</v>
      </c>
      <c r="AX676" s="13" t="s">
        <v>75</v>
      </c>
      <c r="AY676" s="169" t="s">
        <v>371</v>
      </c>
    </row>
    <row r="677" spans="2:51" s="14" customFormat="1" ht="11.25" x14ac:dyDescent="0.2">
      <c r="B677" s="175"/>
      <c r="D677" s="162" t="s">
        <v>379</v>
      </c>
      <c r="E677" s="176" t="s">
        <v>1</v>
      </c>
      <c r="F677" s="177" t="s">
        <v>383</v>
      </c>
      <c r="H677" s="178">
        <v>194.83199999999999</v>
      </c>
      <c r="I677" s="179"/>
      <c r="L677" s="175"/>
      <c r="M677" s="180"/>
      <c r="T677" s="181"/>
      <c r="AT677" s="176" t="s">
        <v>379</v>
      </c>
      <c r="AU677" s="176" t="s">
        <v>88</v>
      </c>
      <c r="AV677" s="14" t="s">
        <v>384</v>
      </c>
      <c r="AW677" s="14" t="s">
        <v>31</v>
      </c>
      <c r="AX677" s="14" t="s">
        <v>75</v>
      </c>
      <c r="AY677" s="176" t="s">
        <v>371</v>
      </c>
    </row>
    <row r="678" spans="2:51" s="12" customFormat="1" ht="11.25" x14ac:dyDescent="0.2">
      <c r="B678" s="161"/>
      <c r="D678" s="162" t="s">
        <v>379</v>
      </c>
      <c r="E678" s="163" t="s">
        <v>1</v>
      </c>
      <c r="F678" s="164" t="s">
        <v>503</v>
      </c>
      <c r="H678" s="163" t="s">
        <v>1</v>
      </c>
      <c r="I678" s="165"/>
      <c r="L678" s="161"/>
      <c r="M678" s="166"/>
      <c r="T678" s="167"/>
      <c r="AT678" s="163" t="s">
        <v>379</v>
      </c>
      <c r="AU678" s="163" t="s">
        <v>88</v>
      </c>
      <c r="AV678" s="12" t="s">
        <v>82</v>
      </c>
      <c r="AW678" s="12" t="s">
        <v>31</v>
      </c>
      <c r="AX678" s="12" t="s">
        <v>75</v>
      </c>
      <c r="AY678" s="163" t="s">
        <v>371</v>
      </c>
    </row>
    <row r="679" spans="2:51" s="13" customFormat="1" ht="22.5" x14ac:dyDescent="0.2">
      <c r="B679" s="168"/>
      <c r="D679" s="162" t="s">
        <v>379</v>
      </c>
      <c r="E679" s="169" t="s">
        <v>1</v>
      </c>
      <c r="F679" s="170" t="s">
        <v>4380</v>
      </c>
      <c r="H679" s="171">
        <v>119.88500000000001</v>
      </c>
      <c r="I679" s="172"/>
      <c r="L679" s="168"/>
      <c r="M679" s="173"/>
      <c r="T679" s="174"/>
      <c r="AT679" s="169" t="s">
        <v>379</v>
      </c>
      <c r="AU679" s="169" t="s">
        <v>88</v>
      </c>
      <c r="AV679" s="13" t="s">
        <v>88</v>
      </c>
      <c r="AW679" s="13" t="s">
        <v>31</v>
      </c>
      <c r="AX679" s="13" t="s">
        <v>75</v>
      </c>
      <c r="AY679" s="169" t="s">
        <v>371</v>
      </c>
    </row>
    <row r="680" spans="2:51" s="13" customFormat="1" ht="11.25" x14ac:dyDescent="0.2">
      <c r="B680" s="168"/>
      <c r="D680" s="162" t="s">
        <v>379</v>
      </c>
      <c r="E680" s="169" t="s">
        <v>1</v>
      </c>
      <c r="F680" s="170" t="s">
        <v>4381</v>
      </c>
      <c r="H680" s="171">
        <v>-17</v>
      </c>
      <c r="I680" s="172"/>
      <c r="L680" s="168"/>
      <c r="M680" s="173"/>
      <c r="T680" s="174"/>
      <c r="AT680" s="169" t="s">
        <v>379</v>
      </c>
      <c r="AU680" s="169" t="s">
        <v>88</v>
      </c>
      <c r="AV680" s="13" t="s">
        <v>88</v>
      </c>
      <c r="AW680" s="13" t="s">
        <v>31</v>
      </c>
      <c r="AX680" s="13" t="s">
        <v>75</v>
      </c>
      <c r="AY680" s="169" t="s">
        <v>371</v>
      </c>
    </row>
    <row r="681" spans="2:51" s="13" customFormat="1" ht="11.25" x14ac:dyDescent="0.2">
      <c r="B681" s="168"/>
      <c r="D681" s="162" t="s">
        <v>379</v>
      </c>
      <c r="E681" s="169" t="s">
        <v>1</v>
      </c>
      <c r="F681" s="170" t="s">
        <v>4382</v>
      </c>
      <c r="H681" s="171">
        <v>-3.0710000000000002</v>
      </c>
      <c r="I681" s="172"/>
      <c r="L681" s="168"/>
      <c r="M681" s="173"/>
      <c r="T681" s="174"/>
      <c r="AT681" s="169" t="s">
        <v>379</v>
      </c>
      <c r="AU681" s="169" t="s">
        <v>88</v>
      </c>
      <c r="AV681" s="13" t="s">
        <v>88</v>
      </c>
      <c r="AW681" s="13" t="s">
        <v>31</v>
      </c>
      <c r="AX681" s="13" t="s">
        <v>75</v>
      </c>
      <c r="AY681" s="169" t="s">
        <v>371</v>
      </c>
    </row>
    <row r="682" spans="2:51" s="13" customFormat="1" ht="22.5" x14ac:dyDescent="0.2">
      <c r="B682" s="168"/>
      <c r="D682" s="162" t="s">
        <v>379</v>
      </c>
      <c r="E682" s="169" t="s">
        <v>1</v>
      </c>
      <c r="F682" s="170" t="s">
        <v>4383</v>
      </c>
      <c r="H682" s="171">
        <v>99.438999999999993</v>
      </c>
      <c r="I682" s="172"/>
      <c r="L682" s="168"/>
      <c r="M682" s="173"/>
      <c r="T682" s="174"/>
      <c r="AT682" s="169" t="s">
        <v>379</v>
      </c>
      <c r="AU682" s="169" t="s">
        <v>88</v>
      </c>
      <c r="AV682" s="13" t="s">
        <v>88</v>
      </c>
      <c r="AW682" s="13" t="s">
        <v>31</v>
      </c>
      <c r="AX682" s="13" t="s">
        <v>75</v>
      </c>
      <c r="AY682" s="169" t="s">
        <v>371</v>
      </c>
    </row>
    <row r="683" spans="2:51" s="13" customFormat="1" ht="11.25" x14ac:dyDescent="0.2">
      <c r="B683" s="168"/>
      <c r="D683" s="162" t="s">
        <v>379</v>
      </c>
      <c r="E683" s="169" t="s">
        <v>1</v>
      </c>
      <c r="F683" s="170" t="s">
        <v>4384</v>
      </c>
      <c r="H683" s="171">
        <v>-8.4</v>
      </c>
      <c r="I683" s="172"/>
      <c r="L683" s="168"/>
      <c r="M683" s="173"/>
      <c r="T683" s="174"/>
      <c r="AT683" s="169" t="s">
        <v>379</v>
      </c>
      <c r="AU683" s="169" t="s">
        <v>88</v>
      </c>
      <c r="AV683" s="13" t="s">
        <v>88</v>
      </c>
      <c r="AW683" s="13" t="s">
        <v>31</v>
      </c>
      <c r="AX683" s="13" t="s">
        <v>75</v>
      </c>
      <c r="AY683" s="169" t="s">
        <v>371</v>
      </c>
    </row>
    <row r="684" spans="2:51" s="13" customFormat="1" ht="22.5" x14ac:dyDescent="0.2">
      <c r="B684" s="168"/>
      <c r="D684" s="162" t="s">
        <v>379</v>
      </c>
      <c r="E684" s="169" t="s">
        <v>1</v>
      </c>
      <c r="F684" s="170" t="s">
        <v>4385</v>
      </c>
      <c r="H684" s="171">
        <v>115.151</v>
      </c>
      <c r="I684" s="172"/>
      <c r="L684" s="168"/>
      <c r="M684" s="173"/>
      <c r="T684" s="174"/>
      <c r="AT684" s="169" t="s">
        <v>379</v>
      </c>
      <c r="AU684" s="169" t="s">
        <v>88</v>
      </c>
      <c r="AV684" s="13" t="s">
        <v>88</v>
      </c>
      <c r="AW684" s="13" t="s">
        <v>31</v>
      </c>
      <c r="AX684" s="13" t="s">
        <v>75</v>
      </c>
      <c r="AY684" s="169" t="s">
        <v>371</v>
      </c>
    </row>
    <row r="685" spans="2:51" s="13" customFormat="1" ht="11.25" x14ac:dyDescent="0.2">
      <c r="B685" s="168"/>
      <c r="D685" s="162" t="s">
        <v>379</v>
      </c>
      <c r="E685" s="169" t="s">
        <v>1</v>
      </c>
      <c r="F685" s="170" t="s">
        <v>4386</v>
      </c>
      <c r="H685" s="171">
        <v>-18</v>
      </c>
      <c r="I685" s="172"/>
      <c r="L685" s="168"/>
      <c r="M685" s="173"/>
      <c r="T685" s="174"/>
      <c r="AT685" s="169" t="s">
        <v>379</v>
      </c>
      <c r="AU685" s="169" t="s">
        <v>88</v>
      </c>
      <c r="AV685" s="13" t="s">
        <v>88</v>
      </c>
      <c r="AW685" s="13" t="s">
        <v>31</v>
      </c>
      <c r="AX685" s="13" t="s">
        <v>75</v>
      </c>
      <c r="AY685" s="169" t="s">
        <v>371</v>
      </c>
    </row>
    <row r="686" spans="2:51" s="13" customFormat="1" ht="11.25" x14ac:dyDescent="0.2">
      <c r="B686" s="168"/>
      <c r="D686" s="162" t="s">
        <v>379</v>
      </c>
      <c r="E686" s="169" t="s">
        <v>1</v>
      </c>
      <c r="F686" s="170" t="s">
        <v>4387</v>
      </c>
      <c r="H686" s="171">
        <v>103.37</v>
      </c>
      <c r="I686" s="172"/>
      <c r="L686" s="168"/>
      <c r="M686" s="173"/>
      <c r="T686" s="174"/>
      <c r="AT686" s="169" t="s">
        <v>379</v>
      </c>
      <c r="AU686" s="169" t="s">
        <v>88</v>
      </c>
      <c r="AV686" s="13" t="s">
        <v>88</v>
      </c>
      <c r="AW686" s="13" t="s">
        <v>31</v>
      </c>
      <c r="AX686" s="13" t="s">
        <v>75</v>
      </c>
      <c r="AY686" s="169" t="s">
        <v>371</v>
      </c>
    </row>
    <row r="687" spans="2:51" s="13" customFormat="1" ht="11.25" x14ac:dyDescent="0.2">
      <c r="B687" s="168"/>
      <c r="D687" s="162" t="s">
        <v>379</v>
      </c>
      <c r="E687" s="169" t="s">
        <v>1</v>
      </c>
      <c r="F687" s="170" t="s">
        <v>4388</v>
      </c>
      <c r="H687" s="171">
        <v>-6.4</v>
      </c>
      <c r="I687" s="172"/>
      <c r="L687" s="168"/>
      <c r="M687" s="173"/>
      <c r="T687" s="174"/>
      <c r="AT687" s="169" t="s">
        <v>379</v>
      </c>
      <c r="AU687" s="169" t="s">
        <v>88</v>
      </c>
      <c r="AV687" s="13" t="s">
        <v>88</v>
      </c>
      <c r="AW687" s="13" t="s">
        <v>31</v>
      </c>
      <c r="AX687" s="13" t="s">
        <v>75</v>
      </c>
      <c r="AY687" s="169" t="s">
        <v>371</v>
      </c>
    </row>
    <row r="688" spans="2:51" s="13" customFormat="1" ht="11.25" x14ac:dyDescent="0.2">
      <c r="B688" s="168"/>
      <c r="D688" s="162" t="s">
        <v>379</v>
      </c>
      <c r="E688" s="169" t="s">
        <v>1</v>
      </c>
      <c r="F688" s="170" t="s">
        <v>4389</v>
      </c>
      <c r="H688" s="171">
        <v>42.283000000000001</v>
      </c>
      <c r="I688" s="172"/>
      <c r="L688" s="168"/>
      <c r="M688" s="173"/>
      <c r="T688" s="174"/>
      <c r="AT688" s="169" t="s">
        <v>379</v>
      </c>
      <c r="AU688" s="169" t="s">
        <v>88</v>
      </c>
      <c r="AV688" s="13" t="s">
        <v>88</v>
      </c>
      <c r="AW688" s="13" t="s">
        <v>31</v>
      </c>
      <c r="AX688" s="13" t="s">
        <v>75</v>
      </c>
      <c r="AY688" s="169" t="s">
        <v>371</v>
      </c>
    </row>
    <row r="689" spans="2:65" s="13" customFormat="1" ht="11.25" x14ac:dyDescent="0.2">
      <c r="B689" s="168"/>
      <c r="D689" s="162" t="s">
        <v>379</v>
      </c>
      <c r="E689" s="169" t="s">
        <v>1</v>
      </c>
      <c r="F689" s="170" t="s">
        <v>4390</v>
      </c>
      <c r="H689" s="171">
        <v>-3.2029999999999998</v>
      </c>
      <c r="I689" s="172"/>
      <c r="L689" s="168"/>
      <c r="M689" s="173"/>
      <c r="T689" s="174"/>
      <c r="AT689" s="169" t="s">
        <v>379</v>
      </c>
      <c r="AU689" s="169" t="s">
        <v>88</v>
      </c>
      <c r="AV689" s="13" t="s">
        <v>88</v>
      </c>
      <c r="AW689" s="13" t="s">
        <v>31</v>
      </c>
      <c r="AX689" s="13" t="s">
        <v>75</v>
      </c>
      <c r="AY689" s="169" t="s">
        <v>371</v>
      </c>
    </row>
    <row r="690" spans="2:65" s="14" customFormat="1" ht="11.25" x14ac:dyDescent="0.2">
      <c r="B690" s="175"/>
      <c r="D690" s="162" t="s">
        <v>379</v>
      </c>
      <c r="E690" s="176" t="s">
        <v>1</v>
      </c>
      <c r="F690" s="177" t="s">
        <v>383</v>
      </c>
      <c r="H690" s="178">
        <v>424.05399999999997</v>
      </c>
      <c r="I690" s="179"/>
      <c r="L690" s="175"/>
      <c r="M690" s="180"/>
      <c r="T690" s="181"/>
      <c r="AT690" s="176" t="s">
        <v>379</v>
      </c>
      <c r="AU690" s="176" t="s">
        <v>88</v>
      </c>
      <c r="AV690" s="14" t="s">
        <v>384</v>
      </c>
      <c r="AW690" s="14" t="s">
        <v>31</v>
      </c>
      <c r="AX690" s="14" t="s">
        <v>75</v>
      </c>
      <c r="AY690" s="176" t="s">
        <v>371</v>
      </c>
    </row>
    <row r="691" spans="2:65" s="12" customFormat="1" ht="11.25" x14ac:dyDescent="0.2">
      <c r="B691" s="161"/>
      <c r="D691" s="162" t="s">
        <v>379</v>
      </c>
      <c r="E691" s="163" t="s">
        <v>1</v>
      </c>
      <c r="F691" s="164" t="s">
        <v>4105</v>
      </c>
      <c r="H691" s="163" t="s">
        <v>1</v>
      </c>
      <c r="I691" s="165"/>
      <c r="L691" s="161"/>
      <c r="M691" s="166"/>
      <c r="T691" s="167"/>
      <c r="AT691" s="163" t="s">
        <v>379</v>
      </c>
      <c r="AU691" s="163" t="s">
        <v>88</v>
      </c>
      <c r="AV691" s="12" t="s">
        <v>82</v>
      </c>
      <c r="AW691" s="12" t="s">
        <v>31</v>
      </c>
      <c r="AX691" s="12" t="s">
        <v>75</v>
      </c>
      <c r="AY691" s="163" t="s">
        <v>371</v>
      </c>
    </row>
    <row r="692" spans="2:65" s="13" customFormat="1" ht="22.5" x14ac:dyDescent="0.2">
      <c r="B692" s="168"/>
      <c r="D692" s="162" t="s">
        <v>379</v>
      </c>
      <c r="E692" s="169" t="s">
        <v>1</v>
      </c>
      <c r="F692" s="170" t="s">
        <v>4391</v>
      </c>
      <c r="H692" s="171">
        <v>110.712</v>
      </c>
      <c r="I692" s="172"/>
      <c r="L692" s="168"/>
      <c r="M692" s="173"/>
      <c r="T692" s="174"/>
      <c r="AT692" s="169" t="s">
        <v>379</v>
      </c>
      <c r="AU692" s="169" t="s">
        <v>88</v>
      </c>
      <c r="AV692" s="13" t="s">
        <v>88</v>
      </c>
      <c r="AW692" s="13" t="s">
        <v>31</v>
      </c>
      <c r="AX692" s="13" t="s">
        <v>75</v>
      </c>
      <c r="AY692" s="169" t="s">
        <v>371</v>
      </c>
    </row>
    <row r="693" spans="2:65" s="13" customFormat="1" ht="11.25" x14ac:dyDescent="0.2">
      <c r="B693" s="168"/>
      <c r="D693" s="162" t="s">
        <v>379</v>
      </c>
      <c r="E693" s="169" t="s">
        <v>1</v>
      </c>
      <c r="F693" s="170" t="s">
        <v>4392</v>
      </c>
      <c r="H693" s="171">
        <v>-21.8</v>
      </c>
      <c r="I693" s="172"/>
      <c r="L693" s="168"/>
      <c r="M693" s="173"/>
      <c r="T693" s="174"/>
      <c r="AT693" s="169" t="s">
        <v>379</v>
      </c>
      <c r="AU693" s="169" t="s">
        <v>88</v>
      </c>
      <c r="AV693" s="13" t="s">
        <v>88</v>
      </c>
      <c r="AW693" s="13" t="s">
        <v>31</v>
      </c>
      <c r="AX693" s="13" t="s">
        <v>75</v>
      </c>
      <c r="AY693" s="169" t="s">
        <v>371</v>
      </c>
    </row>
    <row r="694" spans="2:65" s="14" customFormat="1" ht="11.25" x14ac:dyDescent="0.2">
      <c r="B694" s="175"/>
      <c r="D694" s="162" t="s">
        <v>379</v>
      </c>
      <c r="E694" s="176" t="s">
        <v>1</v>
      </c>
      <c r="F694" s="177" t="s">
        <v>383</v>
      </c>
      <c r="H694" s="178">
        <v>88.912000000000006</v>
      </c>
      <c r="I694" s="179"/>
      <c r="L694" s="175"/>
      <c r="M694" s="180"/>
      <c r="T694" s="181"/>
      <c r="AT694" s="176" t="s">
        <v>379</v>
      </c>
      <c r="AU694" s="176" t="s">
        <v>88</v>
      </c>
      <c r="AV694" s="14" t="s">
        <v>384</v>
      </c>
      <c r="AW694" s="14" t="s">
        <v>31</v>
      </c>
      <c r="AX694" s="14" t="s">
        <v>75</v>
      </c>
      <c r="AY694" s="176" t="s">
        <v>371</v>
      </c>
    </row>
    <row r="695" spans="2:65" s="15" customFormat="1" ht="11.25" x14ac:dyDescent="0.2">
      <c r="B695" s="182"/>
      <c r="D695" s="162" t="s">
        <v>379</v>
      </c>
      <c r="E695" s="183" t="s">
        <v>4393</v>
      </c>
      <c r="F695" s="184" t="s">
        <v>385</v>
      </c>
      <c r="H695" s="185">
        <v>707.798</v>
      </c>
      <c r="I695" s="186"/>
      <c r="L695" s="182"/>
      <c r="M695" s="187"/>
      <c r="T695" s="188"/>
      <c r="AT695" s="183" t="s">
        <v>379</v>
      </c>
      <c r="AU695" s="183" t="s">
        <v>88</v>
      </c>
      <c r="AV695" s="15" t="s">
        <v>377</v>
      </c>
      <c r="AW695" s="15" t="s">
        <v>31</v>
      </c>
      <c r="AX695" s="15" t="s">
        <v>82</v>
      </c>
      <c r="AY695" s="183" t="s">
        <v>371</v>
      </c>
    </row>
    <row r="696" spans="2:65" s="1" customFormat="1" ht="24.2" customHeight="1" x14ac:dyDescent="0.2">
      <c r="B696" s="147"/>
      <c r="C696" s="148" t="s">
        <v>845</v>
      </c>
      <c r="D696" s="148" t="s">
        <v>373</v>
      </c>
      <c r="E696" s="149" t="s">
        <v>1273</v>
      </c>
      <c r="F696" s="150" t="s">
        <v>1274</v>
      </c>
      <c r="G696" s="151" t="s">
        <v>444</v>
      </c>
      <c r="H696" s="152">
        <v>375.91399999999999</v>
      </c>
      <c r="I696" s="153"/>
      <c r="J696" s="154">
        <f>ROUND(I696*H696,2)</f>
        <v>0</v>
      </c>
      <c r="K696" s="150"/>
      <c r="L696" s="32"/>
      <c r="M696" s="155" t="s">
        <v>1</v>
      </c>
      <c r="N696" s="156" t="s">
        <v>41</v>
      </c>
      <c r="P696" s="157">
        <f>O696*H696</f>
        <v>0</v>
      </c>
      <c r="Q696" s="157">
        <v>0</v>
      </c>
      <c r="R696" s="157">
        <f>Q696*H696</f>
        <v>0</v>
      </c>
      <c r="S696" s="157">
        <v>0</v>
      </c>
      <c r="T696" s="158">
        <f>S696*H696</f>
        <v>0</v>
      </c>
      <c r="AR696" s="159" t="s">
        <v>377</v>
      </c>
      <c r="AT696" s="159" t="s">
        <v>373</v>
      </c>
      <c r="AU696" s="159" t="s">
        <v>88</v>
      </c>
      <c r="AY696" s="17" t="s">
        <v>371</v>
      </c>
      <c r="BE696" s="160">
        <f>IF(N696="základná",J696,0)</f>
        <v>0</v>
      </c>
      <c r="BF696" s="160">
        <f>IF(N696="znížená",J696,0)</f>
        <v>0</v>
      </c>
      <c r="BG696" s="160">
        <f>IF(N696="zákl. prenesená",J696,0)</f>
        <v>0</v>
      </c>
      <c r="BH696" s="160">
        <f>IF(N696="zníž. prenesená",J696,0)</f>
        <v>0</v>
      </c>
      <c r="BI696" s="160">
        <f>IF(N696="nulová",J696,0)</f>
        <v>0</v>
      </c>
      <c r="BJ696" s="17" t="s">
        <v>88</v>
      </c>
      <c r="BK696" s="160">
        <f>ROUND(I696*H696,2)</f>
        <v>0</v>
      </c>
      <c r="BL696" s="17" t="s">
        <v>377</v>
      </c>
      <c r="BM696" s="159" t="s">
        <v>1275</v>
      </c>
    </row>
    <row r="697" spans="2:65" s="1" customFormat="1" ht="24.2" customHeight="1" x14ac:dyDescent="0.2">
      <c r="B697" s="147"/>
      <c r="C697" s="148" t="s">
        <v>856</v>
      </c>
      <c r="D697" s="148" t="s">
        <v>373</v>
      </c>
      <c r="E697" s="149" t="s">
        <v>1277</v>
      </c>
      <c r="F697" s="150" t="s">
        <v>1278</v>
      </c>
      <c r="G697" s="151" t="s">
        <v>444</v>
      </c>
      <c r="H697" s="152">
        <v>563.87099999999998</v>
      </c>
      <c r="I697" s="153"/>
      <c r="J697" s="154">
        <f>ROUND(I697*H697,2)</f>
        <v>0</v>
      </c>
      <c r="K697" s="150"/>
      <c r="L697" s="32"/>
      <c r="M697" s="155" t="s">
        <v>1</v>
      </c>
      <c r="N697" s="156" t="s">
        <v>41</v>
      </c>
      <c r="P697" s="157">
        <f>O697*H697</f>
        <v>0</v>
      </c>
      <c r="Q697" s="157">
        <v>0</v>
      </c>
      <c r="R697" s="157">
        <f>Q697*H697</f>
        <v>0</v>
      </c>
      <c r="S697" s="157">
        <v>0</v>
      </c>
      <c r="T697" s="158">
        <f>S697*H697</f>
        <v>0</v>
      </c>
      <c r="AR697" s="159" t="s">
        <v>377</v>
      </c>
      <c r="AT697" s="159" t="s">
        <v>373</v>
      </c>
      <c r="AU697" s="159" t="s">
        <v>88</v>
      </c>
      <c r="AY697" s="17" t="s">
        <v>371</v>
      </c>
      <c r="BE697" s="160">
        <f>IF(N697="základná",J697,0)</f>
        <v>0</v>
      </c>
      <c r="BF697" s="160">
        <f>IF(N697="znížená",J697,0)</f>
        <v>0</v>
      </c>
      <c r="BG697" s="160">
        <f>IF(N697="zákl. prenesená",J697,0)</f>
        <v>0</v>
      </c>
      <c r="BH697" s="160">
        <f>IF(N697="zníž. prenesená",J697,0)</f>
        <v>0</v>
      </c>
      <c r="BI697" s="160">
        <f>IF(N697="nulová",J697,0)</f>
        <v>0</v>
      </c>
      <c r="BJ697" s="17" t="s">
        <v>88</v>
      </c>
      <c r="BK697" s="160">
        <f>ROUND(I697*H697,2)</f>
        <v>0</v>
      </c>
      <c r="BL697" s="17" t="s">
        <v>377</v>
      </c>
      <c r="BM697" s="159" t="s">
        <v>1279</v>
      </c>
    </row>
    <row r="698" spans="2:65" s="13" customFormat="1" ht="11.25" x14ac:dyDescent="0.2">
      <c r="B698" s="168"/>
      <c r="D698" s="162" t="s">
        <v>379</v>
      </c>
      <c r="F698" s="170" t="s">
        <v>4394</v>
      </c>
      <c r="H698" s="171">
        <v>563.87099999999998</v>
      </c>
      <c r="I698" s="172"/>
      <c r="L698" s="168"/>
      <c r="M698" s="173"/>
      <c r="T698" s="174"/>
      <c r="AT698" s="169" t="s">
        <v>379</v>
      </c>
      <c r="AU698" s="169" t="s">
        <v>88</v>
      </c>
      <c r="AV698" s="13" t="s">
        <v>88</v>
      </c>
      <c r="AW698" s="13" t="s">
        <v>3</v>
      </c>
      <c r="AX698" s="13" t="s">
        <v>82</v>
      </c>
      <c r="AY698" s="169" t="s">
        <v>371</v>
      </c>
    </row>
    <row r="699" spans="2:65" s="1" customFormat="1" ht="24.2" customHeight="1" x14ac:dyDescent="0.2">
      <c r="B699" s="147"/>
      <c r="C699" s="148" t="s">
        <v>860</v>
      </c>
      <c r="D699" s="148" t="s">
        <v>373</v>
      </c>
      <c r="E699" s="149" t="s">
        <v>1282</v>
      </c>
      <c r="F699" s="150" t="s">
        <v>1283</v>
      </c>
      <c r="G699" s="151" t="s">
        <v>513</v>
      </c>
      <c r="H699" s="152">
        <v>7</v>
      </c>
      <c r="I699" s="153"/>
      <c r="J699" s="154">
        <f>ROUND(I699*H699,2)</f>
        <v>0</v>
      </c>
      <c r="K699" s="150"/>
      <c r="L699" s="32"/>
      <c r="M699" s="155" t="s">
        <v>1</v>
      </c>
      <c r="N699" s="156" t="s">
        <v>41</v>
      </c>
      <c r="P699" s="157">
        <f>O699*H699</f>
        <v>0</v>
      </c>
      <c r="Q699" s="157">
        <v>1.5808E-3</v>
      </c>
      <c r="R699" s="157">
        <f>Q699*H699</f>
        <v>1.10656E-2</v>
      </c>
      <c r="S699" s="157">
        <v>0</v>
      </c>
      <c r="T699" s="158">
        <f>S699*H699</f>
        <v>0</v>
      </c>
      <c r="AR699" s="159" t="s">
        <v>377</v>
      </c>
      <c r="AT699" s="159" t="s">
        <v>373</v>
      </c>
      <c r="AU699" s="159" t="s">
        <v>88</v>
      </c>
      <c r="AY699" s="17" t="s">
        <v>371</v>
      </c>
      <c r="BE699" s="160">
        <f>IF(N699="základná",J699,0)</f>
        <v>0</v>
      </c>
      <c r="BF699" s="160">
        <f>IF(N699="znížená",J699,0)</f>
        <v>0</v>
      </c>
      <c r="BG699" s="160">
        <f>IF(N699="zákl. prenesená",J699,0)</f>
        <v>0</v>
      </c>
      <c r="BH699" s="160">
        <f>IF(N699="zníž. prenesená",J699,0)</f>
        <v>0</v>
      </c>
      <c r="BI699" s="160">
        <f>IF(N699="nulová",J699,0)</f>
        <v>0</v>
      </c>
      <c r="BJ699" s="17" t="s">
        <v>88</v>
      </c>
      <c r="BK699" s="160">
        <f>ROUND(I699*H699,2)</f>
        <v>0</v>
      </c>
      <c r="BL699" s="17" t="s">
        <v>377</v>
      </c>
      <c r="BM699" s="159" t="s">
        <v>1284</v>
      </c>
    </row>
    <row r="700" spans="2:65" s="13" customFormat="1" ht="11.25" x14ac:dyDescent="0.2">
      <c r="B700" s="168"/>
      <c r="D700" s="162" t="s">
        <v>379</v>
      </c>
      <c r="E700" s="169" t="s">
        <v>1</v>
      </c>
      <c r="F700" s="170" t="s">
        <v>412</v>
      </c>
      <c r="H700" s="171">
        <v>7</v>
      </c>
      <c r="I700" s="172"/>
      <c r="L700" s="168"/>
      <c r="M700" s="173"/>
      <c r="T700" s="174"/>
      <c r="AT700" s="169" t="s">
        <v>379</v>
      </c>
      <c r="AU700" s="169" t="s">
        <v>88</v>
      </c>
      <c r="AV700" s="13" t="s">
        <v>88</v>
      </c>
      <c r="AW700" s="13" t="s">
        <v>31</v>
      </c>
      <c r="AX700" s="13" t="s">
        <v>75</v>
      </c>
      <c r="AY700" s="169" t="s">
        <v>371</v>
      </c>
    </row>
    <row r="701" spans="2:65" s="15" customFormat="1" ht="11.25" x14ac:dyDescent="0.2">
      <c r="B701" s="182"/>
      <c r="D701" s="162" t="s">
        <v>379</v>
      </c>
      <c r="E701" s="183" t="s">
        <v>1</v>
      </c>
      <c r="F701" s="184" t="s">
        <v>385</v>
      </c>
      <c r="H701" s="185">
        <v>7</v>
      </c>
      <c r="I701" s="186"/>
      <c r="L701" s="182"/>
      <c r="M701" s="187"/>
      <c r="T701" s="188"/>
      <c r="AT701" s="183" t="s">
        <v>379</v>
      </c>
      <c r="AU701" s="183" t="s">
        <v>88</v>
      </c>
      <c r="AV701" s="15" t="s">
        <v>377</v>
      </c>
      <c r="AW701" s="15" t="s">
        <v>31</v>
      </c>
      <c r="AX701" s="15" t="s">
        <v>82</v>
      </c>
      <c r="AY701" s="183" t="s">
        <v>371</v>
      </c>
    </row>
    <row r="702" spans="2:65" s="1" customFormat="1" ht="24.2" customHeight="1" x14ac:dyDescent="0.2">
      <c r="B702" s="147"/>
      <c r="C702" s="148" t="s">
        <v>864</v>
      </c>
      <c r="D702" s="148" t="s">
        <v>373</v>
      </c>
      <c r="E702" s="149" t="s">
        <v>1286</v>
      </c>
      <c r="F702" s="150" t="s">
        <v>1287</v>
      </c>
      <c r="G702" s="151" t="s">
        <v>489</v>
      </c>
      <c r="H702" s="152">
        <v>12</v>
      </c>
      <c r="I702" s="153"/>
      <c r="J702" s="154">
        <f>ROUND(I702*H702,2)</f>
        <v>0</v>
      </c>
      <c r="K702" s="150"/>
      <c r="L702" s="32"/>
      <c r="M702" s="155" t="s">
        <v>1</v>
      </c>
      <c r="N702" s="156" t="s">
        <v>41</v>
      </c>
      <c r="P702" s="157">
        <f>O702*H702</f>
        <v>0</v>
      </c>
      <c r="Q702" s="157">
        <v>1.3857999999999999E-4</v>
      </c>
      <c r="R702" s="157">
        <f>Q702*H702</f>
        <v>1.6629599999999998E-3</v>
      </c>
      <c r="S702" s="157">
        <v>0</v>
      </c>
      <c r="T702" s="158">
        <f>S702*H702</f>
        <v>0</v>
      </c>
      <c r="AR702" s="159" t="s">
        <v>377</v>
      </c>
      <c r="AT702" s="159" t="s">
        <v>373</v>
      </c>
      <c r="AU702" s="159" t="s">
        <v>88</v>
      </c>
      <c r="AY702" s="17" t="s">
        <v>371</v>
      </c>
      <c r="BE702" s="160">
        <f>IF(N702="základná",J702,0)</f>
        <v>0</v>
      </c>
      <c r="BF702" s="160">
        <f>IF(N702="znížená",J702,0)</f>
        <v>0</v>
      </c>
      <c r="BG702" s="160">
        <f>IF(N702="zákl. prenesená",J702,0)</f>
        <v>0</v>
      </c>
      <c r="BH702" s="160">
        <f>IF(N702="zníž. prenesená",J702,0)</f>
        <v>0</v>
      </c>
      <c r="BI702" s="160">
        <f>IF(N702="nulová",J702,0)</f>
        <v>0</v>
      </c>
      <c r="BJ702" s="17" t="s">
        <v>88</v>
      </c>
      <c r="BK702" s="160">
        <f>ROUND(I702*H702,2)</f>
        <v>0</v>
      </c>
      <c r="BL702" s="17" t="s">
        <v>377</v>
      </c>
      <c r="BM702" s="159" t="s">
        <v>1288</v>
      </c>
    </row>
    <row r="703" spans="2:65" s="13" customFormat="1" ht="11.25" x14ac:dyDescent="0.2">
      <c r="B703" s="168"/>
      <c r="D703" s="162" t="s">
        <v>379</v>
      </c>
      <c r="E703" s="169" t="s">
        <v>1</v>
      </c>
      <c r="F703" s="170" t="s">
        <v>437</v>
      </c>
      <c r="H703" s="171">
        <v>12</v>
      </c>
      <c r="I703" s="172"/>
      <c r="L703" s="168"/>
      <c r="M703" s="173"/>
      <c r="T703" s="174"/>
      <c r="AT703" s="169" t="s">
        <v>379</v>
      </c>
      <c r="AU703" s="169" t="s">
        <v>88</v>
      </c>
      <c r="AV703" s="13" t="s">
        <v>88</v>
      </c>
      <c r="AW703" s="13" t="s">
        <v>31</v>
      </c>
      <c r="AX703" s="13" t="s">
        <v>75</v>
      </c>
      <c r="AY703" s="169" t="s">
        <v>371</v>
      </c>
    </row>
    <row r="704" spans="2:65" s="15" customFormat="1" ht="11.25" x14ac:dyDescent="0.2">
      <c r="B704" s="182"/>
      <c r="D704" s="162" t="s">
        <v>379</v>
      </c>
      <c r="E704" s="183" t="s">
        <v>1</v>
      </c>
      <c r="F704" s="184" t="s">
        <v>385</v>
      </c>
      <c r="H704" s="185">
        <v>12</v>
      </c>
      <c r="I704" s="186"/>
      <c r="L704" s="182"/>
      <c r="M704" s="187"/>
      <c r="T704" s="188"/>
      <c r="AT704" s="183" t="s">
        <v>379</v>
      </c>
      <c r="AU704" s="183" t="s">
        <v>88</v>
      </c>
      <c r="AV704" s="15" t="s">
        <v>377</v>
      </c>
      <c r="AW704" s="15" t="s">
        <v>31</v>
      </c>
      <c r="AX704" s="15" t="s">
        <v>82</v>
      </c>
      <c r="AY704" s="183" t="s">
        <v>371</v>
      </c>
    </row>
    <row r="705" spans="2:65" s="1" customFormat="1" ht="12" x14ac:dyDescent="0.2">
      <c r="B705" s="147"/>
      <c r="C705" s="148" t="s">
        <v>872</v>
      </c>
      <c r="D705" s="148" t="s">
        <v>373</v>
      </c>
      <c r="E705" s="149" t="s">
        <v>1290</v>
      </c>
      <c r="F705" s="150" t="s">
        <v>1291</v>
      </c>
      <c r="G705" s="151" t="s">
        <v>489</v>
      </c>
      <c r="H705" s="152">
        <v>6</v>
      </c>
      <c r="I705" s="153"/>
      <c r="J705" s="154">
        <f>ROUND(I705*H705,2)</f>
        <v>0</v>
      </c>
      <c r="K705" s="150"/>
      <c r="L705" s="32"/>
      <c r="M705" s="155" t="s">
        <v>1</v>
      </c>
      <c r="N705" s="156" t="s">
        <v>41</v>
      </c>
      <c r="P705" s="157">
        <f>O705*H705</f>
        <v>0</v>
      </c>
      <c r="Q705" s="157">
        <v>0</v>
      </c>
      <c r="R705" s="157">
        <f>Q705*H705</f>
        <v>0</v>
      </c>
      <c r="S705" s="157">
        <v>0</v>
      </c>
      <c r="T705" s="158">
        <f>S705*H705</f>
        <v>0</v>
      </c>
      <c r="AR705" s="159" t="s">
        <v>377</v>
      </c>
      <c r="AT705" s="159" t="s">
        <v>373</v>
      </c>
      <c r="AU705" s="159" t="s">
        <v>88</v>
      </c>
      <c r="AY705" s="17" t="s">
        <v>371</v>
      </c>
      <c r="BE705" s="160">
        <f>IF(N705="základná",J705,0)</f>
        <v>0</v>
      </c>
      <c r="BF705" s="160">
        <f>IF(N705="znížená",J705,0)</f>
        <v>0</v>
      </c>
      <c r="BG705" s="160">
        <f>IF(N705="zákl. prenesená",J705,0)</f>
        <v>0</v>
      </c>
      <c r="BH705" s="160">
        <f>IF(N705="zníž. prenesená",J705,0)</f>
        <v>0</v>
      </c>
      <c r="BI705" s="160">
        <f>IF(N705="nulová",J705,0)</f>
        <v>0</v>
      </c>
      <c r="BJ705" s="17" t="s">
        <v>88</v>
      </c>
      <c r="BK705" s="160">
        <f>ROUND(I705*H705,2)</f>
        <v>0</v>
      </c>
      <c r="BL705" s="17" t="s">
        <v>377</v>
      </c>
      <c r="BM705" s="159" t="s">
        <v>1292</v>
      </c>
    </row>
    <row r="706" spans="2:65" s="13" customFormat="1" ht="11.25" x14ac:dyDescent="0.2">
      <c r="B706" s="168"/>
      <c r="D706" s="162" t="s">
        <v>379</v>
      </c>
      <c r="E706" s="169" t="s">
        <v>1</v>
      </c>
      <c r="F706" s="170" t="s">
        <v>408</v>
      </c>
      <c r="H706" s="171">
        <v>6</v>
      </c>
      <c r="I706" s="172"/>
      <c r="L706" s="168"/>
      <c r="M706" s="173"/>
      <c r="T706" s="174"/>
      <c r="AT706" s="169" t="s">
        <v>379</v>
      </c>
      <c r="AU706" s="169" t="s">
        <v>88</v>
      </c>
      <c r="AV706" s="13" t="s">
        <v>88</v>
      </c>
      <c r="AW706" s="13" t="s">
        <v>31</v>
      </c>
      <c r="AX706" s="13" t="s">
        <v>75</v>
      </c>
      <c r="AY706" s="169" t="s">
        <v>371</v>
      </c>
    </row>
    <row r="707" spans="2:65" s="15" customFormat="1" ht="11.25" x14ac:dyDescent="0.2">
      <c r="B707" s="182"/>
      <c r="D707" s="162" t="s">
        <v>379</v>
      </c>
      <c r="E707" s="183" t="s">
        <v>1</v>
      </c>
      <c r="F707" s="184" t="s">
        <v>385</v>
      </c>
      <c r="H707" s="185">
        <v>6</v>
      </c>
      <c r="I707" s="186"/>
      <c r="L707" s="182"/>
      <c r="M707" s="187"/>
      <c r="T707" s="188"/>
      <c r="AT707" s="183" t="s">
        <v>379</v>
      </c>
      <c r="AU707" s="183" t="s">
        <v>88</v>
      </c>
      <c r="AV707" s="15" t="s">
        <v>377</v>
      </c>
      <c r="AW707" s="15" t="s">
        <v>31</v>
      </c>
      <c r="AX707" s="15" t="s">
        <v>82</v>
      </c>
      <c r="AY707" s="183" t="s">
        <v>371</v>
      </c>
    </row>
    <row r="708" spans="2:65" s="1" customFormat="1" ht="12" x14ac:dyDescent="0.2">
      <c r="B708" s="147"/>
      <c r="C708" s="148" t="s">
        <v>876</v>
      </c>
      <c r="D708" s="148" t="s">
        <v>373</v>
      </c>
      <c r="E708" s="149" t="s">
        <v>1294</v>
      </c>
      <c r="F708" s="150" t="s">
        <v>1295</v>
      </c>
      <c r="G708" s="151" t="s">
        <v>489</v>
      </c>
      <c r="H708" s="152">
        <v>1</v>
      </c>
      <c r="I708" s="153"/>
      <c r="J708" s="154">
        <f>ROUND(I708*H708,2)</f>
        <v>0</v>
      </c>
      <c r="K708" s="150"/>
      <c r="L708" s="32"/>
      <c r="M708" s="155" t="s">
        <v>1</v>
      </c>
      <c r="N708" s="156" t="s">
        <v>41</v>
      </c>
      <c r="P708" s="157">
        <f>O708*H708</f>
        <v>0</v>
      </c>
      <c r="Q708" s="157">
        <v>0</v>
      </c>
      <c r="R708" s="157">
        <f>Q708*H708</f>
        <v>0</v>
      </c>
      <c r="S708" s="157">
        <v>0</v>
      </c>
      <c r="T708" s="158">
        <f>S708*H708</f>
        <v>0</v>
      </c>
      <c r="AR708" s="159" t="s">
        <v>377</v>
      </c>
      <c r="AT708" s="159" t="s">
        <v>373</v>
      </c>
      <c r="AU708" s="159" t="s">
        <v>88</v>
      </c>
      <c r="AY708" s="17" t="s">
        <v>371</v>
      </c>
      <c r="BE708" s="160">
        <f>IF(N708="základná",J708,0)</f>
        <v>0</v>
      </c>
      <c r="BF708" s="160">
        <f>IF(N708="znížená",J708,0)</f>
        <v>0</v>
      </c>
      <c r="BG708" s="160">
        <f>IF(N708="zákl. prenesená",J708,0)</f>
        <v>0</v>
      </c>
      <c r="BH708" s="160">
        <f>IF(N708="zníž. prenesená",J708,0)</f>
        <v>0</v>
      </c>
      <c r="BI708" s="160">
        <f>IF(N708="nulová",J708,0)</f>
        <v>0</v>
      </c>
      <c r="BJ708" s="17" t="s">
        <v>88</v>
      </c>
      <c r="BK708" s="160">
        <f>ROUND(I708*H708,2)</f>
        <v>0</v>
      </c>
      <c r="BL708" s="17" t="s">
        <v>377</v>
      </c>
      <c r="BM708" s="159" t="s">
        <v>1296</v>
      </c>
    </row>
    <row r="709" spans="2:65" s="13" customFormat="1" ht="11.25" x14ac:dyDescent="0.2">
      <c r="B709" s="168"/>
      <c r="D709" s="162" t="s">
        <v>379</v>
      </c>
      <c r="E709" s="169" t="s">
        <v>1</v>
      </c>
      <c r="F709" s="170" t="s">
        <v>82</v>
      </c>
      <c r="H709" s="171">
        <v>1</v>
      </c>
      <c r="I709" s="172"/>
      <c r="L709" s="168"/>
      <c r="M709" s="173"/>
      <c r="T709" s="174"/>
      <c r="AT709" s="169" t="s">
        <v>379</v>
      </c>
      <c r="AU709" s="169" t="s">
        <v>88</v>
      </c>
      <c r="AV709" s="13" t="s">
        <v>88</v>
      </c>
      <c r="AW709" s="13" t="s">
        <v>31</v>
      </c>
      <c r="AX709" s="13" t="s">
        <v>75</v>
      </c>
      <c r="AY709" s="169" t="s">
        <v>371</v>
      </c>
    </row>
    <row r="710" spans="2:65" s="15" customFormat="1" ht="11.25" x14ac:dyDescent="0.2">
      <c r="B710" s="182"/>
      <c r="D710" s="162" t="s">
        <v>379</v>
      </c>
      <c r="E710" s="183" t="s">
        <v>1</v>
      </c>
      <c r="F710" s="184" t="s">
        <v>385</v>
      </c>
      <c r="H710" s="185">
        <v>1</v>
      </c>
      <c r="I710" s="186"/>
      <c r="L710" s="182"/>
      <c r="M710" s="187"/>
      <c r="T710" s="188"/>
      <c r="AT710" s="183" t="s">
        <v>379</v>
      </c>
      <c r="AU710" s="183" t="s">
        <v>88</v>
      </c>
      <c r="AV710" s="15" t="s">
        <v>377</v>
      </c>
      <c r="AW710" s="15" t="s">
        <v>31</v>
      </c>
      <c r="AX710" s="15" t="s">
        <v>82</v>
      </c>
      <c r="AY710" s="183" t="s">
        <v>371</v>
      </c>
    </row>
    <row r="711" spans="2:65" s="1" customFormat="1" ht="12" x14ac:dyDescent="0.2">
      <c r="B711" s="147"/>
      <c r="C711" s="148" t="s">
        <v>880</v>
      </c>
      <c r="D711" s="148" t="s">
        <v>373</v>
      </c>
      <c r="E711" s="149" t="s">
        <v>1298</v>
      </c>
      <c r="F711" s="150" t="s">
        <v>1299</v>
      </c>
      <c r="G711" s="151" t="s">
        <v>444</v>
      </c>
      <c r="H711" s="152">
        <v>375.91399999999999</v>
      </c>
      <c r="I711" s="153"/>
      <c r="J711" s="154">
        <f>ROUND(I711*H711,2)</f>
        <v>0</v>
      </c>
      <c r="K711" s="150"/>
      <c r="L711" s="32"/>
      <c r="M711" s="155" t="s">
        <v>1</v>
      </c>
      <c r="N711" s="156" t="s">
        <v>41</v>
      </c>
      <c r="P711" s="157">
        <f>O711*H711</f>
        <v>0</v>
      </c>
      <c r="Q711" s="157">
        <v>0</v>
      </c>
      <c r="R711" s="157">
        <f>Q711*H711</f>
        <v>0</v>
      </c>
      <c r="S711" s="157">
        <v>0</v>
      </c>
      <c r="T711" s="158">
        <f>S711*H711</f>
        <v>0</v>
      </c>
      <c r="AR711" s="159" t="s">
        <v>377</v>
      </c>
      <c r="AT711" s="159" t="s">
        <v>373</v>
      </c>
      <c r="AU711" s="159" t="s">
        <v>88</v>
      </c>
      <c r="AY711" s="17" t="s">
        <v>371</v>
      </c>
      <c r="BE711" s="160">
        <f>IF(N711="základná",J711,0)</f>
        <v>0</v>
      </c>
      <c r="BF711" s="160">
        <f>IF(N711="znížená",J711,0)</f>
        <v>0</v>
      </c>
      <c r="BG711" s="160">
        <f>IF(N711="zákl. prenesená",J711,0)</f>
        <v>0</v>
      </c>
      <c r="BH711" s="160">
        <f>IF(N711="zníž. prenesená",J711,0)</f>
        <v>0</v>
      </c>
      <c r="BI711" s="160">
        <f>IF(N711="nulová",J711,0)</f>
        <v>0</v>
      </c>
      <c r="BJ711" s="17" t="s">
        <v>88</v>
      </c>
      <c r="BK711" s="160">
        <f>ROUND(I711*H711,2)</f>
        <v>0</v>
      </c>
      <c r="BL711" s="17" t="s">
        <v>377</v>
      </c>
      <c r="BM711" s="159" t="s">
        <v>1300</v>
      </c>
    </row>
    <row r="712" spans="2:65" s="1" customFormat="1" ht="24.2" customHeight="1" x14ac:dyDescent="0.2">
      <c r="B712" s="147"/>
      <c r="C712" s="148" t="s">
        <v>885</v>
      </c>
      <c r="D712" s="148" t="s">
        <v>373</v>
      </c>
      <c r="E712" s="149" t="s">
        <v>1302</v>
      </c>
      <c r="F712" s="150" t="s">
        <v>1303</v>
      </c>
      <c r="G712" s="151" t="s">
        <v>444</v>
      </c>
      <c r="H712" s="152">
        <v>9021.9359999999997</v>
      </c>
      <c r="I712" s="153"/>
      <c r="J712" s="154">
        <f>ROUND(I712*H712,2)</f>
        <v>0</v>
      </c>
      <c r="K712" s="150"/>
      <c r="L712" s="32"/>
      <c r="M712" s="155" t="s">
        <v>1</v>
      </c>
      <c r="N712" s="156" t="s">
        <v>41</v>
      </c>
      <c r="P712" s="157">
        <f>O712*H712</f>
        <v>0</v>
      </c>
      <c r="Q712" s="157">
        <v>0</v>
      </c>
      <c r="R712" s="157">
        <f>Q712*H712</f>
        <v>0</v>
      </c>
      <c r="S712" s="157">
        <v>0</v>
      </c>
      <c r="T712" s="158">
        <f>S712*H712</f>
        <v>0</v>
      </c>
      <c r="AR712" s="159" t="s">
        <v>377</v>
      </c>
      <c r="AT712" s="159" t="s">
        <v>373</v>
      </c>
      <c r="AU712" s="159" t="s">
        <v>88</v>
      </c>
      <c r="AY712" s="17" t="s">
        <v>371</v>
      </c>
      <c r="BE712" s="160">
        <f>IF(N712="základná",J712,0)</f>
        <v>0</v>
      </c>
      <c r="BF712" s="160">
        <f>IF(N712="znížená",J712,0)</f>
        <v>0</v>
      </c>
      <c r="BG712" s="160">
        <f>IF(N712="zákl. prenesená",J712,0)</f>
        <v>0</v>
      </c>
      <c r="BH712" s="160">
        <f>IF(N712="zníž. prenesená",J712,0)</f>
        <v>0</v>
      </c>
      <c r="BI712" s="160">
        <f>IF(N712="nulová",J712,0)</f>
        <v>0</v>
      </c>
      <c r="BJ712" s="17" t="s">
        <v>88</v>
      </c>
      <c r="BK712" s="160">
        <f>ROUND(I712*H712,2)</f>
        <v>0</v>
      </c>
      <c r="BL712" s="17" t="s">
        <v>377</v>
      </c>
      <c r="BM712" s="159" t="s">
        <v>1304</v>
      </c>
    </row>
    <row r="713" spans="2:65" s="13" customFormat="1" ht="11.25" x14ac:dyDescent="0.2">
      <c r="B713" s="168"/>
      <c r="D713" s="162" t="s">
        <v>379</v>
      </c>
      <c r="F713" s="170" t="s">
        <v>4395</v>
      </c>
      <c r="H713" s="171">
        <v>9021.9359999999997</v>
      </c>
      <c r="I713" s="172"/>
      <c r="L713" s="168"/>
      <c r="M713" s="173"/>
      <c r="T713" s="174"/>
      <c r="AT713" s="169" t="s">
        <v>379</v>
      </c>
      <c r="AU713" s="169" t="s">
        <v>88</v>
      </c>
      <c r="AV713" s="13" t="s">
        <v>88</v>
      </c>
      <c r="AW713" s="13" t="s">
        <v>3</v>
      </c>
      <c r="AX713" s="13" t="s">
        <v>82</v>
      </c>
      <c r="AY713" s="169" t="s">
        <v>371</v>
      </c>
    </row>
    <row r="714" spans="2:65" s="1" customFormat="1" ht="24.2" customHeight="1" x14ac:dyDescent="0.2">
      <c r="B714" s="147"/>
      <c r="C714" s="148" t="s">
        <v>890</v>
      </c>
      <c r="D714" s="148" t="s">
        <v>373</v>
      </c>
      <c r="E714" s="149" t="s">
        <v>1307</v>
      </c>
      <c r="F714" s="150" t="s">
        <v>1308</v>
      </c>
      <c r="G714" s="151" t="s">
        <v>444</v>
      </c>
      <c r="H714" s="152">
        <v>1127.742</v>
      </c>
      <c r="I714" s="153"/>
      <c r="J714" s="154">
        <f>ROUND(I714*H714,2)</f>
        <v>0</v>
      </c>
      <c r="K714" s="150"/>
      <c r="L714" s="32"/>
      <c r="M714" s="155" t="s">
        <v>1</v>
      </c>
      <c r="N714" s="156" t="s">
        <v>41</v>
      </c>
      <c r="P714" s="157">
        <f>O714*H714</f>
        <v>0</v>
      </c>
      <c r="Q714" s="157">
        <v>0</v>
      </c>
      <c r="R714" s="157">
        <f>Q714*H714</f>
        <v>0</v>
      </c>
      <c r="S714" s="157">
        <v>0</v>
      </c>
      <c r="T714" s="158">
        <f>S714*H714</f>
        <v>0</v>
      </c>
      <c r="AR714" s="159" t="s">
        <v>377</v>
      </c>
      <c r="AT714" s="159" t="s">
        <v>373</v>
      </c>
      <c r="AU714" s="159" t="s">
        <v>88</v>
      </c>
      <c r="AY714" s="17" t="s">
        <v>371</v>
      </c>
      <c r="BE714" s="160">
        <f>IF(N714="základná",J714,0)</f>
        <v>0</v>
      </c>
      <c r="BF714" s="160">
        <f>IF(N714="znížená",J714,0)</f>
        <v>0</v>
      </c>
      <c r="BG714" s="160">
        <f>IF(N714="zákl. prenesená",J714,0)</f>
        <v>0</v>
      </c>
      <c r="BH714" s="160">
        <f>IF(N714="zníž. prenesená",J714,0)</f>
        <v>0</v>
      </c>
      <c r="BI714" s="160">
        <f>IF(N714="nulová",J714,0)</f>
        <v>0</v>
      </c>
      <c r="BJ714" s="17" t="s">
        <v>88</v>
      </c>
      <c r="BK714" s="160">
        <f>ROUND(I714*H714,2)</f>
        <v>0</v>
      </c>
      <c r="BL714" s="17" t="s">
        <v>377</v>
      </c>
      <c r="BM714" s="159" t="s">
        <v>1309</v>
      </c>
    </row>
    <row r="715" spans="2:65" s="13" customFormat="1" ht="11.25" x14ac:dyDescent="0.2">
      <c r="B715" s="168"/>
      <c r="D715" s="162" t="s">
        <v>379</v>
      </c>
      <c r="F715" s="170" t="s">
        <v>4396</v>
      </c>
      <c r="H715" s="171">
        <v>1127.742</v>
      </c>
      <c r="I715" s="172"/>
      <c r="L715" s="168"/>
      <c r="M715" s="173"/>
      <c r="T715" s="174"/>
      <c r="AT715" s="169" t="s">
        <v>379</v>
      </c>
      <c r="AU715" s="169" t="s">
        <v>88</v>
      </c>
      <c r="AV715" s="13" t="s">
        <v>88</v>
      </c>
      <c r="AW715" s="13" t="s">
        <v>3</v>
      </c>
      <c r="AX715" s="13" t="s">
        <v>82</v>
      </c>
      <c r="AY715" s="169" t="s">
        <v>371</v>
      </c>
    </row>
    <row r="716" spans="2:65" s="1" customFormat="1" ht="24.2" customHeight="1" x14ac:dyDescent="0.2">
      <c r="B716" s="147"/>
      <c r="C716" s="148" t="s">
        <v>896</v>
      </c>
      <c r="D716" s="148" t="s">
        <v>373</v>
      </c>
      <c r="E716" s="149" t="s">
        <v>1312</v>
      </c>
      <c r="F716" s="150" t="s">
        <v>1313</v>
      </c>
      <c r="G716" s="151" t="s">
        <v>444</v>
      </c>
      <c r="H716" s="152">
        <v>1127.742</v>
      </c>
      <c r="I716" s="153"/>
      <c r="J716" s="154">
        <f>ROUND(I716*H716,2)</f>
        <v>0</v>
      </c>
      <c r="K716" s="150"/>
      <c r="L716" s="32"/>
      <c r="M716" s="155" t="s">
        <v>1</v>
      </c>
      <c r="N716" s="156" t="s">
        <v>41</v>
      </c>
      <c r="P716" s="157">
        <f>O716*H716</f>
        <v>0</v>
      </c>
      <c r="Q716" s="157">
        <v>0</v>
      </c>
      <c r="R716" s="157">
        <f>Q716*H716</f>
        <v>0</v>
      </c>
      <c r="S716" s="157">
        <v>0</v>
      </c>
      <c r="T716" s="158">
        <f>S716*H716</f>
        <v>0</v>
      </c>
      <c r="AR716" s="159" t="s">
        <v>377</v>
      </c>
      <c r="AT716" s="159" t="s">
        <v>373</v>
      </c>
      <c r="AU716" s="159" t="s">
        <v>88</v>
      </c>
      <c r="AY716" s="17" t="s">
        <v>371</v>
      </c>
      <c r="BE716" s="160">
        <f>IF(N716="základná",J716,0)</f>
        <v>0</v>
      </c>
      <c r="BF716" s="160">
        <f>IF(N716="znížená",J716,0)</f>
        <v>0</v>
      </c>
      <c r="BG716" s="160">
        <f>IF(N716="zákl. prenesená",J716,0)</f>
        <v>0</v>
      </c>
      <c r="BH716" s="160">
        <f>IF(N716="zníž. prenesená",J716,0)</f>
        <v>0</v>
      </c>
      <c r="BI716" s="160">
        <f>IF(N716="nulová",J716,0)</f>
        <v>0</v>
      </c>
      <c r="BJ716" s="17" t="s">
        <v>88</v>
      </c>
      <c r="BK716" s="160">
        <f>ROUND(I716*H716,2)</f>
        <v>0</v>
      </c>
      <c r="BL716" s="17" t="s">
        <v>377</v>
      </c>
      <c r="BM716" s="159" t="s">
        <v>1314</v>
      </c>
    </row>
    <row r="717" spans="2:65" s="13" customFormat="1" ht="11.25" x14ac:dyDescent="0.2">
      <c r="B717" s="168"/>
      <c r="D717" s="162" t="s">
        <v>379</v>
      </c>
      <c r="F717" s="170" t="s">
        <v>4396</v>
      </c>
      <c r="H717" s="171">
        <v>1127.742</v>
      </c>
      <c r="I717" s="172"/>
      <c r="L717" s="168"/>
      <c r="M717" s="173"/>
      <c r="T717" s="174"/>
      <c r="AT717" s="169" t="s">
        <v>379</v>
      </c>
      <c r="AU717" s="169" t="s">
        <v>88</v>
      </c>
      <c r="AV717" s="13" t="s">
        <v>88</v>
      </c>
      <c r="AW717" s="13" t="s">
        <v>3</v>
      </c>
      <c r="AX717" s="13" t="s">
        <v>82</v>
      </c>
      <c r="AY717" s="169" t="s">
        <v>371</v>
      </c>
    </row>
    <row r="718" spans="2:65" s="1" customFormat="1" ht="24.2" customHeight="1" x14ac:dyDescent="0.2">
      <c r="B718" s="147"/>
      <c r="C718" s="148" t="s">
        <v>902</v>
      </c>
      <c r="D718" s="148" t="s">
        <v>373</v>
      </c>
      <c r="E718" s="149" t="s">
        <v>1316</v>
      </c>
      <c r="F718" s="150" t="s">
        <v>1317</v>
      </c>
      <c r="G718" s="151" t="s">
        <v>444</v>
      </c>
      <c r="H718" s="152">
        <v>338.69900000000001</v>
      </c>
      <c r="I718" s="153"/>
      <c r="J718" s="154">
        <f>ROUND(I718*H718,2)</f>
        <v>0</v>
      </c>
      <c r="K718" s="150"/>
      <c r="L718" s="32"/>
      <c r="M718" s="155" t="s">
        <v>1</v>
      </c>
      <c r="N718" s="156" t="s">
        <v>41</v>
      </c>
      <c r="P718" s="157">
        <f>O718*H718</f>
        <v>0</v>
      </c>
      <c r="Q718" s="157">
        <v>0</v>
      </c>
      <c r="R718" s="157">
        <f>Q718*H718</f>
        <v>0</v>
      </c>
      <c r="S718" s="157">
        <v>0</v>
      </c>
      <c r="T718" s="158">
        <f>S718*H718</f>
        <v>0</v>
      </c>
      <c r="AR718" s="159" t="s">
        <v>377</v>
      </c>
      <c r="AT718" s="159" t="s">
        <v>373</v>
      </c>
      <c r="AU718" s="159" t="s">
        <v>88</v>
      </c>
      <c r="AY718" s="17" t="s">
        <v>371</v>
      </c>
      <c r="BE718" s="160">
        <f>IF(N718="základná",J718,0)</f>
        <v>0</v>
      </c>
      <c r="BF718" s="160">
        <f>IF(N718="znížená",J718,0)</f>
        <v>0</v>
      </c>
      <c r="BG718" s="160">
        <f>IF(N718="zákl. prenesená",J718,0)</f>
        <v>0</v>
      </c>
      <c r="BH718" s="160">
        <f>IF(N718="zníž. prenesená",J718,0)</f>
        <v>0</v>
      </c>
      <c r="BI718" s="160">
        <f>IF(N718="nulová",J718,0)</f>
        <v>0</v>
      </c>
      <c r="BJ718" s="17" t="s">
        <v>88</v>
      </c>
      <c r="BK718" s="160">
        <f>ROUND(I718*H718,2)</f>
        <v>0</v>
      </c>
      <c r="BL718" s="17" t="s">
        <v>377</v>
      </c>
      <c r="BM718" s="159" t="s">
        <v>1318</v>
      </c>
    </row>
    <row r="719" spans="2:65" s="13" customFormat="1" ht="11.25" x14ac:dyDescent="0.2">
      <c r="B719" s="168"/>
      <c r="D719" s="162" t="s">
        <v>379</v>
      </c>
      <c r="F719" s="170" t="s">
        <v>4397</v>
      </c>
      <c r="H719" s="171">
        <v>338.69900000000001</v>
      </c>
      <c r="I719" s="172"/>
      <c r="L719" s="168"/>
      <c r="M719" s="173"/>
      <c r="T719" s="174"/>
      <c r="AT719" s="169" t="s">
        <v>379</v>
      </c>
      <c r="AU719" s="169" t="s">
        <v>88</v>
      </c>
      <c r="AV719" s="13" t="s">
        <v>88</v>
      </c>
      <c r="AW719" s="13" t="s">
        <v>3</v>
      </c>
      <c r="AX719" s="13" t="s">
        <v>82</v>
      </c>
      <c r="AY719" s="169" t="s">
        <v>371</v>
      </c>
    </row>
    <row r="720" spans="2:65" s="1" customFormat="1" ht="24.2" customHeight="1" x14ac:dyDescent="0.2">
      <c r="B720" s="147"/>
      <c r="C720" s="148" t="s">
        <v>908</v>
      </c>
      <c r="D720" s="148" t="s">
        <v>373</v>
      </c>
      <c r="E720" s="149" t="s">
        <v>1321</v>
      </c>
      <c r="F720" s="150" t="s">
        <v>1322</v>
      </c>
      <c r="G720" s="151" t="s">
        <v>444</v>
      </c>
      <c r="H720" s="152">
        <v>21.050999999999998</v>
      </c>
      <c r="I720" s="153"/>
      <c r="J720" s="154">
        <f>ROUND(I720*H720,2)</f>
        <v>0</v>
      </c>
      <c r="K720" s="150"/>
      <c r="L720" s="32"/>
      <c r="M720" s="155" t="s">
        <v>1</v>
      </c>
      <c r="N720" s="156" t="s">
        <v>41</v>
      </c>
      <c r="P720" s="157">
        <f>O720*H720</f>
        <v>0</v>
      </c>
      <c r="Q720" s="157">
        <v>0</v>
      </c>
      <c r="R720" s="157">
        <f>Q720*H720</f>
        <v>0</v>
      </c>
      <c r="S720" s="157">
        <v>0</v>
      </c>
      <c r="T720" s="158">
        <f>S720*H720</f>
        <v>0</v>
      </c>
      <c r="AR720" s="159" t="s">
        <v>377</v>
      </c>
      <c r="AT720" s="159" t="s">
        <v>373</v>
      </c>
      <c r="AU720" s="159" t="s">
        <v>88</v>
      </c>
      <c r="AY720" s="17" t="s">
        <v>371</v>
      </c>
      <c r="BE720" s="160">
        <f>IF(N720="základná",J720,0)</f>
        <v>0</v>
      </c>
      <c r="BF720" s="160">
        <f>IF(N720="znížená",J720,0)</f>
        <v>0</v>
      </c>
      <c r="BG720" s="160">
        <f>IF(N720="zákl. prenesená",J720,0)</f>
        <v>0</v>
      </c>
      <c r="BH720" s="160">
        <f>IF(N720="zníž. prenesená",J720,0)</f>
        <v>0</v>
      </c>
      <c r="BI720" s="160">
        <f>IF(N720="nulová",J720,0)</f>
        <v>0</v>
      </c>
      <c r="BJ720" s="17" t="s">
        <v>88</v>
      </c>
      <c r="BK720" s="160">
        <f>ROUND(I720*H720,2)</f>
        <v>0</v>
      </c>
      <c r="BL720" s="17" t="s">
        <v>377</v>
      </c>
      <c r="BM720" s="159" t="s">
        <v>1323</v>
      </c>
    </row>
    <row r="721" spans="2:65" s="13" customFormat="1" ht="11.25" x14ac:dyDescent="0.2">
      <c r="B721" s="168"/>
      <c r="D721" s="162" t="s">
        <v>379</v>
      </c>
      <c r="F721" s="170" t="s">
        <v>4398</v>
      </c>
      <c r="H721" s="171">
        <v>21.050999999999998</v>
      </c>
      <c r="I721" s="172"/>
      <c r="L721" s="168"/>
      <c r="M721" s="173"/>
      <c r="T721" s="174"/>
      <c r="AT721" s="169" t="s">
        <v>379</v>
      </c>
      <c r="AU721" s="169" t="s">
        <v>88</v>
      </c>
      <c r="AV721" s="13" t="s">
        <v>88</v>
      </c>
      <c r="AW721" s="13" t="s">
        <v>3</v>
      </c>
      <c r="AX721" s="13" t="s">
        <v>82</v>
      </c>
      <c r="AY721" s="169" t="s">
        <v>371</v>
      </c>
    </row>
    <row r="722" spans="2:65" s="1" customFormat="1" ht="24.2" customHeight="1" x14ac:dyDescent="0.2">
      <c r="B722" s="147"/>
      <c r="C722" s="148" t="s">
        <v>914</v>
      </c>
      <c r="D722" s="148" t="s">
        <v>373</v>
      </c>
      <c r="E722" s="149" t="s">
        <v>1326</v>
      </c>
      <c r="F722" s="150" t="s">
        <v>1327</v>
      </c>
      <c r="G722" s="151" t="s">
        <v>444</v>
      </c>
      <c r="H722" s="152">
        <v>4.1349999999999998</v>
      </c>
      <c r="I722" s="153"/>
      <c r="J722" s="154">
        <f>ROUND(I722*H722,2)</f>
        <v>0</v>
      </c>
      <c r="K722" s="150"/>
      <c r="L722" s="32"/>
      <c r="M722" s="155" t="s">
        <v>1</v>
      </c>
      <c r="N722" s="156" t="s">
        <v>41</v>
      </c>
      <c r="P722" s="157">
        <f>O722*H722</f>
        <v>0</v>
      </c>
      <c r="Q722" s="157">
        <v>0</v>
      </c>
      <c r="R722" s="157">
        <f>Q722*H722</f>
        <v>0</v>
      </c>
      <c r="S722" s="157">
        <v>0</v>
      </c>
      <c r="T722" s="158">
        <f>S722*H722</f>
        <v>0</v>
      </c>
      <c r="AR722" s="159" t="s">
        <v>377</v>
      </c>
      <c r="AT722" s="159" t="s">
        <v>373</v>
      </c>
      <c r="AU722" s="159" t="s">
        <v>88</v>
      </c>
      <c r="AY722" s="17" t="s">
        <v>371</v>
      </c>
      <c r="BE722" s="160">
        <f>IF(N722="základná",J722,0)</f>
        <v>0</v>
      </c>
      <c r="BF722" s="160">
        <f>IF(N722="znížená",J722,0)</f>
        <v>0</v>
      </c>
      <c r="BG722" s="160">
        <f>IF(N722="zákl. prenesená",J722,0)</f>
        <v>0</v>
      </c>
      <c r="BH722" s="160">
        <f>IF(N722="zníž. prenesená",J722,0)</f>
        <v>0</v>
      </c>
      <c r="BI722" s="160">
        <f>IF(N722="nulová",J722,0)</f>
        <v>0</v>
      </c>
      <c r="BJ722" s="17" t="s">
        <v>88</v>
      </c>
      <c r="BK722" s="160">
        <f>ROUND(I722*H722,2)</f>
        <v>0</v>
      </c>
      <c r="BL722" s="17" t="s">
        <v>377</v>
      </c>
      <c r="BM722" s="159" t="s">
        <v>1328</v>
      </c>
    </row>
    <row r="723" spans="2:65" s="13" customFormat="1" ht="11.25" x14ac:dyDescent="0.2">
      <c r="B723" s="168"/>
      <c r="D723" s="162" t="s">
        <v>379</v>
      </c>
      <c r="F723" s="170" t="s">
        <v>4399</v>
      </c>
      <c r="H723" s="171">
        <v>4.1349999999999998</v>
      </c>
      <c r="I723" s="172"/>
      <c r="L723" s="168"/>
      <c r="M723" s="173"/>
      <c r="T723" s="174"/>
      <c r="AT723" s="169" t="s">
        <v>379</v>
      </c>
      <c r="AU723" s="169" t="s">
        <v>88</v>
      </c>
      <c r="AV723" s="13" t="s">
        <v>88</v>
      </c>
      <c r="AW723" s="13" t="s">
        <v>3</v>
      </c>
      <c r="AX723" s="13" t="s">
        <v>82</v>
      </c>
      <c r="AY723" s="169" t="s">
        <v>371</v>
      </c>
    </row>
    <row r="724" spans="2:65" s="1" customFormat="1" ht="24.2" customHeight="1" x14ac:dyDescent="0.2">
      <c r="B724" s="147"/>
      <c r="C724" s="148" t="s">
        <v>919</v>
      </c>
      <c r="D724" s="148" t="s">
        <v>373</v>
      </c>
      <c r="E724" s="149" t="s">
        <v>1331</v>
      </c>
      <c r="F724" s="150" t="s">
        <v>1332</v>
      </c>
      <c r="G724" s="151" t="s">
        <v>444</v>
      </c>
      <c r="H724" s="152">
        <v>12.029</v>
      </c>
      <c r="I724" s="153"/>
      <c r="J724" s="154">
        <f>ROUND(I724*H724,2)</f>
        <v>0</v>
      </c>
      <c r="K724" s="150"/>
      <c r="L724" s="32"/>
      <c r="M724" s="155" t="s">
        <v>1</v>
      </c>
      <c r="N724" s="156" t="s">
        <v>41</v>
      </c>
      <c r="P724" s="157">
        <f>O724*H724</f>
        <v>0</v>
      </c>
      <c r="Q724" s="157">
        <v>0</v>
      </c>
      <c r="R724" s="157">
        <f>Q724*H724</f>
        <v>0</v>
      </c>
      <c r="S724" s="157">
        <v>0</v>
      </c>
      <c r="T724" s="158">
        <f>S724*H724</f>
        <v>0</v>
      </c>
      <c r="AR724" s="159" t="s">
        <v>377</v>
      </c>
      <c r="AT724" s="159" t="s">
        <v>373</v>
      </c>
      <c r="AU724" s="159" t="s">
        <v>88</v>
      </c>
      <c r="AY724" s="17" t="s">
        <v>371</v>
      </c>
      <c r="BE724" s="160">
        <f>IF(N724="základná",J724,0)</f>
        <v>0</v>
      </c>
      <c r="BF724" s="160">
        <f>IF(N724="znížená",J724,0)</f>
        <v>0</v>
      </c>
      <c r="BG724" s="160">
        <f>IF(N724="zákl. prenesená",J724,0)</f>
        <v>0</v>
      </c>
      <c r="BH724" s="160">
        <f>IF(N724="zníž. prenesená",J724,0)</f>
        <v>0</v>
      </c>
      <c r="BI724" s="160">
        <f>IF(N724="nulová",J724,0)</f>
        <v>0</v>
      </c>
      <c r="BJ724" s="17" t="s">
        <v>88</v>
      </c>
      <c r="BK724" s="160">
        <f>ROUND(I724*H724,2)</f>
        <v>0</v>
      </c>
      <c r="BL724" s="17" t="s">
        <v>377</v>
      </c>
      <c r="BM724" s="159" t="s">
        <v>4400</v>
      </c>
    </row>
    <row r="725" spans="2:65" s="13" customFormat="1" ht="11.25" x14ac:dyDescent="0.2">
      <c r="B725" s="168"/>
      <c r="D725" s="162" t="s">
        <v>379</v>
      </c>
      <c r="F725" s="170" t="s">
        <v>4401</v>
      </c>
      <c r="H725" s="171">
        <v>12.029</v>
      </c>
      <c r="I725" s="172"/>
      <c r="L725" s="168"/>
      <c r="M725" s="173"/>
      <c r="T725" s="174"/>
      <c r="AT725" s="169" t="s">
        <v>379</v>
      </c>
      <c r="AU725" s="169" t="s">
        <v>88</v>
      </c>
      <c r="AV725" s="13" t="s">
        <v>88</v>
      </c>
      <c r="AW725" s="13" t="s">
        <v>3</v>
      </c>
      <c r="AX725" s="13" t="s">
        <v>82</v>
      </c>
      <c r="AY725" s="169" t="s">
        <v>371</v>
      </c>
    </row>
    <row r="726" spans="2:65" s="1" customFormat="1" ht="24.2" customHeight="1" x14ac:dyDescent="0.2">
      <c r="B726" s="147"/>
      <c r="C726" s="148" t="s">
        <v>923</v>
      </c>
      <c r="D726" s="148" t="s">
        <v>373</v>
      </c>
      <c r="E726" s="149" t="s">
        <v>1341</v>
      </c>
      <c r="F726" s="150" t="s">
        <v>1342</v>
      </c>
      <c r="G726" s="151" t="s">
        <v>513</v>
      </c>
      <c r="H726" s="152">
        <v>75.183000000000007</v>
      </c>
      <c r="I726" s="153"/>
      <c r="J726" s="154">
        <f>ROUND(I726*H726,2)</f>
        <v>0</v>
      </c>
      <c r="K726" s="150"/>
      <c r="L726" s="32"/>
      <c r="M726" s="155" t="s">
        <v>1</v>
      </c>
      <c r="N726" s="156" t="s">
        <v>41</v>
      </c>
      <c r="P726" s="157">
        <f>O726*H726</f>
        <v>0</v>
      </c>
      <c r="Q726" s="157">
        <v>0</v>
      </c>
      <c r="R726" s="157">
        <f>Q726*H726</f>
        <v>0</v>
      </c>
      <c r="S726" s="157">
        <v>0</v>
      </c>
      <c r="T726" s="158">
        <f>S726*H726</f>
        <v>0</v>
      </c>
      <c r="AR726" s="159" t="s">
        <v>377</v>
      </c>
      <c r="AT726" s="159" t="s">
        <v>373</v>
      </c>
      <c r="AU726" s="159" t="s">
        <v>88</v>
      </c>
      <c r="AY726" s="17" t="s">
        <v>371</v>
      </c>
      <c r="BE726" s="160">
        <f>IF(N726="základná",J726,0)</f>
        <v>0</v>
      </c>
      <c r="BF726" s="160">
        <f>IF(N726="znížená",J726,0)</f>
        <v>0</v>
      </c>
      <c r="BG726" s="160">
        <f>IF(N726="zákl. prenesená",J726,0)</f>
        <v>0</v>
      </c>
      <c r="BH726" s="160">
        <f>IF(N726="zníž. prenesená",J726,0)</f>
        <v>0</v>
      </c>
      <c r="BI726" s="160">
        <f>IF(N726="nulová",J726,0)</f>
        <v>0</v>
      </c>
      <c r="BJ726" s="17" t="s">
        <v>88</v>
      </c>
      <c r="BK726" s="160">
        <f>ROUND(I726*H726,2)</f>
        <v>0</v>
      </c>
      <c r="BL726" s="17" t="s">
        <v>377</v>
      </c>
      <c r="BM726" s="159" t="s">
        <v>1343</v>
      </c>
    </row>
    <row r="727" spans="2:65" s="13" customFormat="1" ht="11.25" x14ac:dyDescent="0.2">
      <c r="B727" s="168"/>
      <c r="D727" s="162" t="s">
        <v>379</v>
      </c>
      <c r="F727" s="170" t="s">
        <v>4402</v>
      </c>
      <c r="H727" s="171">
        <v>75.183000000000007</v>
      </c>
      <c r="I727" s="172"/>
      <c r="L727" s="168"/>
      <c r="M727" s="173"/>
      <c r="T727" s="174"/>
      <c r="AT727" s="169" t="s">
        <v>379</v>
      </c>
      <c r="AU727" s="169" t="s">
        <v>88</v>
      </c>
      <c r="AV727" s="13" t="s">
        <v>88</v>
      </c>
      <c r="AW727" s="13" t="s">
        <v>3</v>
      </c>
      <c r="AX727" s="13" t="s">
        <v>82</v>
      </c>
      <c r="AY727" s="169" t="s">
        <v>371</v>
      </c>
    </row>
    <row r="728" spans="2:65" s="11" customFormat="1" ht="22.9" customHeight="1" x14ac:dyDescent="0.2">
      <c r="B728" s="136"/>
      <c r="D728" s="137" t="s">
        <v>74</v>
      </c>
      <c r="E728" s="145" t="s">
        <v>978</v>
      </c>
      <c r="F728" s="145" t="s">
        <v>1345</v>
      </c>
      <c r="I728" s="139"/>
      <c r="J728" s="146">
        <f>BK728</f>
        <v>0</v>
      </c>
      <c r="L728" s="136"/>
      <c r="M728" s="140"/>
      <c r="P728" s="141">
        <f>SUM(P729:P730)</f>
        <v>0</v>
      </c>
      <c r="R728" s="141">
        <f>SUM(R729:R730)</f>
        <v>0</v>
      </c>
      <c r="T728" s="142">
        <f>SUM(T729:T730)</f>
        <v>0</v>
      </c>
      <c r="AR728" s="137" t="s">
        <v>82</v>
      </c>
      <c r="AT728" s="143" t="s">
        <v>74</v>
      </c>
      <c r="AU728" s="143" t="s">
        <v>82</v>
      </c>
      <c r="AY728" s="137" t="s">
        <v>371</v>
      </c>
      <c r="BK728" s="144">
        <f>SUM(BK729:BK730)</f>
        <v>0</v>
      </c>
    </row>
    <row r="729" spans="2:65" s="1" customFormat="1" ht="24.2" customHeight="1" x14ac:dyDescent="0.2">
      <c r="B729" s="147"/>
      <c r="C729" s="148" t="s">
        <v>928</v>
      </c>
      <c r="D729" s="148" t="s">
        <v>373</v>
      </c>
      <c r="E729" s="149" t="s">
        <v>1347</v>
      </c>
      <c r="F729" s="150" t="s">
        <v>1348</v>
      </c>
      <c r="G729" s="151" t="s">
        <v>444</v>
      </c>
      <c r="H729" s="152">
        <v>212.64699999999999</v>
      </c>
      <c r="I729" s="153"/>
      <c r="J729" s="154">
        <f>ROUND(I729*H729,2)</f>
        <v>0</v>
      </c>
      <c r="K729" s="150"/>
      <c r="L729" s="32"/>
      <c r="M729" s="155" t="s">
        <v>1</v>
      </c>
      <c r="N729" s="156" t="s">
        <v>41</v>
      </c>
      <c r="P729" s="157">
        <f>O729*H729</f>
        <v>0</v>
      </c>
      <c r="Q729" s="157">
        <v>0</v>
      </c>
      <c r="R729" s="157">
        <f>Q729*H729</f>
        <v>0</v>
      </c>
      <c r="S729" s="157">
        <v>0</v>
      </c>
      <c r="T729" s="158">
        <f>S729*H729</f>
        <v>0</v>
      </c>
      <c r="AR729" s="159" t="s">
        <v>377</v>
      </c>
      <c r="AT729" s="159" t="s">
        <v>373</v>
      </c>
      <c r="AU729" s="159" t="s">
        <v>88</v>
      </c>
      <c r="AY729" s="17" t="s">
        <v>371</v>
      </c>
      <c r="BE729" s="160">
        <f>IF(N729="základná",J729,0)</f>
        <v>0</v>
      </c>
      <c r="BF729" s="160">
        <f>IF(N729="znížená",J729,0)</f>
        <v>0</v>
      </c>
      <c r="BG729" s="160">
        <f>IF(N729="zákl. prenesená",J729,0)</f>
        <v>0</v>
      </c>
      <c r="BH729" s="160">
        <f>IF(N729="zníž. prenesená",J729,0)</f>
        <v>0</v>
      </c>
      <c r="BI729" s="160">
        <f>IF(N729="nulová",J729,0)</f>
        <v>0</v>
      </c>
      <c r="BJ729" s="17" t="s">
        <v>88</v>
      </c>
      <c r="BK729" s="160">
        <f>ROUND(I729*H729,2)</f>
        <v>0</v>
      </c>
      <c r="BL729" s="17" t="s">
        <v>377</v>
      </c>
      <c r="BM729" s="159" t="s">
        <v>1349</v>
      </c>
    </row>
    <row r="730" spans="2:65" s="1" customFormat="1" ht="49.15" customHeight="1" x14ac:dyDescent="0.2">
      <c r="B730" s="147"/>
      <c r="C730" s="148" t="s">
        <v>933</v>
      </c>
      <c r="D730" s="148" t="s">
        <v>373</v>
      </c>
      <c r="E730" s="149" t="s">
        <v>1351</v>
      </c>
      <c r="F730" s="150" t="s">
        <v>1352</v>
      </c>
      <c r="G730" s="151" t="s">
        <v>444</v>
      </c>
      <c r="H730" s="152">
        <v>212.64699999999999</v>
      </c>
      <c r="I730" s="153"/>
      <c r="J730" s="154">
        <f>ROUND(I730*H730,2)</f>
        <v>0</v>
      </c>
      <c r="K730" s="150"/>
      <c r="L730" s="32"/>
      <c r="M730" s="155" t="s">
        <v>1</v>
      </c>
      <c r="N730" s="156" t="s">
        <v>41</v>
      </c>
      <c r="P730" s="157">
        <f>O730*H730</f>
        <v>0</v>
      </c>
      <c r="Q730" s="157">
        <v>0</v>
      </c>
      <c r="R730" s="157">
        <f>Q730*H730</f>
        <v>0</v>
      </c>
      <c r="S730" s="157">
        <v>0</v>
      </c>
      <c r="T730" s="158">
        <f>S730*H730</f>
        <v>0</v>
      </c>
      <c r="AR730" s="159" t="s">
        <v>377</v>
      </c>
      <c r="AT730" s="159" t="s">
        <v>373</v>
      </c>
      <c r="AU730" s="159" t="s">
        <v>88</v>
      </c>
      <c r="AY730" s="17" t="s">
        <v>371</v>
      </c>
      <c r="BE730" s="160">
        <f>IF(N730="základná",J730,0)</f>
        <v>0</v>
      </c>
      <c r="BF730" s="160">
        <f>IF(N730="znížená",J730,0)</f>
        <v>0</v>
      </c>
      <c r="BG730" s="160">
        <f>IF(N730="zákl. prenesená",J730,0)</f>
        <v>0</v>
      </c>
      <c r="BH730" s="160">
        <f>IF(N730="zníž. prenesená",J730,0)</f>
        <v>0</v>
      </c>
      <c r="BI730" s="160">
        <f>IF(N730="nulová",J730,0)</f>
        <v>0</v>
      </c>
      <c r="BJ730" s="17" t="s">
        <v>88</v>
      </c>
      <c r="BK730" s="160">
        <f>ROUND(I730*H730,2)</f>
        <v>0</v>
      </c>
      <c r="BL730" s="17" t="s">
        <v>377</v>
      </c>
      <c r="BM730" s="159" t="s">
        <v>1353</v>
      </c>
    </row>
    <row r="731" spans="2:65" s="11" customFormat="1" ht="25.9" customHeight="1" x14ac:dyDescent="0.2">
      <c r="B731" s="136"/>
      <c r="D731" s="137" t="s">
        <v>74</v>
      </c>
      <c r="E731" s="138" t="s">
        <v>1354</v>
      </c>
      <c r="F731" s="138" t="s">
        <v>1355</v>
      </c>
      <c r="I731" s="139"/>
      <c r="J731" s="127">
        <f>BK731</f>
        <v>0</v>
      </c>
      <c r="L731" s="136"/>
      <c r="M731" s="140"/>
      <c r="P731" s="141">
        <f>P732+P753+P762+P817+P825+P855+P898+P1010+P1044+P1089+P1128+P1195+P1232</f>
        <v>0</v>
      </c>
      <c r="R731" s="141">
        <f>R732+R753+R762+R817+R825+R855+R898+R1010+R1044+R1089+R1128+R1195+R1232</f>
        <v>105.59166335381998</v>
      </c>
      <c r="T731" s="142">
        <f>T732+T753+T762+T817+T825+T855+T898+T1010+T1044+T1089+T1128+T1195+T1232</f>
        <v>18.46612403</v>
      </c>
      <c r="AR731" s="137" t="s">
        <v>88</v>
      </c>
      <c r="AT731" s="143" t="s">
        <v>74</v>
      </c>
      <c r="AU731" s="143" t="s">
        <v>75</v>
      </c>
      <c r="AY731" s="137" t="s">
        <v>371</v>
      </c>
      <c r="BK731" s="144">
        <f>BK732+BK753+BK762+BK817+BK825+BK855+BK898+BK1010+BK1044+BK1089+BK1128+BK1195+BK1232</f>
        <v>0</v>
      </c>
    </row>
    <row r="732" spans="2:65" s="11" customFormat="1" ht="22.9" customHeight="1" x14ac:dyDescent="0.2">
      <c r="B732" s="136"/>
      <c r="D732" s="137" t="s">
        <v>74</v>
      </c>
      <c r="E732" s="145" t="s">
        <v>1356</v>
      </c>
      <c r="F732" s="145" t="s">
        <v>1357</v>
      </c>
      <c r="I732" s="139"/>
      <c r="J732" s="146">
        <f>BK732</f>
        <v>0</v>
      </c>
      <c r="L732" s="136"/>
      <c r="M732" s="140"/>
      <c r="P732" s="141">
        <f>SUM(P733:P752)</f>
        <v>0</v>
      </c>
      <c r="R732" s="141">
        <f>SUM(R733:R752)</f>
        <v>0.57386899999999996</v>
      </c>
      <c r="T732" s="142">
        <f>SUM(T733:T752)</f>
        <v>0</v>
      </c>
      <c r="AR732" s="137" t="s">
        <v>88</v>
      </c>
      <c r="AT732" s="143" t="s">
        <v>74</v>
      </c>
      <c r="AU732" s="143" t="s">
        <v>82</v>
      </c>
      <c r="AY732" s="137" t="s">
        <v>371</v>
      </c>
      <c r="BK732" s="144">
        <f>SUM(BK733:BK752)</f>
        <v>0</v>
      </c>
    </row>
    <row r="733" spans="2:65" s="1" customFormat="1" ht="24.2" customHeight="1" x14ac:dyDescent="0.2">
      <c r="B733" s="147"/>
      <c r="C733" s="148" t="s">
        <v>937</v>
      </c>
      <c r="D733" s="148" t="s">
        <v>373</v>
      </c>
      <c r="E733" s="149" t="s">
        <v>4403</v>
      </c>
      <c r="F733" s="150" t="s">
        <v>4404</v>
      </c>
      <c r="G733" s="151" t="s">
        <v>376</v>
      </c>
      <c r="H733" s="152">
        <v>191.61</v>
      </c>
      <c r="I733" s="153"/>
      <c r="J733" s="154">
        <f>ROUND(I733*H733,2)</f>
        <v>0</v>
      </c>
      <c r="K733" s="150"/>
      <c r="L733" s="32"/>
      <c r="M733" s="155" t="s">
        <v>1</v>
      </c>
      <c r="N733" s="156" t="s">
        <v>41</v>
      </c>
      <c r="P733" s="157">
        <f>O733*H733</f>
        <v>0</v>
      </c>
      <c r="Q733" s="157">
        <v>2.0999999999999999E-3</v>
      </c>
      <c r="R733" s="157">
        <f>Q733*H733</f>
        <v>0.40238099999999999</v>
      </c>
      <c r="S733" s="157">
        <v>0</v>
      </c>
      <c r="T733" s="158">
        <f>S733*H733</f>
        <v>0</v>
      </c>
      <c r="AR733" s="159" t="s">
        <v>461</v>
      </c>
      <c r="AT733" s="159" t="s">
        <v>373</v>
      </c>
      <c r="AU733" s="159" t="s">
        <v>88</v>
      </c>
      <c r="AY733" s="17" t="s">
        <v>371</v>
      </c>
      <c r="BE733" s="160">
        <f>IF(N733="základná",J733,0)</f>
        <v>0</v>
      </c>
      <c r="BF733" s="160">
        <f>IF(N733="znížená",J733,0)</f>
        <v>0</v>
      </c>
      <c r="BG733" s="160">
        <f>IF(N733="zákl. prenesená",J733,0)</f>
        <v>0</v>
      </c>
      <c r="BH733" s="160">
        <f>IF(N733="zníž. prenesená",J733,0)</f>
        <v>0</v>
      </c>
      <c r="BI733" s="160">
        <f>IF(N733="nulová",J733,0)</f>
        <v>0</v>
      </c>
      <c r="BJ733" s="17" t="s">
        <v>88</v>
      </c>
      <c r="BK733" s="160">
        <f>ROUND(I733*H733,2)</f>
        <v>0</v>
      </c>
      <c r="BL733" s="17" t="s">
        <v>461</v>
      </c>
      <c r="BM733" s="159" t="s">
        <v>4405</v>
      </c>
    </row>
    <row r="734" spans="2:65" s="12" customFormat="1" ht="11.25" x14ac:dyDescent="0.2">
      <c r="B734" s="161"/>
      <c r="D734" s="162" t="s">
        <v>379</v>
      </c>
      <c r="E734" s="163" t="s">
        <v>1</v>
      </c>
      <c r="F734" s="164" t="s">
        <v>4406</v>
      </c>
      <c r="H734" s="163" t="s">
        <v>1</v>
      </c>
      <c r="I734" s="165"/>
      <c r="L734" s="161"/>
      <c r="M734" s="166"/>
      <c r="T734" s="167"/>
      <c r="AT734" s="163" t="s">
        <v>379</v>
      </c>
      <c r="AU734" s="163" t="s">
        <v>88</v>
      </c>
      <c r="AV734" s="12" t="s">
        <v>82</v>
      </c>
      <c r="AW734" s="12" t="s">
        <v>31</v>
      </c>
      <c r="AX734" s="12" t="s">
        <v>75</v>
      </c>
      <c r="AY734" s="163" t="s">
        <v>371</v>
      </c>
    </row>
    <row r="735" spans="2:65" s="12" customFormat="1" ht="11.25" x14ac:dyDescent="0.2">
      <c r="B735" s="161"/>
      <c r="D735" s="162" t="s">
        <v>379</v>
      </c>
      <c r="E735" s="163" t="s">
        <v>1</v>
      </c>
      <c r="F735" s="164" t="s">
        <v>556</v>
      </c>
      <c r="H735" s="163" t="s">
        <v>1</v>
      </c>
      <c r="I735" s="165"/>
      <c r="L735" s="161"/>
      <c r="M735" s="166"/>
      <c r="T735" s="167"/>
      <c r="AT735" s="163" t="s">
        <v>379</v>
      </c>
      <c r="AU735" s="163" t="s">
        <v>88</v>
      </c>
      <c r="AV735" s="12" t="s">
        <v>82</v>
      </c>
      <c r="AW735" s="12" t="s">
        <v>31</v>
      </c>
      <c r="AX735" s="12" t="s">
        <v>75</v>
      </c>
      <c r="AY735" s="163" t="s">
        <v>371</v>
      </c>
    </row>
    <row r="736" spans="2:65" s="13" customFormat="1" ht="11.25" x14ac:dyDescent="0.2">
      <c r="B736" s="168"/>
      <c r="D736" s="162" t="s">
        <v>379</v>
      </c>
      <c r="E736" s="169" t="s">
        <v>1</v>
      </c>
      <c r="F736" s="170" t="s">
        <v>4407</v>
      </c>
      <c r="H736" s="171">
        <v>58.74</v>
      </c>
      <c r="I736" s="172"/>
      <c r="L736" s="168"/>
      <c r="M736" s="173"/>
      <c r="T736" s="174"/>
      <c r="AT736" s="169" t="s">
        <v>379</v>
      </c>
      <c r="AU736" s="169" t="s">
        <v>88</v>
      </c>
      <c r="AV736" s="13" t="s">
        <v>88</v>
      </c>
      <c r="AW736" s="13" t="s">
        <v>31</v>
      </c>
      <c r="AX736" s="13" t="s">
        <v>75</v>
      </c>
      <c r="AY736" s="169" t="s">
        <v>371</v>
      </c>
    </row>
    <row r="737" spans="2:65" s="12" customFormat="1" ht="11.25" x14ac:dyDescent="0.2">
      <c r="B737" s="161"/>
      <c r="D737" s="162" t="s">
        <v>379</v>
      </c>
      <c r="E737" s="163" t="s">
        <v>1</v>
      </c>
      <c r="F737" s="164" t="s">
        <v>503</v>
      </c>
      <c r="H737" s="163" t="s">
        <v>1</v>
      </c>
      <c r="I737" s="165"/>
      <c r="L737" s="161"/>
      <c r="M737" s="166"/>
      <c r="T737" s="167"/>
      <c r="AT737" s="163" t="s">
        <v>379</v>
      </c>
      <c r="AU737" s="163" t="s">
        <v>88</v>
      </c>
      <c r="AV737" s="12" t="s">
        <v>82</v>
      </c>
      <c r="AW737" s="12" t="s">
        <v>31</v>
      </c>
      <c r="AX737" s="12" t="s">
        <v>75</v>
      </c>
      <c r="AY737" s="163" t="s">
        <v>371</v>
      </c>
    </row>
    <row r="738" spans="2:65" s="13" customFormat="1" ht="22.5" x14ac:dyDescent="0.2">
      <c r="B738" s="168"/>
      <c r="D738" s="162" t="s">
        <v>379</v>
      </c>
      <c r="E738" s="169" t="s">
        <v>1</v>
      </c>
      <c r="F738" s="170" t="s">
        <v>4408</v>
      </c>
      <c r="H738" s="171">
        <v>117.06</v>
      </c>
      <c r="I738" s="172"/>
      <c r="L738" s="168"/>
      <c r="M738" s="173"/>
      <c r="T738" s="174"/>
      <c r="AT738" s="169" t="s">
        <v>379</v>
      </c>
      <c r="AU738" s="169" t="s">
        <v>88</v>
      </c>
      <c r="AV738" s="13" t="s">
        <v>88</v>
      </c>
      <c r="AW738" s="13" t="s">
        <v>31</v>
      </c>
      <c r="AX738" s="13" t="s">
        <v>75</v>
      </c>
      <c r="AY738" s="169" t="s">
        <v>371</v>
      </c>
    </row>
    <row r="739" spans="2:65" s="12" customFormat="1" ht="11.25" x14ac:dyDescent="0.2">
      <c r="B739" s="161"/>
      <c r="D739" s="162" t="s">
        <v>379</v>
      </c>
      <c r="E739" s="163" t="s">
        <v>1</v>
      </c>
      <c r="F739" s="164" t="s">
        <v>4105</v>
      </c>
      <c r="H739" s="163" t="s">
        <v>1</v>
      </c>
      <c r="I739" s="165"/>
      <c r="L739" s="161"/>
      <c r="M739" s="166"/>
      <c r="T739" s="167"/>
      <c r="AT739" s="163" t="s">
        <v>379</v>
      </c>
      <c r="AU739" s="163" t="s">
        <v>88</v>
      </c>
      <c r="AV739" s="12" t="s">
        <v>82</v>
      </c>
      <c r="AW739" s="12" t="s">
        <v>31</v>
      </c>
      <c r="AX739" s="12" t="s">
        <v>75</v>
      </c>
      <c r="AY739" s="163" t="s">
        <v>371</v>
      </c>
    </row>
    <row r="740" spans="2:65" s="13" customFormat="1" ht="11.25" x14ac:dyDescent="0.2">
      <c r="B740" s="168"/>
      <c r="D740" s="162" t="s">
        <v>379</v>
      </c>
      <c r="E740" s="169" t="s">
        <v>1</v>
      </c>
      <c r="F740" s="170" t="s">
        <v>4282</v>
      </c>
      <c r="H740" s="171">
        <v>15.81</v>
      </c>
      <c r="I740" s="172"/>
      <c r="L740" s="168"/>
      <c r="M740" s="173"/>
      <c r="T740" s="174"/>
      <c r="AT740" s="169" t="s">
        <v>379</v>
      </c>
      <c r="AU740" s="169" t="s">
        <v>88</v>
      </c>
      <c r="AV740" s="13" t="s">
        <v>88</v>
      </c>
      <c r="AW740" s="13" t="s">
        <v>31</v>
      </c>
      <c r="AX740" s="13" t="s">
        <v>75</v>
      </c>
      <c r="AY740" s="169" t="s">
        <v>371</v>
      </c>
    </row>
    <row r="741" spans="2:65" s="14" customFormat="1" ht="11.25" x14ac:dyDescent="0.2">
      <c r="B741" s="175"/>
      <c r="D741" s="162" t="s">
        <v>379</v>
      </c>
      <c r="E741" s="176" t="s">
        <v>4007</v>
      </c>
      <c r="F741" s="177" t="s">
        <v>383</v>
      </c>
      <c r="H741" s="178">
        <v>191.61</v>
      </c>
      <c r="I741" s="179"/>
      <c r="L741" s="175"/>
      <c r="M741" s="180"/>
      <c r="T741" s="181"/>
      <c r="AT741" s="176" t="s">
        <v>379</v>
      </c>
      <c r="AU741" s="176" t="s">
        <v>88</v>
      </c>
      <c r="AV741" s="14" t="s">
        <v>384</v>
      </c>
      <c r="AW741" s="14" t="s">
        <v>31</v>
      </c>
      <c r="AX741" s="14" t="s">
        <v>75</v>
      </c>
      <c r="AY741" s="176" t="s">
        <v>371</v>
      </c>
    </row>
    <row r="742" spans="2:65" s="15" customFormat="1" ht="11.25" x14ac:dyDescent="0.2">
      <c r="B742" s="182"/>
      <c r="D742" s="162" t="s">
        <v>379</v>
      </c>
      <c r="E742" s="183" t="s">
        <v>1</v>
      </c>
      <c r="F742" s="184" t="s">
        <v>385</v>
      </c>
      <c r="H742" s="185">
        <v>191.61</v>
      </c>
      <c r="I742" s="186"/>
      <c r="L742" s="182"/>
      <c r="M742" s="187"/>
      <c r="T742" s="188"/>
      <c r="AT742" s="183" t="s">
        <v>379</v>
      </c>
      <c r="AU742" s="183" t="s">
        <v>88</v>
      </c>
      <c r="AV742" s="15" t="s">
        <v>377</v>
      </c>
      <c r="AW742" s="15" t="s">
        <v>31</v>
      </c>
      <c r="AX742" s="15" t="s">
        <v>82</v>
      </c>
      <c r="AY742" s="183" t="s">
        <v>371</v>
      </c>
    </row>
    <row r="743" spans="2:65" s="1" customFormat="1" ht="24.2" customHeight="1" x14ac:dyDescent="0.2">
      <c r="B743" s="147"/>
      <c r="C743" s="148" t="s">
        <v>941</v>
      </c>
      <c r="D743" s="148" t="s">
        <v>373</v>
      </c>
      <c r="E743" s="149" t="s">
        <v>4409</v>
      </c>
      <c r="F743" s="150" t="s">
        <v>4410</v>
      </c>
      <c r="G743" s="151" t="s">
        <v>376</v>
      </c>
      <c r="H743" s="152">
        <v>61.713000000000001</v>
      </c>
      <c r="I743" s="153"/>
      <c r="J743" s="154">
        <f>ROUND(I743*H743,2)</f>
        <v>0</v>
      </c>
      <c r="K743" s="150"/>
      <c r="L743" s="32"/>
      <c r="M743" s="155" t="s">
        <v>1</v>
      </c>
      <c r="N743" s="156" t="s">
        <v>41</v>
      </c>
      <c r="P743" s="157">
        <f>O743*H743</f>
        <v>0</v>
      </c>
      <c r="Q743" s="157">
        <v>2.3E-3</v>
      </c>
      <c r="R743" s="157">
        <f>Q743*H743</f>
        <v>0.14193990000000001</v>
      </c>
      <c r="S743" s="157">
        <v>0</v>
      </c>
      <c r="T743" s="158">
        <f>S743*H743</f>
        <v>0</v>
      </c>
      <c r="AR743" s="159" t="s">
        <v>461</v>
      </c>
      <c r="AT743" s="159" t="s">
        <v>373</v>
      </c>
      <c r="AU743" s="159" t="s">
        <v>88</v>
      </c>
      <c r="AY743" s="17" t="s">
        <v>371</v>
      </c>
      <c r="BE743" s="160">
        <f>IF(N743="základná",J743,0)</f>
        <v>0</v>
      </c>
      <c r="BF743" s="160">
        <f>IF(N743="znížená",J743,0)</f>
        <v>0</v>
      </c>
      <c r="BG743" s="160">
        <f>IF(N743="zákl. prenesená",J743,0)</f>
        <v>0</v>
      </c>
      <c r="BH743" s="160">
        <f>IF(N743="zníž. prenesená",J743,0)</f>
        <v>0</v>
      </c>
      <c r="BI743" s="160">
        <f>IF(N743="nulová",J743,0)</f>
        <v>0</v>
      </c>
      <c r="BJ743" s="17" t="s">
        <v>88</v>
      </c>
      <c r="BK743" s="160">
        <f>ROUND(I743*H743,2)</f>
        <v>0</v>
      </c>
      <c r="BL743" s="17" t="s">
        <v>461</v>
      </c>
      <c r="BM743" s="159" t="s">
        <v>4411</v>
      </c>
    </row>
    <row r="744" spans="2:65" s="13" customFormat="1" ht="11.25" x14ac:dyDescent="0.2">
      <c r="B744" s="168"/>
      <c r="D744" s="162" t="s">
        <v>379</v>
      </c>
      <c r="E744" s="169" t="s">
        <v>1</v>
      </c>
      <c r="F744" s="170" t="s">
        <v>4412</v>
      </c>
      <c r="H744" s="171">
        <v>37.143000000000001</v>
      </c>
      <c r="I744" s="172"/>
      <c r="L744" s="168"/>
      <c r="M744" s="173"/>
      <c r="T744" s="174"/>
      <c r="AT744" s="169" t="s">
        <v>379</v>
      </c>
      <c r="AU744" s="169" t="s">
        <v>88</v>
      </c>
      <c r="AV744" s="13" t="s">
        <v>88</v>
      </c>
      <c r="AW744" s="13" t="s">
        <v>31</v>
      </c>
      <c r="AX744" s="13" t="s">
        <v>75</v>
      </c>
      <c r="AY744" s="169" t="s">
        <v>371</v>
      </c>
    </row>
    <row r="745" spans="2:65" s="13" customFormat="1" ht="11.25" x14ac:dyDescent="0.2">
      <c r="B745" s="168"/>
      <c r="D745" s="162" t="s">
        <v>379</v>
      </c>
      <c r="E745" s="169" t="s">
        <v>1</v>
      </c>
      <c r="F745" s="170" t="s">
        <v>4413</v>
      </c>
      <c r="H745" s="171">
        <v>24.57</v>
      </c>
      <c r="I745" s="172"/>
      <c r="L745" s="168"/>
      <c r="M745" s="173"/>
      <c r="T745" s="174"/>
      <c r="AT745" s="169" t="s">
        <v>379</v>
      </c>
      <c r="AU745" s="169" t="s">
        <v>88</v>
      </c>
      <c r="AV745" s="13" t="s">
        <v>88</v>
      </c>
      <c r="AW745" s="13" t="s">
        <v>31</v>
      </c>
      <c r="AX745" s="13" t="s">
        <v>75</v>
      </c>
      <c r="AY745" s="169" t="s">
        <v>371</v>
      </c>
    </row>
    <row r="746" spans="2:65" s="14" customFormat="1" ht="11.25" x14ac:dyDescent="0.2">
      <c r="B746" s="175"/>
      <c r="D746" s="162" t="s">
        <v>379</v>
      </c>
      <c r="E746" s="176" t="s">
        <v>4414</v>
      </c>
      <c r="F746" s="177" t="s">
        <v>383</v>
      </c>
      <c r="H746" s="178">
        <v>61.713000000000001</v>
      </c>
      <c r="I746" s="179"/>
      <c r="L746" s="175"/>
      <c r="M746" s="180"/>
      <c r="T746" s="181"/>
      <c r="AT746" s="176" t="s">
        <v>379</v>
      </c>
      <c r="AU746" s="176" t="s">
        <v>88</v>
      </c>
      <c r="AV746" s="14" t="s">
        <v>384</v>
      </c>
      <c r="AW746" s="14" t="s">
        <v>31</v>
      </c>
      <c r="AX746" s="14" t="s">
        <v>75</v>
      </c>
      <c r="AY746" s="176" t="s">
        <v>371</v>
      </c>
    </row>
    <row r="747" spans="2:65" s="15" customFormat="1" ht="11.25" x14ac:dyDescent="0.2">
      <c r="B747" s="182"/>
      <c r="D747" s="162" t="s">
        <v>379</v>
      </c>
      <c r="E747" s="183" t="s">
        <v>1</v>
      </c>
      <c r="F747" s="184" t="s">
        <v>385</v>
      </c>
      <c r="H747" s="185">
        <v>61.713000000000001</v>
      </c>
      <c r="I747" s="186"/>
      <c r="L747" s="182"/>
      <c r="M747" s="187"/>
      <c r="T747" s="188"/>
      <c r="AT747" s="183" t="s">
        <v>379</v>
      </c>
      <c r="AU747" s="183" t="s">
        <v>88</v>
      </c>
      <c r="AV747" s="15" t="s">
        <v>377</v>
      </c>
      <c r="AW747" s="15" t="s">
        <v>31</v>
      </c>
      <c r="AX747" s="15" t="s">
        <v>82</v>
      </c>
      <c r="AY747" s="183" t="s">
        <v>371</v>
      </c>
    </row>
    <row r="748" spans="2:65" s="1" customFormat="1" ht="49.15" customHeight="1" x14ac:dyDescent="0.2">
      <c r="B748" s="147"/>
      <c r="C748" s="189" t="s">
        <v>945</v>
      </c>
      <c r="D748" s="189" t="s">
        <v>891</v>
      </c>
      <c r="E748" s="190" t="s">
        <v>4415</v>
      </c>
      <c r="F748" s="191" t="s">
        <v>4416</v>
      </c>
      <c r="G748" s="192" t="s">
        <v>489</v>
      </c>
      <c r="H748" s="193">
        <v>295.48099999999999</v>
      </c>
      <c r="I748" s="194"/>
      <c r="J748" s="195">
        <f>ROUND(I748*H748,2)</f>
        <v>0</v>
      </c>
      <c r="K748" s="191"/>
      <c r="L748" s="196"/>
      <c r="M748" s="197" t="s">
        <v>1</v>
      </c>
      <c r="N748" s="198" t="s">
        <v>41</v>
      </c>
      <c r="P748" s="157">
        <f>O748*H748</f>
        <v>0</v>
      </c>
      <c r="Q748" s="157">
        <v>1E-4</v>
      </c>
      <c r="R748" s="157">
        <f>Q748*H748</f>
        <v>2.9548100000000001E-2</v>
      </c>
      <c r="S748" s="157">
        <v>0</v>
      </c>
      <c r="T748" s="158">
        <f>S748*H748</f>
        <v>0</v>
      </c>
      <c r="AR748" s="159" t="s">
        <v>566</v>
      </c>
      <c r="AT748" s="159" t="s">
        <v>891</v>
      </c>
      <c r="AU748" s="159" t="s">
        <v>88</v>
      </c>
      <c r="AY748" s="17" t="s">
        <v>371</v>
      </c>
      <c r="BE748" s="160">
        <f>IF(N748="základná",J748,0)</f>
        <v>0</v>
      </c>
      <c r="BF748" s="160">
        <f>IF(N748="znížená",J748,0)</f>
        <v>0</v>
      </c>
      <c r="BG748" s="160">
        <f>IF(N748="zákl. prenesená",J748,0)</f>
        <v>0</v>
      </c>
      <c r="BH748" s="160">
        <f>IF(N748="zníž. prenesená",J748,0)</f>
        <v>0</v>
      </c>
      <c r="BI748" s="160">
        <f>IF(N748="nulová",J748,0)</f>
        <v>0</v>
      </c>
      <c r="BJ748" s="17" t="s">
        <v>88</v>
      </c>
      <c r="BK748" s="160">
        <f>ROUND(I748*H748,2)</f>
        <v>0</v>
      </c>
      <c r="BL748" s="17" t="s">
        <v>461</v>
      </c>
      <c r="BM748" s="159" t="s">
        <v>4417</v>
      </c>
    </row>
    <row r="749" spans="2:65" s="13" customFormat="1" ht="11.25" x14ac:dyDescent="0.2">
      <c r="B749" s="168"/>
      <c r="D749" s="162" t="s">
        <v>379</v>
      </c>
      <c r="E749" s="169" t="s">
        <v>1</v>
      </c>
      <c r="F749" s="170" t="s">
        <v>4418</v>
      </c>
      <c r="H749" s="171">
        <v>272.38099999999997</v>
      </c>
      <c r="I749" s="172"/>
      <c r="L749" s="168"/>
      <c r="M749" s="173"/>
      <c r="T749" s="174"/>
      <c r="AT749" s="169" t="s">
        <v>379</v>
      </c>
      <c r="AU749" s="169" t="s">
        <v>88</v>
      </c>
      <c r="AV749" s="13" t="s">
        <v>88</v>
      </c>
      <c r="AW749" s="13" t="s">
        <v>31</v>
      </c>
      <c r="AX749" s="13" t="s">
        <v>75</v>
      </c>
      <c r="AY749" s="169" t="s">
        <v>371</v>
      </c>
    </row>
    <row r="750" spans="2:65" s="13" customFormat="1" ht="11.25" x14ac:dyDescent="0.2">
      <c r="B750" s="168"/>
      <c r="D750" s="162" t="s">
        <v>379</v>
      </c>
      <c r="E750" s="169" t="s">
        <v>1</v>
      </c>
      <c r="F750" s="170" t="s">
        <v>4419</v>
      </c>
      <c r="H750" s="171">
        <v>23.1</v>
      </c>
      <c r="I750" s="172"/>
      <c r="L750" s="168"/>
      <c r="M750" s="173"/>
      <c r="T750" s="174"/>
      <c r="AT750" s="169" t="s">
        <v>379</v>
      </c>
      <c r="AU750" s="169" t="s">
        <v>88</v>
      </c>
      <c r="AV750" s="13" t="s">
        <v>88</v>
      </c>
      <c r="AW750" s="13" t="s">
        <v>31</v>
      </c>
      <c r="AX750" s="13" t="s">
        <v>75</v>
      </c>
      <c r="AY750" s="169" t="s">
        <v>371</v>
      </c>
    </row>
    <row r="751" spans="2:65" s="15" customFormat="1" ht="11.25" x14ac:dyDescent="0.2">
      <c r="B751" s="182"/>
      <c r="D751" s="162" t="s">
        <v>379</v>
      </c>
      <c r="E751" s="183" t="s">
        <v>1</v>
      </c>
      <c r="F751" s="184" t="s">
        <v>385</v>
      </c>
      <c r="H751" s="185">
        <v>295.48099999999999</v>
      </c>
      <c r="I751" s="186"/>
      <c r="L751" s="182"/>
      <c r="M751" s="187"/>
      <c r="T751" s="188"/>
      <c r="AT751" s="183" t="s">
        <v>379</v>
      </c>
      <c r="AU751" s="183" t="s">
        <v>88</v>
      </c>
      <c r="AV751" s="15" t="s">
        <v>377</v>
      </c>
      <c r="AW751" s="15" t="s">
        <v>31</v>
      </c>
      <c r="AX751" s="15" t="s">
        <v>82</v>
      </c>
      <c r="AY751" s="183" t="s">
        <v>371</v>
      </c>
    </row>
    <row r="752" spans="2:65" s="1" customFormat="1" ht="24.2" customHeight="1" x14ac:dyDescent="0.2">
      <c r="B752" s="147"/>
      <c r="C752" s="148" t="s">
        <v>954</v>
      </c>
      <c r="D752" s="148" t="s">
        <v>373</v>
      </c>
      <c r="E752" s="149" t="s">
        <v>1406</v>
      </c>
      <c r="F752" s="150" t="s">
        <v>1407</v>
      </c>
      <c r="G752" s="151" t="s">
        <v>1408</v>
      </c>
      <c r="H752" s="199"/>
      <c r="I752" s="153"/>
      <c r="J752" s="154">
        <f>ROUND(I752*H752,2)</f>
        <v>0</v>
      </c>
      <c r="K752" s="150"/>
      <c r="L752" s="32"/>
      <c r="M752" s="155" t="s">
        <v>1</v>
      </c>
      <c r="N752" s="156" t="s">
        <v>41</v>
      </c>
      <c r="P752" s="157">
        <f>O752*H752</f>
        <v>0</v>
      </c>
      <c r="Q752" s="157">
        <v>0</v>
      </c>
      <c r="R752" s="157">
        <f>Q752*H752</f>
        <v>0</v>
      </c>
      <c r="S752" s="157">
        <v>0</v>
      </c>
      <c r="T752" s="158">
        <f>S752*H752</f>
        <v>0</v>
      </c>
      <c r="AR752" s="159" t="s">
        <v>461</v>
      </c>
      <c r="AT752" s="159" t="s">
        <v>373</v>
      </c>
      <c r="AU752" s="159" t="s">
        <v>88</v>
      </c>
      <c r="AY752" s="17" t="s">
        <v>371</v>
      </c>
      <c r="BE752" s="160">
        <f>IF(N752="základná",J752,0)</f>
        <v>0</v>
      </c>
      <c r="BF752" s="160">
        <f>IF(N752="znížená",J752,0)</f>
        <v>0</v>
      </c>
      <c r="BG752" s="160">
        <f>IF(N752="zákl. prenesená",J752,0)</f>
        <v>0</v>
      </c>
      <c r="BH752" s="160">
        <f>IF(N752="zníž. prenesená",J752,0)</f>
        <v>0</v>
      </c>
      <c r="BI752" s="160">
        <f>IF(N752="nulová",J752,0)</f>
        <v>0</v>
      </c>
      <c r="BJ752" s="17" t="s">
        <v>88</v>
      </c>
      <c r="BK752" s="160">
        <f>ROUND(I752*H752,2)</f>
        <v>0</v>
      </c>
      <c r="BL752" s="17" t="s">
        <v>461</v>
      </c>
      <c r="BM752" s="159" t="s">
        <v>1409</v>
      </c>
    </row>
    <row r="753" spans="2:65" s="11" customFormat="1" ht="22.9" customHeight="1" x14ac:dyDescent="0.2">
      <c r="B753" s="136"/>
      <c r="D753" s="137" t="s">
        <v>74</v>
      </c>
      <c r="E753" s="145" t="s">
        <v>2243</v>
      </c>
      <c r="F753" s="145" t="s">
        <v>2244</v>
      </c>
      <c r="I753" s="139"/>
      <c r="J753" s="146">
        <f>BK753</f>
        <v>0</v>
      </c>
      <c r="L753" s="136"/>
      <c r="M753" s="140"/>
      <c r="P753" s="141">
        <f>SUM(P754:P761)</f>
        <v>0</v>
      </c>
      <c r="R753" s="141">
        <f>SUM(R754:R761)</f>
        <v>0.11198999999999999</v>
      </c>
      <c r="T753" s="142">
        <f>SUM(T754:T761)</f>
        <v>0</v>
      </c>
      <c r="AR753" s="137" t="s">
        <v>88</v>
      </c>
      <c r="AT753" s="143" t="s">
        <v>74</v>
      </c>
      <c r="AU753" s="143" t="s">
        <v>82</v>
      </c>
      <c r="AY753" s="137" t="s">
        <v>371</v>
      </c>
      <c r="BK753" s="144">
        <f>SUM(BK754:BK761)</f>
        <v>0</v>
      </c>
    </row>
    <row r="754" spans="2:65" s="1" customFormat="1" ht="24.2" customHeight="1" x14ac:dyDescent="0.2">
      <c r="B754" s="147"/>
      <c r="C754" s="148" t="s">
        <v>958</v>
      </c>
      <c r="D754" s="148" t="s">
        <v>373</v>
      </c>
      <c r="E754" s="149" t="s">
        <v>4420</v>
      </c>
      <c r="F754" s="150" t="s">
        <v>4421</v>
      </c>
      <c r="G754" s="151" t="s">
        <v>376</v>
      </c>
      <c r="H754" s="152">
        <v>7.32</v>
      </c>
      <c r="I754" s="153"/>
      <c r="J754" s="154">
        <f>ROUND(I754*H754,2)</f>
        <v>0</v>
      </c>
      <c r="K754" s="150"/>
      <c r="L754" s="32"/>
      <c r="M754" s="155" t="s">
        <v>1</v>
      </c>
      <c r="N754" s="156" t="s">
        <v>41</v>
      </c>
      <c r="P754" s="157">
        <f>O754*H754</f>
        <v>0</v>
      </c>
      <c r="Q754" s="157">
        <v>0</v>
      </c>
      <c r="R754" s="157">
        <f>Q754*H754</f>
        <v>0</v>
      </c>
      <c r="S754" s="157">
        <v>0</v>
      </c>
      <c r="T754" s="158">
        <f>S754*H754</f>
        <v>0</v>
      </c>
      <c r="AR754" s="159" t="s">
        <v>461</v>
      </c>
      <c r="AT754" s="159" t="s">
        <v>373</v>
      </c>
      <c r="AU754" s="159" t="s">
        <v>88</v>
      </c>
      <c r="AY754" s="17" t="s">
        <v>371</v>
      </c>
      <c r="BE754" s="160">
        <f>IF(N754="základná",J754,0)</f>
        <v>0</v>
      </c>
      <c r="BF754" s="160">
        <f>IF(N754="znížená",J754,0)</f>
        <v>0</v>
      </c>
      <c r="BG754" s="160">
        <f>IF(N754="zákl. prenesená",J754,0)</f>
        <v>0</v>
      </c>
      <c r="BH754" s="160">
        <f>IF(N754="zníž. prenesená",J754,0)</f>
        <v>0</v>
      </c>
      <c r="BI754" s="160">
        <f>IF(N754="nulová",J754,0)</f>
        <v>0</v>
      </c>
      <c r="BJ754" s="17" t="s">
        <v>88</v>
      </c>
      <c r="BK754" s="160">
        <f>ROUND(I754*H754,2)</f>
        <v>0</v>
      </c>
      <c r="BL754" s="17" t="s">
        <v>461</v>
      </c>
      <c r="BM754" s="159" t="s">
        <v>4422</v>
      </c>
    </row>
    <row r="755" spans="2:65" s="12" customFormat="1" ht="11.25" x14ac:dyDescent="0.2">
      <c r="B755" s="161"/>
      <c r="D755" s="162" t="s">
        <v>379</v>
      </c>
      <c r="E755" s="163" t="s">
        <v>1</v>
      </c>
      <c r="F755" s="164" t="s">
        <v>4423</v>
      </c>
      <c r="H755" s="163" t="s">
        <v>1</v>
      </c>
      <c r="I755" s="165"/>
      <c r="L755" s="161"/>
      <c r="M755" s="166"/>
      <c r="T755" s="167"/>
      <c r="AT755" s="163" t="s">
        <v>379</v>
      </c>
      <c r="AU755" s="163" t="s">
        <v>88</v>
      </c>
      <c r="AV755" s="12" t="s">
        <v>82</v>
      </c>
      <c r="AW755" s="12" t="s">
        <v>31</v>
      </c>
      <c r="AX755" s="12" t="s">
        <v>75</v>
      </c>
      <c r="AY755" s="163" t="s">
        <v>371</v>
      </c>
    </row>
    <row r="756" spans="2:65" s="13" customFormat="1" ht="11.25" x14ac:dyDescent="0.2">
      <c r="B756" s="168"/>
      <c r="D756" s="162" t="s">
        <v>379</v>
      </c>
      <c r="E756" s="169" t="s">
        <v>1</v>
      </c>
      <c r="F756" s="170" t="s">
        <v>4003</v>
      </c>
      <c r="H756" s="171">
        <v>7.32</v>
      </c>
      <c r="I756" s="172"/>
      <c r="L756" s="168"/>
      <c r="M756" s="173"/>
      <c r="T756" s="174"/>
      <c r="AT756" s="169" t="s">
        <v>379</v>
      </c>
      <c r="AU756" s="169" t="s">
        <v>88</v>
      </c>
      <c r="AV756" s="13" t="s">
        <v>88</v>
      </c>
      <c r="AW756" s="13" t="s">
        <v>31</v>
      </c>
      <c r="AX756" s="13" t="s">
        <v>75</v>
      </c>
      <c r="AY756" s="169" t="s">
        <v>371</v>
      </c>
    </row>
    <row r="757" spans="2:65" s="15" customFormat="1" ht="11.25" x14ac:dyDescent="0.2">
      <c r="B757" s="182"/>
      <c r="D757" s="162" t="s">
        <v>379</v>
      </c>
      <c r="E757" s="183" t="s">
        <v>1</v>
      </c>
      <c r="F757" s="184" t="s">
        <v>385</v>
      </c>
      <c r="H757" s="185">
        <v>7.32</v>
      </c>
      <c r="I757" s="186"/>
      <c r="L757" s="182"/>
      <c r="M757" s="187"/>
      <c r="T757" s="188"/>
      <c r="AT757" s="183" t="s">
        <v>379</v>
      </c>
      <c r="AU757" s="183" t="s">
        <v>88</v>
      </c>
      <c r="AV757" s="15" t="s">
        <v>377</v>
      </c>
      <c r="AW757" s="15" t="s">
        <v>31</v>
      </c>
      <c r="AX757" s="15" t="s">
        <v>82</v>
      </c>
      <c r="AY757" s="183" t="s">
        <v>371</v>
      </c>
    </row>
    <row r="758" spans="2:65" s="1" customFormat="1" ht="24.2" customHeight="1" x14ac:dyDescent="0.2">
      <c r="B758" s="147"/>
      <c r="C758" s="189" t="s">
        <v>963</v>
      </c>
      <c r="D758" s="189" t="s">
        <v>891</v>
      </c>
      <c r="E758" s="190" t="s">
        <v>4424</v>
      </c>
      <c r="F758" s="191" t="s">
        <v>4425</v>
      </c>
      <c r="G758" s="192" t="s">
        <v>376</v>
      </c>
      <c r="H758" s="193">
        <v>7.4660000000000002</v>
      </c>
      <c r="I758" s="194"/>
      <c r="J758" s="195">
        <f>ROUND(I758*H758,2)</f>
        <v>0</v>
      </c>
      <c r="K758" s="191"/>
      <c r="L758" s="196"/>
      <c r="M758" s="197" t="s">
        <v>1</v>
      </c>
      <c r="N758" s="198" t="s">
        <v>41</v>
      </c>
      <c r="P758" s="157">
        <f>O758*H758</f>
        <v>0</v>
      </c>
      <c r="Q758" s="157">
        <v>1.4999999999999999E-2</v>
      </c>
      <c r="R758" s="157">
        <f>Q758*H758</f>
        <v>0.11198999999999999</v>
      </c>
      <c r="S758" s="157">
        <v>0</v>
      </c>
      <c r="T758" s="158">
        <f>S758*H758</f>
        <v>0</v>
      </c>
      <c r="AR758" s="159" t="s">
        <v>566</v>
      </c>
      <c r="AT758" s="159" t="s">
        <v>891</v>
      </c>
      <c r="AU758" s="159" t="s">
        <v>88</v>
      </c>
      <c r="AY758" s="17" t="s">
        <v>371</v>
      </c>
      <c r="BE758" s="160">
        <f>IF(N758="základná",J758,0)</f>
        <v>0</v>
      </c>
      <c r="BF758" s="160">
        <f>IF(N758="znížená",J758,0)</f>
        <v>0</v>
      </c>
      <c r="BG758" s="160">
        <f>IF(N758="zákl. prenesená",J758,0)</f>
        <v>0</v>
      </c>
      <c r="BH758" s="160">
        <f>IF(N758="zníž. prenesená",J758,0)</f>
        <v>0</v>
      </c>
      <c r="BI758" s="160">
        <f>IF(N758="nulová",J758,0)</f>
        <v>0</v>
      </c>
      <c r="BJ758" s="17" t="s">
        <v>88</v>
      </c>
      <c r="BK758" s="160">
        <f>ROUND(I758*H758,2)</f>
        <v>0</v>
      </c>
      <c r="BL758" s="17" t="s">
        <v>461</v>
      </c>
      <c r="BM758" s="159" t="s">
        <v>4426</v>
      </c>
    </row>
    <row r="759" spans="2:65" s="13" customFormat="1" ht="11.25" x14ac:dyDescent="0.2">
      <c r="B759" s="168"/>
      <c r="D759" s="162" t="s">
        <v>379</v>
      </c>
      <c r="E759" s="169" t="s">
        <v>1</v>
      </c>
      <c r="F759" s="170" t="s">
        <v>4427</v>
      </c>
      <c r="H759" s="171">
        <v>7.4660000000000002</v>
      </c>
      <c r="I759" s="172"/>
      <c r="L759" s="168"/>
      <c r="M759" s="173"/>
      <c r="T759" s="174"/>
      <c r="AT759" s="169" t="s">
        <v>379</v>
      </c>
      <c r="AU759" s="169" t="s">
        <v>88</v>
      </c>
      <c r="AV759" s="13" t="s">
        <v>88</v>
      </c>
      <c r="AW759" s="13" t="s">
        <v>31</v>
      </c>
      <c r="AX759" s="13" t="s">
        <v>75</v>
      </c>
      <c r="AY759" s="169" t="s">
        <v>371</v>
      </c>
    </row>
    <row r="760" spans="2:65" s="15" customFormat="1" ht="11.25" x14ac:dyDescent="0.2">
      <c r="B760" s="182"/>
      <c r="D760" s="162" t="s">
        <v>379</v>
      </c>
      <c r="E760" s="183" t="s">
        <v>1</v>
      </c>
      <c r="F760" s="184" t="s">
        <v>385</v>
      </c>
      <c r="H760" s="185">
        <v>7.4660000000000002</v>
      </c>
      <c r="I760" s="186"/>
      <c r="L760" s="182"/>
      <c r="M760" s="187"/>
      <c r="T760" s="188"/>
      <c r="AT760" s="183" t="s">
        <v>379</v>
      </c>
      <c r="AU760" s="183" t="s">
        <v>88</v>
      </c>
      <c r="AV760" s="15" t="s">
        <v>377</v>
      </c>
      <c r="AW760" s="15" t="s">
        <v>31</v>
      </c>
      <c r="AX760" s="15" t="s">
        <v>82</v>
      </c>
      <c r="AY760" s="183" t="s">
        <v>371</v>
      </c>
    </row>
    <row r="761" spans="2:65" s="1" customFormat="1" ht="24.2" customHeight="1" x14ac:dyDescent="0.2">
      <c r="B761" s="147"/>
      <c r="C761" s="148" t="s">
        <v>969</v>
      </c>
      <c r="D761" s="148" t="s">
        <v>373</v>
      </c>
      <c r="E761" s="149" t="s">
        <v>2300</v>
      </c>
      <c r="F761" s="150" t="s">
        <v>2301</v>
      </c>
      <c r="G761" s="151" t="s">
        <v>1408</v>
      </c>
      <c r="H761" s="199"/>
      <c r="I761" s="153"/>
      <c r="J761" s="154">
        <f>ROUND(I761*H761,2)</f>
        <v>0</v>
      </c>
      <c r="K761" s="150"/>
      <c r="L761" s="32"/>
      <c r="M761" s="155" t="s">
        <v>1</v>
      </c>
      <c r="N761" s="156" t="s">
        <v>41</v>
      </c>
      <c r="P761" s="157">
        <f>O761*H761</f>
        <v>0</v>
      </c>
      <c r="Q761" s="157">
        <v>0</v>
      </c>
      <c r="R761" s="157">
        <f>Q761*H761</f>
        <v>0</v>
      </c>
      <c r="S761" s="157">
        <v>0</v>
      </c>
      <c r="T761" s="158">
        <f>S761*H761</f>
        <v>0</v>
      </c>
      <c r="AR761" s="159" t="s">
        <v>461</v>
      </c>
      <c r="AT761" s="159" t="s">
        <v>373</v>
      </c>
      <c r="AU761" s="159" t="s">
        <v>88</v>
      </c>
      <c r="AY761" s="17" t="s">
        <v>371</v>
      </c>
      <c r="BE761" s="160">
        <f>IF(N761="základná",J761,0)</f>
        <v>0</v>
      </c>
      <c r="BF761" s="160">
        <f>IF(N761="znížená",J761,0)</f>
        <v>0</v>
      </c>
      <c r="BG761" s="160">
        <f>IF(N761="zákl. prenesená",J761,0)</f>
        <v>0</v>
      </c>
      <c r="BH761" s="160">
        <f>IF(N761="zníž. prenesená",J761,0)</f>
        <v>0</v>
      </c>
      <c r="BI761" s="160">
        <f>IF(N761="nulová",J761,0)</f>
        <v>0</v>
      </c>
      <c r="BJ761" s="17" t="s">
        <v>88</v>
      </c>
      <c r="BK761" s="160">
        <f>ROUND(I761*H761,2)</f>
        <v>0</v>
      </c>
      <c r="BL761" s="17" t="s">
        <v>461</v>
      </c>
      <c r="BM761" s="159" t="s">
        <v>2302</v>
      </c>
    </row>
    <row r="762" spans="2:65" s="11" customFormat="1" ht="22.9" customHeight="1" x14ac:dyDescent="0.2">
      <c r="B762" s="136"/>
      <c r="D762" s="137" t="s">
        <v>74</v>
      </c>
      <c r="E762" s="145" t="s">
        <v>3869</v>
      </c>
      <c r="F762" s="145" t="s">
        <v>4428</v>
      </c>
      <c r="I762" s="139"/>
      <c r="J762" s="146">
        <f>BK762</f>
        <v>0</v>
      </c>
      <c r="L762" s="136"/>
      <c r="M762" s="140"/>
      <c r="P762" s="141">
        <f>SUM(P763:P816)</f>
        <v>0</v>
      </c>
      <c r="R762" s="141">
        <f>SUM(R763:R816)</f>
        <v>0</v>
      </c>
      <c r="T762" s="142">
        <f>SUM(T763:T816)</f>
        <v>3.7023800000000002</v>
      </c>
      <c r="AR762" s="137" t="s">
        <v>88</v>
      </c>
      <c r="AT762" s="143" t="s">
        <v>74</v>
      </c>
      <c r="AU762" s="143" t="s">
        <v>82</v>
      </c>
      <c r="AY762" s="137" t="s">
        <v>371</v>
      </c>
      <c r="BK762" s="144">
        <f>SUM(BK763:BK816)</f>
        <v>0</v>
      </c>
    </row>
    <row r="763" spans="2:65" s="1" customFormat="1" ht="24.2" customHeight="1" x14ac:dyDescent="0.2">
      <c r="B763" s="147"/>
      <c r="C763" s="148" t="s">
        <v>974</v>
      </c>
      <c r="D763" s="148" t="s">
        <v>373</v>
      </c>
      <c r="E763" s="149" t="s">
        <v>4429</v>
      </c>
      <c r="F763" s="150" t="s">
        <v>4430</v>
      </c>
      <c r="G763" s="151" t="s">
        <v>3091</v>
      </c>
      <c r="H763" s="152">
        <v>22</v>
      </c>
      <c r="I763" s="153"/>
      <c r="J763" s="154">
        <f>ROUND(I763*H763,2)</f>
        <v>0</v>
      </c>
      <c r="K763" s="150"/>
      <c r="L763" s="32"/>
      <c r="M763" s="155" t="s">
        <v>1</v>
      </c>
      <c r="N763" s="156" t="s">
        <v>41</v>
      </c>
      <c r="P763" s="157">
        <f>O763*H763</f>
        <v>0</v>
      </c>
      <c r="Q763" s="157">
        <v>0</v>
      </c>
      <c r="R763" s="157">
        <f>Q763*H763</f>
        <v>0</v>
      </c>
      <c r="S763" s="157">
        <v>3.4200000000000001E-2</v>
      </c>
      <c r="T763" s="158">
        <f>S763*H763</f>
        <v>0.75240000000000007</v>
      </c>
      <c r="AR763" s="159" t="s">
        <v>461</v>
      </c>
      <c r="AT763" s="159" t="s">
        <v>373</v>
      </c>
      <c r="AU763" s="159" t="s">
        <v>88</v>
      </c>
      <c r="AY763" s="17" t="s">
        <v>371</v>
      </c>
      <c r="BE763" s="160">
        <f>IF(N763="základná",J763,0)</f>
        <v>0</v>
      </c>
      <c r="BF763" s="160">
        <f>IF(N763="znížená",J763,0)</f>
        <v>0</v>
      </c>
      <c r="BG763" s="160">
        <f>IF(N763="zákl. prenesená",J763,0)</f>
        <v>0</v>
      </c>
      <c r="BH763" s="160">
        <f>IF(N763="zníž. prenesená",J763,0)</f>
        <v>0</v>
      </c>
      <c r="BI763" s="160">
        <f>IF(N763="nulová",J763,0)</f>
        <v>0</v>
      </c>
      <c r="BJ763" s="17" t="s">
        <v>88</v>
      </c>
      <c r="BK763" s="160">
        <f>ROUND(I763*H763,2)</f>
        <v>0</v>
      </c>
      <c r="BL763" s="17" t="s">
        <v>461</v>
      </c>
      <c r="BM763" s="159" t="s">
        <v>4431</v>
      </c>
    </row>
    <row r="764" spans="2:65" s="12" customFormat="1" ht="11.25" x14ac:dyDescent="0.2">
      <c r="B764" s="161"/>
      <c r="D764" s="162" t="s">
        <v>379</v>
      </c>
      <c r="E764" s="163" t="s">
        <v>1</v>
      </c>
      <c r="F764" s="164" t="s">
        <v>4432</v>
      </c>
      <c r="H764" s="163" t="s">
        <v>1</v>
      </c>
      <c r="I764" s="165"/>
      <c r="L764" s="161"/>
      <c r="M764" s="166"/>
      <c r="T764" s="167"/>
      <c r="AT764" s="163" t="s">
        <v>379</v>
      </c>
      <c r="AU764" s="163" t="s">
        <v>88</v>
      </c>
      <c r="AV764" s="12" t="s">
        <v>82</v>
      </c>
      <c r="AW764" s="12" t="s">
        <v>31</v>
      </c>
      <c r="AX764" s="12" t="s">
        <v>75</v>
      </c>
      <c r="AY764" s="163" t="s">
        <v>371</v>
      </c>
    </row>
    <row r="765" spans="2:65" s="13" customFormat="1" ht="11.25" x14ac:dyDescent="0.2">
      <c r="B765" s="168"/>
      <c r="D765" s="162" t="s">
        <v>379</v>
      </c>
      <c r="E765" s="169" t="s">
        <v>1</v>
      </c>
      <c r="F765" s="170" t="s">
        <v>4433</v>
      </c>
      <c r="H765" s="171">
        <v>22</v>
      </c>
      <c r="I765" s="172"/>
      <c r="L765" s="168"/>
      <c r="M765" s="173"/>
      <c r="T765" s="174"/>
      <c r="AT765" s="169" t="s">
        <v>379</v>
      </c>
      <c r="AU765" s="169" t="s">
        <v>88</v>
      </c>
      <c r="AV765" s="13" t="s">
        <v>88</v>
      </c>
      <c r="AW765" s="13" t="s">
        <v>31</v>
      </c>
      <c r="AX765" s="13" t="s">
        <v>75</v>
      </c>
      <c r="AY765" s="169" t="s">
        <v>371</v>
      </c>
    </row>
    <row r="766" spans="2:65" s="15" customFormat="1" ht="11.25" x14ac:dyDescent="0.2">
      <c r="B766" s="182"/>
      <c r="D766" s="162" t="s">
        <v>379</v>
      </c>
      <c r="E766" s="183" t="s">
        <v>1</v>
      </c>
      <c r="F766" s="184" t="s">
        <v>385</v>
      </c>
      <c r="H766" s="185">
        <v>22</v>
      </c>
      <c r="I766" s="186"/>
      <c r="L766" s="182"/>
      <c r="M766" s="187"/>
      <c r="T766" s="188"/>
      <c r="AT766" s="183" t="s">
        <v>379</v>
      </c>
      <c r="AU766" s="183" t="s">
        <v>88</v>
      </c>
      <c r="AV766" s="15" t="s">
        <v>377</v>
      </c>
      <c r="AW766" s="15" t="s">
        <v>31</v>
      </c>
      <c r="AX766" s="15" t="s">
        <v>82</v>
      </c>
      <c r="AY766" s="183" t="s">
        <v>371</v>
      </c>
    </row>
    <row r="767" spans="2:65" s="1" customFormat="1" ht="24.2" customHeight="1" x14ac:dyDescent="0.2">
      <c r="B767" s="147"/>
      <c r="C767" s="148" t="s">
        <v>978</v>
      </c>
      <c r="D767" s="148" t="s">
        <v>373</v>
      </c>
      <c r="E767" s="149" t="s">
        <v>4434</v>
      </c>
      <c r="F767" s="150" t="s">
        <v>4435</v>
      </c>
      <c r="G767" s="151" t="s">
        <v>3091</v>
      </c>
      <c r="H767" s="152">
        <v>6</v>
      </c>
      <c r="I767" s="153"/>
      <c r="J767" s="154">
        <f>ROUND(I767*H767,2)</f>
        <v>0</v>
      </c>
      <c r="K767" s="150"/>
      <c r="L767" s="32"/>
      <c r="M767" s="155" t="s">
        <v>1</v>
      </c>
      <c r="N767" s="156" t="s">
        <v>41</v>
      </c>
      <c r="P767" s="157">
        <f>O767*H767</f>
        <v>0</v>
      </c>
      <c r="Q767" s="157">
        <v>0</v>
      </c>
      <c r="R767" s="157">
        <f>Q767*H767</f>
        <v>0</v>
      </c>
      <c r="S767" s="157">
        <v>1.72E-2</v>
      </c>
      <c r="T767" s="158">
        <f>S767*H767</f>
        <v>0.1032</v>
      </c>
      <c r="AR767" s="159" t="s">
        <v>461</v>
      </c>
      <c r="AT767" s="159" t="s">
        <v>373</v>
      </c>
      <c r="AU767" s="159" t="s">
        <v>88</v>
      </c>
      <c r="AY767" s="17" t="s">
        <v>371</v>
      </c>
      <c r="BE767" s="160">
        <f>IF(N767="základná",J767,0)</f>
        <v>0</v>
      </c>
      <c r="BF767" s="160">
        <f>IF(N767="znížená",J767,0)</f>
        <v>0</v>
      </c>
      <c r="BG767" s="160">
        <f>IF(N767="zákl. prenesená",J767,0)</f>
        <v>0</v>
      </c>
      <c r="BH767" s="160">
        <f>IF(N767="zníž. prenesená",J767,0)</f>
        <v>0</v>
      </c>
      <c r="BI767" s="160">
        <f>IF(N767="nulová",J767,0)</f>
        <v>0</v>
      </c>
      <c r="BJ767" s="17" t="s">
        <v>88</v>
      </c>
      <c r="BK767" s="160">
        <f>ROUND(I767*H767,2)</f>
        <v>0</v>
      </c>
      <c r="BL767" s="17" t="s">
        <v>461</v>
      </c>
      <c r="BM767" s="159" t="s">
        <v>4436</v>
      </c>
    </row>
    <row r="768" spans="2:65" s="12" customFormat="1" ht="11.25" x14ac:dyDescent="0.2">
      <c r="B768" s="161"/>
      <c r="D768" s="162" t="s">
        <v>379</v>
      </c>
      <c r="E768" s="163" t="s">
        <v>1</v>
      </c>
      <c r="F768" s="164" t="s">
        <v>4437</v>
      </c>
      <c r="H768" s="163" t="s">
        <v>1</v>
      </c>
      <c r="I768" s="165"/>
      <c r="L768" s="161"/>
      <c r="M768" s="166"/>
      <c r="T768" s="167"/>
      <c r="AT768" s="163" t="s">
        <v>379</v>
      </c>
      <c r="AU768" s="163" t="s">
        <v>88</v>
      </c>
      <c r="AV768" s="12" t="s">
        <v>82</v>
      </c>
      <c r="AW768" s="12" t="s">
        <v>31</v>
      </c>
      <c r="AX768" s="12" t="s">
        <v>75</v>
      </c>
      <c r="AY768" s="163" t="s">
        <v>371</v>
      </c>
    </row>
    <row r="769" spans="2:65" s="13" customFormat="1" ht="11.25" x14ac:dyDescent="0.2">
      <c r="B769" s="168"/>
      <c r="D769" s="162" t="s">
        <v>379</v>
      </c>
      <c r="E769" s="169" t="s">
        <v>1</v>
      </c>
      <c r="F769" s="170" t="s">
        <v>4438</v>
      </c>
      <c r="H769" s="171">
        <v>6</v>
      </c>
      <c r="I769" s="172"/>
      <c r="L769" s="168"/>
      <c r="M769" s="173"/>
      <c r="T769" s="174"/>
      <c r="AT769" s="169" t="s">
        <v>379</v>
      </c>
      <c r="AU769" s="169" t="s">
        <v>88</v>
      </c>
      <c r="AV769" s="13" t="s">
        <v>88</v>
      </c>
      <c r="AW769" s="13" t="s">
        <v>31</v>
      </c>
      <c r="AX769" s="13" t="s">
        <v>75</v>
      </c>
      <c r="AY769" s="169" t="s">
        <v>371</v>
      </c>
    </row>
    <row r="770" spans="2:65" s="15" customFormat="1" ht="11.25" x14ac:dyDescent="0.2">
      <c r="B770" s="182"/>
      <c r="D770" s="162" t="s">
        <v>379</v>
      </c>
      <c r="E770" s="183" t="s">
        <v>1</v>
      </c>
      <c r="F770" s="184" t="s">
        <v>385</v>
      </c>
      <c r="H770" s="185">
        <v>6</v>
      </c>
      <c r="I770" s="186"/>
      <c r="L770" s="182"/>
      <c r="M770" s="187"/>
      <c r="T770" s="188"/>
      <c r="AT770" s="183" t="s">
        <v>379</v>
      </c>
      <c r="AU770" s="183" t="s">
        <v>88</v>
      </c>
      <c r="AV770" s="15" t="s">
        <v>377</v>
      </c>
      <c r="AW770" s="15" t="s">
        <v>31</v>
      </c>
      <c r="AX770" s="15" t="s">
        <v>82</v>
      </c>
      <c r="AY770" s="183" t="s">
        <v>371</v>
      </c>
    </row>
    <row r="771" spans="2:65" s="1" customFormat="1" ht="24.2" customHeight="1" x14ac:dyDescent="0.2">
      <c r="B771" s="147"/>
      <c r="C771" s="148" t="s">
        <v>983</v>
      </c>
      <c r="D771" s="148" t="s">
        <v>373</v>
      </c>
      <c r="E771" s="149" t="s">
        <v>3891</v>
      </c>
      <c r="F771" s="150" t="s">
        <v>3892</v>
      </c>
      <c r="G771" s="151" t="s">
        <v>3091</v>
      </c>
      <c r="H771" s="152">
        <v>89</v>
      </c>
      <c r="I771" s="153"/>
      <c r="J771" s="154">
        <f>ROUND(I771*H771,2)</f>
        <v>0</v>
      </c>
      <c r="K771" s="150"/>
      <c r="L771" s="32"/>
      <c r="M771" s="155" t="s">
        <v>1</v>
      </c>
      <c r="N771" s="156" t="s">
        <v>41</v>
      </c>
      <c r="P771" s="157">
        <f>O771*H771</f>
        <v>0</v>
      </c>
      <c r="Q771" s="157">
        <v>0</v>
      </c>
      <c r="R771" s="157">
        <f>Q771*H771</f>
        <v>0</v>
      </c>
      <c r="S771" s="157">
        <v>1.9460000000000002E-2</v>
      </c>
      <c r="T771" s="158">
        <f>S771*H771</f>
        <v>1.73194</v>
      </c>
      <c r="AR771" s="159" t="s">
        <v>461</v>
      </c>
      <c r="AT771" s="159" t="s">
        <v>373</v>
      </c>
      <c r="AU771" s="159" t="s">
        <v>88</v>
      </c>
      <c r="AY771" s="17" t="s">
        <v>371</v>
      </c>
      <c r="BE771" s="160">
        <f>IF(N771="základná",J771,0)</f>
        <v>0</v>
      </c>
      <c r="BF771" s="160">
        <f>IF(N771="znížená",J771,0)</f>
        <v>0</v>
      </c>
      <c r="BG771" s="160">
        <f>IF(N771="zákl. prenesená",J771,0)</f>
        <v>0</v>
      </c>
      <c r="BH771" s="160">
        <f>IF(N771="zníž. prenesená",J771,0)</f>
        <v>0</v>
      </c>
      <c r="BI771" s="160">
        <f>IF(N771="nulová",J771,0)</f>
        <v>0</v>
      </c>
      <c r="BJ771" s="17" t="s">
        <v>88</v>
      </c>
      <c r="BK771" s="160">
        <f>ROUND(I771*H771,2)</f>
        <v>0</v>
      </c>
      <c r="BL771" s="17" t="s">
        <v>461</v>
      </c>
      <c r="BM771" s="159" t="s">
        <v>4439</v>
      </c>
    </row>
    <row r="772" spans="2:65" s="12" customFormat="1" ht="11.25" x14ac:dyDescent="0.2">
      <c r="B772" s="161"/>
      <c r="D772" s="162" t="s">
        <v>379</v>
      </c>
      <c r="E772" s="163" t="s">
        <v>1</v>
      </c>
      <c r="F772" s="164" t="s">
        <v>4437</v>
      </c>
      <c r="H772" s="163" t="s">
        <v>1</v>
      </c>
      <c r="I772" s="165"/>
      <c r="L772" s="161"/>
      <c r="M772" s="166"/>
      <c r="T772" s="167"/>
      <c r="AT772" s="163" t="s">
        <v>379</v>
      </c>
      <c r="AU772" s="163" t="s">
        <v>88</v>
      </c>
      <c r="AV772" s="12" t="s">
        <v>82</v>
      </c>
      <c r="AW772" s="12" t="s">
        <v>31</v>
      </c>
      <c r="AX772" s="12" t="s">
        <v>75</v>
      </c>
      <c r="AY772" s="163" t="s">
        <v>371</v>
      </c>
    </row>
    <row r="773" spans="2:65" s="13" customFormat="1" ht="11.25" x14ac:dyDescent="0.2">
      <c r="B773" s="168"/>
      <c r="D773" s="162" t="s">
        <v>379</v>
      </c>
      <c r="E773" s="169" t="s">
        <v>1</v>
      </c>
      <c r="F773" s="170" t="s">
        <v>4440</v>
      </c>
      <c r="H773" s="171">
        <v>89</v>
      </c>
      <c r="I773" s="172"/>
      <c r="L773" s="168"/>
      <c r="M773" s="173"/>
      <c r="T773" s="174"/>
      <c r="AT773" s="169" t="s">
        <v>379</v>
      </c>
      <c r="AU773" s="169" t="s">
        <v>88</v>
      </c>
      <c r="AV773" s="13" t="s">
        <v>88</v>
      </c>
      <c r="AW773" s="13" t="s">
        <v>31</v>
      </c>
      <c r="AX773" s="13" t="s">
        <v>75</v>
      </c>
      <c r="AY773" s="169" t="s">
        <v>371</v>
      </c>
    </row>
    <row r="774" spans="2:65" s="15" customFormat="1" ht="11.25" x14ac:dyDescent="0.2">
      <c r="B774" s="182"/>
      <c r="D774" s="162" t="s">
        <v>379</v>
      </c>
      <c r="E774" s="183" t="s">
        <v>1</v>
      </c>
      <c r="F774" s="184" t="s">
        <v>385</v>
      </c>
      <c r="H774" s="185">
        <v>89</v>
      </c>
      <c r="I774" s="186"/>
      <c r="L774" s="182"/>
      <c r="M774" s="187"/>
      <c r="T774" s="188"/>
      <c r="AT774" s="183" t="s">
        <v>379</v>
      </c>
      <c r="AU774" s="183" t="s">
        <v>88</v>
      </c>
      <c r="AV774" s="15" t="s">
        <v>377</v>
      </c>
      <c r="AW774" s="15" t="s">
        <v>31</v>
      </c>
      <c r="AX774" s="15" t="s">
        <v>82</v>
      </c>
      <c r="AY774" s="183" t="s">
        <v>371</v>
      </c>
    </row>
    <row r="775" spans="2:65" s="1" customFormat="1" ht="24.2" customHeight="1" x14ac:dyDescent="0.2">
      <c r="B775" s="147"/>
      <c r="C775" s="148" t="s">
        <v>987</v>
      </c>
      <c r="D775" s="148" t="s">
        <v>373</v>
      </c>
      <c r="E775" s="149" t="s">
        <v>4441</v>
      </c>
      <c r="F775" s="150" t="s">
        <v>4442</v>
      </c>
      <c r="G775" s="151" t="s">
        <v>3091</v>
      </c>
      <c r="H775" s="152">
        <v>1</v>
      </c>
      <c r="I775" s="153"/>
      <c r="J775" s="154">
        <f>ROUND(I775*H775,2)</f>
        <v>0</v>
      </c>
      <c r="K775" s="150"/>
      <c r="L775" s="32"/>
      <c r="M775" s="155" t="s">
        <v>1</v>
      </c>
      <c r="N775" s="156" t="s">
        <v>41</v>
      </c>
      <c r="P775" s="157">
        <f>O775*H775</f>
        <v>0</v>
      </c>
      <c r="Q775" s="157">
        <v>0</v>
      </c>
      <c r="R775" s="157">
        <f>Q775*H775</f>
        <v>0</v>
      </c>
      <c r="S775" s="157">
        <v>9.5100000000000004E-2</v>
      </c>
      <c r="T775" s="158">
        <f>S775*H775</f>
        <v>9.5100000000000004E-2</v>
      </c>
      <c r="AR775" s="159" t="s">
        <v>461</v>
      </c>
      <c r="AT775" s="159" t="s">
        <v>373</v>
      </c>
      <c r="AU775" s="159" t="s">
        <v>88</v>
      </c>
      <c r="AY775" s="17" t="s">
        <v>371</v>
      </c>
      <c r="BE775" s="160">
        <f>IF(N775="základná",J775,0)</f>
        <v>0</v>
      </c>
      <c r="BF775" s="160">
        <f>IF(N775="znížená",J775,0)</f>
        <v>0</v>
      </c>
      <c r="BG775" s="160">
        <f>IF(N775="zákl. prenesená",J775,0)</f>
        <v>0</v>
      </c>
      <c r="BH775" s="160">
        <f>IF(N775="zníž. prenesená",J775,0)</f>
        <v>0</v>
      </c>
      <c r="BI775" s="160">
        <f>IF(N775="nulová",J775,0)</f>
        <v>0</v>
      </c>
      <c r="BJ775" s="17" t="s">
        <v>88</v>
      </c>
      <c r="BK775" s="160">
        <f>ROUND(I775*H775,2)</f>
        <v>0</v>
      </c>
      <c r="BL775" s="17" t="s">
        <v>461</v>
      </c>
      <c r="BM775" s="159" t="s">
        <v>4443</v>
      </c>
    </row>
    <row r="776" spans="2:65" s="12" customFormat="1" ht="11.25" x14ac:dyDescent="0.2">
      <c r="B776" s="161"/>
      <c r="D776" s="162" t="s">
        <v>379</v>
      </c>
      <c r="E776" s="163" t="s">
        <v>1</v>
      </c>
      <c r="F776" s="164" t="s">
        <v>4437</v>
      </c>
      <c r="H776" s="163" t="s">
        <v>1</v>
      </c>
      <c r="I776" s="165"/>
      <c r="L776" s="161"/>
      <c r="M776" s="166"/>
      <c r="T776" s="167"/>
      <c r="AT776" s="163" t="s">
        <v>379</v>
      </c>
      <c r="AU776" s="163" t="s">
        <v>88</v>
      </c>
      <c r="AV776" s="12" t="s">
        <v>82</v>
      </c>
      <c r="AW776" s="12" t="s">
        <v>31</v>
      </c>
      <c r="AX776" s="12" t="s">
        <v>75</v>
      </c>
      <c r="AY776" s="163" t="s">
        <v>371</v>
      </c>
    </row>
    <row r="777" spans="2:65" s="13" customFormat="1" ht="11.25" x14ac:dyDescent="0.2">
      <c r="B777" s="168"/>
      <c r="D777" s="162" t="s">
        <v>379</v>
      </c>
      <c r="E777" s="169" t="s">
        <v>1</v>
      </c>
      <c r="F777" s="170" t="s">
        <v>82</v>
      </c>
      <c r="H777" s="171">
        <v>1</v>
      </c>
      <c r="I777" s="172"/>
      <c r="L777" s="168"/>
      <c r="M777" s="173"/>
      <c r="T777" s="174"/>
      <c r="AT777" s="169" t="s">
        <v>379</v>
      </c>
      <c r="AU777" s="169" t="s">
        <v>88</v>
      </c>
      <c r="AV777" s="13" t="s">
        <v>88</v>
      </c>
      <c r="AW777" s="13" t="s">
        <v>31</v>
      </c>
      <c r="AX777" s="13" t="s">
        <v>75</v>
      </c>
      <c r="AY777" s="169" t="s">
        <v>371</v>
      </c>
    </row>
    <row r="778" spans="2:65" s="15" customFormat="1" ht="11.25" x14ac:dyDescent="0.2">
      <c r="B778" s="182"/>
      <c r="D778" s="162" t="s">
        <v>379</v>
      </c>
      <c r="E778" s="183" t="s">
        <v>1</v>
      </c>
      <c r="F778" s="184" t="s">
        <v>385</v>
      </c>
      <c r="H778" s="185">
        <v>1</v>
      </c>
      <c r="I778" s="186"/>
      <c r="L778" s="182"/>
      <c r="M778" s="187"/>
      <c r="T778" s="188"/>
      <c r="AT778" s="183" t="s">
        <v>379</v>
      </c>
      <c r="AU778" s="183" t="s">
        <v>88</v>
      </c>
      <c r="AV778" s="15" t="s">
        <v>377</v>
      </c>
      <c r="AW778" s="15" t="s">
        <v>31</v>
      </c>
      <c r="AX778" s="15" t="s">
        <v>82</v>
      </c>
      <c r="AY778" s="183" t="s">
        <v>371</v>
      </c>
    </row>
    <row r="779" spans="2:65" s="1" customFormat="1" ht="24.2" customHeight="1" x14ac:dyDescent="0.2">
      <c r="B779" s="147"/>
      <c r="C779" s="148" t="s">
        <v>993</v>
      </c>
      <c r="D779" s="148" t="s">
        <v>373</v>
      </c>
      <c r="E779" s="149" t="s">
        <v>3909</v>
      </c>
      <c r="F779" s="150" t="s">
        <v>3910</v>
      </c>
      <c r="G779" s="151" t="s">
        <v>3091</v>
      </c>
      <c r="H779" s="152">
        <v>7</v>
      </c>
      <c r="I779" s="153"/>
      <c r="J779" s="154">
        <f>ROUND(I779*H779,2)</f>
        <v>0</v>
      </c>
      <c r="K779" s="150"/>
      <c r="L779" s="32"/>
      <c r="M779" s="155" t="s">
        <v>1</v>
      </c>
      <c r="N779" s="156" t="s">
        <v>41</v>
      </c>
      <c r="P779" s="157">
        <f>O779*H779</f>
        <v>0</v>
      </c>
      <c r="Q779" s="157">
        <v>0</v>
      </c>
      <c r="R779" s="157">
        <f>Q779*H779</f>
        <v>0</v>
      </c>
      <c r="S779" s="157">
        <v>8.7999999999999995E-2</v>
      </c>
      <c r="T779" s="158">
        <f>S779*H779</f>
        <v>0.61599999999999999</v>
      </c>
      <c r="AR779" s="159" t="s">
        <v>461</v>
      </c>
      <c r="AT779" s="159" t="s">
        <v>373</v>
      </c>
      <c r="AU779" s="159" t="s">
        <v>88</v>
      </c>
      <c r="AY779" s="17" t="s">
        <v>371</v>
      </c>
      <c r="BE779" s="160">
        <f>IF(N779="základná",J779,0)</f>
        <v>0</v>
      </c>
      <c r="BF779" s="160">
        <f>IF(N779="znížená",J779,0)</f>
        <v>0</v>
      </c>
      <c r="BG779" s="160">
        <f>IF(N779="zákl. prenesená",J779,0)</f>
        <v>0</v>
      </c>
      <c r="BH779" s="160">
        <f>IF(N779="zníž. prenesená",J779,0)</f>
        <v>0</v>
      </c>
      <c r="BI779" s="160">
        <f>IF(N779="nulová",J779,0)</f>
        <v>0</v>
      </c>
      <c r="BJ779" s="17" t="s">
        <v>88</v>
      </c>
      <c r="BK779" s="160">
        <f>ROUND(I779*H779,2)</f>
        <v>0</v>
      </c>
      <c r="BL779" s="17" t="s">
        <v>461</v>
      </c>
      <c r="BM779" s="159" t="s">
        <v>4444</v>
      </c>
    </row>
    <row r="780" spans="2:65" s="12" customFormat="1" ht="11.25" x14ac:dyDescent="0.2">
      <c r="B780" s="161"/>
      <c r="D780" s="162" t="s">
        <v>379</v>
      </c>
      <c r="E780" s="163" t="s">
        <v>1</v>
      </c>
      <c r="F780" s="164" t="s">
        <v>4437</v>
      </c>
      <c r="H780" s="163" t="s">
        <v>1</v>
      </c>
      <c r="I780" s="165"/>
      <c r="L780" s="161"/>
      <c r="M780" s="166"/>
      <c r="T780" s="167"/>
      <c r="AT780" s="163" t="s">
        <v>379</v>
      </c>
      <c r="AU780" s="163" t="s">
        <v>88</v>
      </c>
      <c r="AV780" s="12" t="s">
        <v>82</v>
      </c>
      <c r="AW780" s="12" t="s">
        <v>31</v>
      </c>
      <c r="AX780" s="12" t="s">
        <v>75</v>
      </c>
      <c r="AY780" s="163" t="s">
        <v>371</v>
      </c>
    </row>
    <row r="781" spans="2:65" s="13" customFormat="1" ht="11.25" x14ac:dyDescent="0.2">
      <c r="B781" s="168"/>
      <c r="D781" s="162" t="s">
        <v>379</v>
      </c>
      <c r="E781" s="169" t="s">
        <v>1</v>
      </c>
      <c r="F781" s="170" t="s">
        <v>4445</v>
      </c>
      <c r="H781" s="171">
        <v>7</v>
      </c>
      <c r="I781" s="172"/>
      <c r="L781" s="168"/>
      <c r="M781" s="173"/>
      <c r="T781" s="174"/>
      <c r="AT781" s="169" t="s">
        <v>379</v>
      </c>
      <c r="AU781" s="169" t="s">
        <v>88</v>
      </c>
      <c r="AV781" s="13" t="s">
        <v>88</v>
      </c>
      <c r="AW781" s="13" t="s">
        <v>31</v>
      </c>
      <c r="AX781" s="13" t="s">
        <v>75</v>
      </c>
      <c r="AY781" s="169" t="s">
        <v>371</v>
      </c>
    </row>
    <row r="782" spans="2:65" s="15" customFormat="1" ht="11.25" x14ac:dyDescent="0.2">
      <c r="B782" s="182"/>
      <c r="D782" s="162" t="s">
        <v>379</v>
      </c>
      <c r="E782" s="183" t="s">
        <v>1</v>
      </c>
      <c r="F782" s="184" t="s">
        <v>385</v>
      </c>
      <c r="H782" s="185">
        <v>7</v>
      </c>
      <c r="I782" s="186"/>
      <c r="L782" s="182"/>
      <c r="M782" s="187"/>
      <c r="T782" s="188"/>
      <c r="AT782" s="183" t="s">
        <v>379</v>
      </c>
      <c r="AU782" s="183" t="s">
        <v>88</v>
      </c>
      <c r="AV782" s="15" t="s">
        <v>377</v>
      </c>
      <c r="AW782" s="15" t="s">
        <v>31</v>
      </c>
      <c r="AX782" s="15" t="s">
        <v>82</v>
      </c>
      <c r="AY782" s="183" t="s">
        <v>371</v>
      </c>
    </row>
    <row r="783" spans="2:65" s="1" customFormat="1" ht="24.2" customHeight="1" x14ac:dyDescent="0.2">
      <c r="B783" s="147"/>
      <c r="C783" s="148" t="s">
        <v>1001</v>
      </c>
      <c r="D783" s="148" t="s">
        <v>373</v>
      </c>
      <c r="E783" s="149" t="s">
        <v>4446</v>
      </c>
      <c r="F783" s="150" t="s">
        <v>4447</v>
      </c>
      <c r="G783" s="151" t="s">
        <v>3091</v>
      </c>
      <c r="H783" s="152">
        <v>7</v>
      </c>
      <c r="I783" s="153"/>
      <c r="J783" s="154">
        <f>ROUND(I783*H783,2)</f>
        <v>0</v>
      </c>
      <c r="K783" s="150"/>
      <c r="L783" s="32"/>
      <c r="M783" s="155" t="s">
        <v>1</v>
      </c>
      <c r="N783" s="156" t="s">
        <v>41</v>
      </c>
      <c r="P783" s="157">
        <f>O783*H783</f>
        <v>0</v>
      </c>
      <c r="Q783" s="157">
        <v>0</v>
      </c>
      <c r="R783" s="157">
        <f>Q783*H783</f>
        <v>0</v>
      </c>
      <c r="S783" s="157">
        <v>2.4500000000000001E-2</v>
      </c>
      <c r="T783" s="158">
        <f>S783*H783</f>
        <v>0.17150000000000001</v>
      </c>
      <c r="AR783" s="159" t="s">
        <v>461</v>
      </c>
      <c r="AT783" s="159" t="s">
        <v>373</v>
      </c>
      <c r="AU783" s="159" t="s">
        <v>88</v>
      </c>
      <c r="AY783" s="17" t="s">
        <v>371</v>
      </c>
      <c r="BE783" s="160">
        <f>IF(N783="základná",J783,0)</f>
        <v>0</v>
      </c>
      <c r="BF783" s="160">
        <f>IF(N783="znížená",J783,0)</f>
        <v>0</v>
      </c>
      <c r="BG783" s="160">
        <f>IF(N783="zákl. prenesená",J783,0)</f>
        <v>0</v>
      </c>
      <c r="BH783" s="160">
        <f>IF(N783="zníž. prenesená",J783,0)</f>
        <v>0</v>
      </c>
      <c r="BI783" s="160">
        <f>IF(N783="nulová",J783,0)</f>
        <v>0</v>
      </c>
      <c r="BJ783" s="17" t="s">
        <v>88</v>
      </c>
      <c r="BK783" s="160">
        <f>ROUND(I783*H783,2)</f>
        <v>0</v>
      </c>
      <c r="BL783" s="17" t="s">
        <v>461</v>
      </c>
      <c r="BM783" s="159" t="s">
        <v>4448</v>
      </c>
    </row>
    <row r="784" spans="2:65" s="12" customFormat="1" ht="11.25" x14ac:dyDescent="0.2">
      <c r="B784" s="161"/>
      <c r="D784" s="162" t="s">
        <v>379</v>
      </c>
      <c r="E784" s="163" t="s">
        <v>1</v>
      </c>
      <c r="F784" s="164" t="s">
        <v>4437</v>
      </c>
      <c r="H784" s="163" t="s">
        <v>1</v>
      </c>
      <c r="I784" s="165"/>
      <c r="L784" s="161"/>
      <c r="M784" s="166"/>
      <c r="T784" s="167"/>
      <c r="AT784" s="163" t="s">
        <v>379</v>
      </c>
      <c r="AU784" s="163" t="s">
        <v>88</v>
      </c>
      <c r="AV784" s="12" t="s">
        <v>82</v>
      </c>
      <c r="AW784" s="12" t="s">
        <v>31</v>
      </c>
      <c r="AX784" s="12" t="s">
        <v>75</v>
      </c>
      <c r="AY784" s="163" t="s">
        <v>371</v>
      </c>
    </row>
    <row r="785" spans="2:65" s="13" customFormat="1" ht="11.25" x14ac:dyDescent="0.2">
      <c r="B785" s="168"/>
      <c r="D785" s="162" t="s">
        <v>379</v>
      </c>
      <c r="E785" s="169" t="s">
        <v>1</v>
      </c>
      <c r="F785" s="170" t="s">
        <v>4445</v>
      </c>
      <c r="H785" s="171">
        <v>7</v>
      </c>
      <c r="I785" s="172"/>
      <c r="L785" s="168"/>
      <c r="M785" s="173"/>
      <c r="T785" s="174"/>
      <c r="AT785" s="169" t="s">
        <v>379</v>
      </c>
      <c r="AU785" s="169" t="s">
        <v>88</v>
      </c>
      <c r="AV785" s="13" t="s">
        <v>88</v>
      </c>
      <c r="AW785" s="13" t="s">
        <v>31</v>
      </c>
      <c r="AX785" s="13" t="s">
        <v>75</v>
      </c>
      <c r="AY785" s="169" t="s">
        <v>371</v>
      </c>
    </row>
    <row r="786" spans="2:65" s="15" customFormat="1" ht="11.25" x14ac:dyDescent="0.2">
      <c r="B786" s="182"/>
      <c r="D786" s="162" t="s">
        <v>379</v>
      </c>
      <c r="E786" s="183" t="s">
        <v>1</v>
      </c>
      <c r="F786" s="184" t="s">
        <v>385</v>
      </c>
      <c r="H786" s="185">
        <v>7</v>
      </c>
      <c r="I786" s="186"/>
      <c r="L786" s="182"/>
      <c r="M786" s="187"/>
      <c r="T786" s="188"/>
      <c r="AT786" s="183" t="s">
        <v>379</v>
      </c>
      <c r="AU786" s="183" t="s">
        <v>88</v>
      </c>
      <c r="AV786" s="15" t="s">
        <v>377</v>
      </c>
      <c r="AW786" s="15" t="s">
        <v>31</v>
      </c>
      <c r="AX786" s="15" t="s">
        <v>82</v>
      </c>
      <c r="AY786" s="183" t="s">
        <v>371</v>
      </c>
    </row>
    <row r="787" spans="2:65" s="1" customFormat="1" ht="33" customHeight="1" x14ac:dyDescent="0.2">
      <c r="B787" s="147"/>
      <c r="C787" s="148" t="s">
        <v>1009</v>
      </c>
      <c r="D787" s="148" t="s">
        <v>373</v>
      </c>
      <c r="E787" s="149" t="s">
        <v>3925</v>
      </c>
      <c r="F787" s="150" t="s">
        <v>3926</v>
      </c>
      <c r="G787" s="151" t="s">
        <v>3091</v>
      </c>
      <c r="H787" s="152">
        <v>1</v>
      </c>
      <c r="I787" s="153"/>
      <c r="J787" s="154">
        <f>ROUND(I787*H787,2)</f>
        <v>0</v>
      </c>
      <c r="K787" s="150"/>
      <c r="L787" s="32"/>
      <c r="M787" s="155" t="s">
        <v>1</v>
      </c>
      <c r="N787" s="156" t="s">
        <v>41</v>
      </c>
      <c r="P787" s="157">
        <f>O787*H787</f>
        <v>0</v>
      </c>
      <c r="Q787" s="157">
        <v>0</v>
      </c>
      <c r="R787" s="157">
        <f>Q787*H787</f>
        <v>0</v>
      </c>
      <c r="S787" s="157">
        <v>3.4700000000000002E-2</v>
      </c>
      <c r="T787" s="158">
        <f>S787*H787</f>
        <v>3.4700000000000002E-2</v>
      </c>
      <c r="AR787" s="159" t="s">
        <v>461</v>
      </c>
      <c r="AT787" s="159" t="s">
        <v>373</v>
      </c>
      <c r="AU787" s="159" t="s">
        <v>88</v>
      </c>
      <c r="AY787" s="17" t="s">
        <v>371</v>
      </c>
      <c r="BE787" s="160">
        <f>IF(N787="základná",J787,0)</f>
        <v>0</v>
      </c>
      <c r="BF787" s="160">
        <f>IF(N787="znížená",J787,0)</f>
        <v>0</v>
      </c>
      <c r="BG787" s="160">
        <f>IF(N787="zákl. prenesená",J787,0)</f>
        <v>0</v>
      </c>
      <c r="BH787" s="160">
        <f>IF(N787="zníž. prenesená",J787,0)</f>
        <v>0</v>
      </c>
      <c r="BI787" s="160">
        <f>IF(N787="nulová",J787,0)</f>
        <v>0</v>
      </c>
      <c r="BJ787" s="17" t="s">
        <v>88</v>
      </c>
      <c r="BK787" s="160">
        <f>ROUND(I787*H787,2)</f>
        <v>0</v>
      </c>
      <c r="BL787" s="17" t="s">
        <v>461</v>
      </c>
      <c r="BM787" s="159" t="s">
        <v>4449</v>
      </c>
    </row>
    <row r="788" spans="2:65" s="12" customFormat="1" ht="11.25" x14ac:dyDescent="0.2">
      <c r="B788" s="161"/>
      <c r="D788" s="162" t="s">
        <v>379</v>
      </c>
      <c r="E788" s="163" t="s">
        <v>1</v>
      </c>
      <c r="F788" s="164" t="s">
        <v>4437</v>
      </c>
      <c r="H788" s="163" t="s">
        <v>1</v>
      </c>
      <c r="I788" s="165"/>
      <c r="L788" s="161"/>
      <c r="M788" s="166"/>
      <c r="T788" s="167"/>
      <c r="AT788" s="163" t="s">
        <v>379</v>
      </c>
      <c r="AU788" s="163" t="s">
        <v>88</v>
      </c>
      <c r="AV788" s="12" t="s">
        <v>82</v>
      </c>
      <c r="AW788" s="12" t="s">
        <v>31</v>
      </c>
      <c r="AX788" s="12" t="s">
        <v>75</v>
      </c>
      <c r="AY788" s="163" t="s">
        <v>371</v>
      </c>
    </row>
    <row r="789" spans="2:65" s="13" customFormat="1" ht="11.25" x14ac:dyDescent="0.2">
      <c r="B789" s="168"/>
      <c r="D789" s="162" t="s">
        <v>379</v>
      </c>
      <c r="E789" s="169" t="s">
        <v>1</v>
      </c>
      <c r="F789" s="170" t="s">
        <v>82</v>
      </c>
      <c r="H789" s="171">
        <v>1</v>
      </c>
      <c r="I789" s="172"/>
      <c r="L789" s="168"/>
      <c r="M789" s="173"/>
      <c r="T789" s="174"/>
      <c r="AT789" s="169" t="s">
        <v>379</v>
      </c>
      <c r="AU789" s="169" t="s">
        <v>88</v>
      </c>
      <c r="AV789" s="13" t="s">
        <v>88</v>
      </c>
      <c r="AW789" s="13" t="s">
        <v>31</v>
      </c>
      <c r="AX789" s="13" t="s">
        <v>75</v>
      </c>
      <c r="AY789" s="169" t="s">
        <v>371</v>
      </c>
    </row>
    <row r="790" spans="2:65" s="15" customFormat="1" ht="11.25" x14ac:dyDescent="0.2">
      <c r="B790" s="182"/>
      <c r="D790" s="162" t="s">
        <v>379</v>
      </c>
      <c r="E790" s="183" t="s">
        <v>1</v>
      </c>
      <c r="F790" s="184" t="s">
        <v>385</v>
      </c>
      <c r="H790" s="185">
        <v>1</v>
      </c>
      <c r="I790" s="186"/>
      <c r="L790" s="182"/>
      <c r="M790" s="187"/>
      <c r="T790" s="188"/>
      <c r="AT790" s="183" t="s">
        <v>379</v>
      </c>
      <c r="AU790" s="183" t="s">
        <v>88</v>
      </c>
      <c r="AV790" s="15" t="s">
        <v>377</v>
      </c>
      <c r="AW790" s="15" t="s">
        <v>31</v>
      </c>
      <c r="AX790" s="15" t="s">
        <v>82</v>
      </c>
      <c r="AY790" s="183" t="s">
        <v>371</v>
      </c>
    </row>
    <row r="791" spans="2:65" s="1" customFormat="1" ht="12" x14ac:dyDescent="0.2">
      <c r="B791" s="147"/>
      <c r="C791" s="148" t="s">
        <v>1017</v>
      </c>
      <c r="D791" s="148" t="s">
        <v>373</v>
      </c>
      <c r="E791" s="149" t="s">
        <v>4450</v>
      </c>
      <c r="F791" s="150" t="s">
        <v>4451</v>
      </c>
      <c r="G791" s="151" t="s">
        <v>3091</v>
      </c>
      <c r="H791" s="152">
        <v>89</v>
      </c>
      <c r="I791" s="153"/>
      <c r="J791" s="154">
        <f>ROUND(I791*H791,2)</f>
        <v>0</v>
      </c>
      <c r="K791" s="150"/>
      <c r="L791" s="32"/>
      <c r="M791" s="155" t="s">
        <v>1</v>
      </c>
      <c r="N791" s="156" t="s">
        <v>41</v>
      </c>
      <c r="P791" s="157">
        <f>O791*H791</f>
        <v>0</v>
      </c>
      <c r="Q791" s="157">
        <v>0</v>
      </c>
      <c r="R791" s="157">
        <f>Q791*H791</f>
        <v>0</v>
      </c>
      <c r="S791" s="157">
        <v>8.5999999999999998E-4</v>
      </c>
      <c r="T791" s="158">
        <f>S791*H791</f>
        <v>7.6539999999999997E-2</v>
      </c>
      <c r="AR791" s="159" t="s">
        <v>461</v>
      </c>
      <c r="AT791" s="159" t="s">
        <v>373</v>
      </c>
      <c r="AU791" s="159" t="s">
        <v>88</v>
      </c>
      <c r="AY791" s="17" t="s">
        <v>371</v>
      </c>
      <c r="BE791" s="160">
        <f>IF(N791="základná",J791,0)</f>
        <v>0</v>
      </c>
      <c r="BF791" s="160">
        <f>IF(N791="znížená",J791,0)</f>
        <v>0</v>
      </c>
      <c r="BG791" s="160">
        <f>IF(N791="zákl. prenesená",J791,0)</f>
        <v>0</v>
      </c>
      <c r="BH791" s="160">
        <f>IF(N791="zníž. prenesená",J791,0)</f>
        <v>0</v>
      </c>
      <c r="BI791" s="160">
        <f>IF(N791="nulová",J791,0)</f>
        <v>0</v>
      </c>
      <c r="BJ791" s="17" t="s">
        <v>88</v>
      </c>
      <c r="BK791" s="160">
        <f>ROUND(I791*H791,2)</f>
        <v>0</v>
      </c>
      <c r="BL791" s="17" t="s">
        <v>461</v>
      </c>
      <c r="BM791" s="159" t="s">
        <v>4452</v>
      </c>
    </row>
    <row r="792" spans="2:65" s="12" customFormat="1" ht="11.25" x14ac:dyDescent="0.2">
      <c r="B792" s="161"/>
      <c r="D792" s="162" t="s">
        <v>379</v>
      </c>
      <c r="E792" s="163" t="s">
        <v>1</v>
      </c>
      <c r="F792" s="164" t="s">
        <v>4432</v>
      </c>
      <c r="H792" s="163" t="s">
        <v>1</v>
      </c>
      <c r="I792" s="165"/>
      <c r="L792" s="161"/>
      <c r="M792" s="166"/>
      <c r="T792" s="167"/>
      <c r="AT792" s="163" t="s">
        <v>379</v>
      </c>
      <c r="AU792" s="163" t="s">
        <v>88</v>
      </c>
      <c r="AV792" s="12" t="s">
        <v>82</v>
      </c>
      <c r="AW792" s="12" t="s">
        <v>31</v>
      </c>
      <c r="AX792" s="12" t="s">
        <v>75</v>
      </c>
      <c r="AY792" s="163" t="s">
        <v>371</v>
      </c>
    </row>
    <row r="793" spans="2:65" s="13" customFormat="1" ht="11.25" x14ac:dyDescent="0.2">
      <c r="B793" s="168"/>
      <c r="D793" s="162" t="s">
        <v>379</v>
      </c>
      <c r="E793" s="169" t="s">
        <v>1</v>
      </c>
      <c r="F793" s="170" t="s">
        <v>4440</v>
      </c>
      <c r="H793" s="171">
        <v>89</v>
      </c>
      <c r="I793" s="172"/>
      <c r="L793" s="168"/>
      <c r="M793" s="173"/>
      <c r="T793" s="174"/>
      <c r="AT793" s="169" t="s">
        <v>379</v>
      </c>
      <c r="AU793" s="169" t="s">
        <v>88</v>
      </c>
      <c r="AV793" s="13" t="s">
        <v>88</v>
      </c>
      <c r="AW793" s="13" t="s">
        <v>31</v>
      </c>
      <c r="AX793" s="13" t="s">
        <v>75</v>
      </c>
      <c r="AY793" s="169" t="s">
        <v>371</v>
      </c>
    </row>
    <row r="794" spans="2:65" s="15" customFormat="1" ht="11.25" x14ac:dyDescent="0.2">
      <c r="B794" s="182"/>
      <c r="D794" s="162" t="s">
        <v>379</v>
      </c>
      <c r="E794" s="183" t="s">
        <v>1</v>
      </c>
      <c r="F794" s="184" t="s">
        <v>385</v>
      </c>
      <c r="H794" s="185">
        <v>89</v>
      </c>
      <c r="I794" s="186"/>
      <c r="L794" s="182"/>
      <c r="M794" s="187"/>
      <c r="T794" s="188"/>
      <c r="AT794" s="183" t="s">
        <v>379</v>
      </c>
      <c r="AU794" s="183" t="s">
        <v>88</v>
      </c>
      <c r="AV794" s="15" t="s">
        <v>377</v>
      </c>
      <c r="AW794" s="15" t="s">
        <v>31</v>
      </c>
      <c r="AX794" s="15" t="s">
        <v>82</v>
      </c>
      <c r="AY794" s="183" t="s">
        <v>371</v>
      </c>
    </row>
    <row r="795" spans="2:65" s="1" customFormat="1" ht="24.2" customHeight="1" x14ac:dyDescent="0.2">
      <c r="B795" s="147"/>
      <c r="C795" s="148" t="s">
        <v>1023</v>
      </c>
      <c r="D795" s="148" t="s">
        <v>373</v>
      </c>
      <c r="E795" s="149" t="s">
        <v>4453</v>
      </c>
      <c r="F795" s="150" t="s">
        <v>4454</v>
      </c>
      <c r="G795" s="151" t="s">
        <v>3091</v>
      </c>
      <c r="H795" s="152">
        <v>1</v>
      </c>
      <c r="I795" s="153"/>
      <c r="J795" s="154">
        <f>ROUND(I795*H795,2)</f>
        <v>0</v>
      </c>
      <c r="K795" s="150"/>
      <c r="L795" s="32"/>
      <c r="M795" s="155" t="s">
        <v>1</v>
      </c>
      <c r="N795" s="156" t="s">
        <v>41</v>
      </c>
      <c r="P795" s="157">
        <f>O795*H795</f>
        <v>0</v>
      </c>
      <c r="Q795" s="157">
        <v>0</v>
      </c>
      <c r="R795" s="157">
        <f>Q795*H795</f>
        <v>0</v>
      </c>
      <c r="S795" s="157">
        <v>2.5999999999999999E-3</v>
      </c>
      <c r="T795" s="158">
        <f>S795*H795</f>
        <v>2.5999999999999999E-3</v>
      </c>
      <c r="AR795" s="159" t="s">
        <v>461</v>
      </c>
      <c r="AT795" s="159" t="s">
        <v>373</v>
      </c>
      <c r="AU795" s="159" t="s">
        <v>88</v>
      </c>
      <c r="AY795" s="17" t="s">
        <v>371</v>
      </c>
      <c r="BE795" s="160">
        <f>IF(N795="základná",J795,0)</f>
        <v>0</v>
      </c>
      <c r="BF795" s="160">
        <f>IF(N795="znížená",J795,0)</f>
        <v>0</v>
      </c>
      <c r="BG795" s="160">
        <f>IF(N795="zákl. prenesená",J795,0)</f>
        <v>0</v>
      </c>
      <c r="BH795" s="160">
        <f>IF(N795="zníž. prenesená",J795,0)</f>
        <v>0</v>
      </c>
      <c r="BI795" s="160">
        <f>IF(N795="nulová",J795,0)</f>
        <v>0</v>
      </c>
      <c r="BJ795" s="17" t="s">
        <v>88</v>
      </c>
      <c r="BK795" s="160">
        <f>ROUND(I795*H795,2)</f>
        <v>0</v>
      </c>
      <c r="BL795" s="17" t="s">
        <v>461</v>
      </c>
      <c r="BM795" s="159" t="s">
        <v>4455</v>
      </c>
    </row>
    <row r="796" spans="2:65" s="12" customFormat="1" ht="11.25" x14ac:dyDescent="0.2">
      <c r="B796" s="161"/>
      <c r="D796" s="162" t="s">
        <v>379</v>
      </c>
      <c r="E796" s="163" t="s">
        <v>1</v>
      </c>
      <c r="F796" s="164" t="s">
        <v>4432</v>
      </c>
      <c r="H796" s="163" t="s">
        <v>1</v>
      </c>
      <c r="I796" s="165"/>
      <c r="L796" s="161"/>
      <c r="M796" s="166"/>
      <c r="T796" s="167"/>
      <c r="AT796" s="163" t="s">
        <v>379</v>
      </c>
      <c r="AU796" s="163" t="s">
        <v>88</v>
      </c>
      <c r="AV796" s="12" t="s">
        <v>82</v>
      </c>
      <c r="AW796" s="12" t="s">
        <v>31</v>
      </c>
      <c r="AX796" s="12" t="s">
        <v>75</v>
      </c>
      <c r="AY796" s="163" t="s">
        <v>371</v>
      </c>
    </row>
    <row r="797" spans="2:65" s="13" customFormat="1" ht="11.25" x14ac:dyDescent="0.2">
      <c r="B797" s="168"/>
      <c r="D797" s="162" t="s">
        <v>379</v>
      </c>
      <c r="E797" s="169" t="s">
        <v>1</v>
      </c>
      <c r="F797" s="170" t="s">
        <v>82</v>
      </c>
      <c r="H797" s="171">
        <v>1</v>
      </c>
      <c r="I797" s="172"/>
      <c r="L797" s="168"/>
      <c r="M797" s="173"/>
      <c r="T797" s="174"/>
      <c r="AT797" s="169" t="s">
        <v>379</v>
      </c>
      <c r="AU797" s="169" t="s">
        <v>88</v>
      </c>
      <c r="AV797" s="13" t="s">
        <v>88</v>
      </c>
      <c r="AW797" s="13" t="s">
        <v>31</v>
      </c>
      <c r="AX797" s="13" t="s">
        <v>75</v>
      </c>
      <c r="AY797" s="169" t="s">
        <v>371</v>
      </c>
    </row>
    <row r="798" spans="2:65" s="15" customFormat="1" ht="11.25" x14ac:dyDescent="0.2">
      <c r="B798" s="182"/>
      <c r="D798" s="162" t="s">
        <v>379</v>
      </c>
      <c r="E798" s="183" t="s">
        <v>1</v>
      </c>
      <c r="F798" s="184" t="s">
        <v>385</v>
      </c>
      <c r="H798" s="185">
        <v>1</v>
      </c>
      <c r="I798" s="186"/>
      <c r="L798" s="182"/>
      <c r="M798" s="187"/>
      <c r="T798" s="188"/>
      <c r="AT798" s="183" t="s">
        <v>379</v>
      </c>
      <c r="AU798" s="183" t="s">
        <v>88</v>
      </c>
      <c r="AV798" s="15" t="s">
        <v>377</v>
      </c>
      <c r="AW798" s="15" t="s">
        <v>31</v>
      </c>
      <c r="AX798" s="15" t="s">
        <v>82</v>
      </c>
      <c r="AY798" s="183" t="s">
        <v>371</v>
      </c>
    </row>
    <row r="799" spans="2:65" s="1" customFormat="1" ht="24.2" customHeight="1" x14ac:dyDescent="0.2">
      <c r="B799" s="147"/>
      <c r="C799" s="148" t="s">
        <v>1027</v>
      </c>
      <c r="D799" s="148" t="s">
        <v>373</v>
      </c>
      <c r="E799" s="149" t="s">
        <v>4456</v>
      </c>
      <c r="F799" s="150" t="s">
        <v>4457</v>
      </c>
      <c r="G799" s="151" t="s">
        <v>513</v>
      </c>
      <c r="H799" s="152">
        <v>8</v>
      </c>
      <c r="I799" s="153"/>
      <c r="J799" s="154">
        <f>ROUND(I799*H799,2)</f>
        <v>0</v>
      </c>
      <c r="K799" s="150"/>
      <c r="L799" s="32"/>
      <c r="M799" s="155" t="s">
        <v>1</v>
      </c>
      <c r="N799" s="156" t="s">
        <v>41</v>
      </c>
      <c r="P799" s="157">
        <f>O799*H799</f>
        <v>0</v>
      </c>
      <c r="Q799" s="157">
        <v>0</v>
      </c>
      <c r="R799" s="157">
        <f>Q799*H799</f>
        <v>0</v>
      </c>
      <c r="S799" s="157">
        <v>2.2499999999999998E-3</v>
      </c>
      <c r="T799" s="158">
        <f>S799*H799</f>
        <v>1.7999999999999999E-2</v>
      </c>
      <c r="AR799" s="159" t="s">
        <v>461</v>
      </c>
      <c r="AT799" s="159" t="s">
        <v>373</v>
      </c>
      <c r="AU799" s="159" t="s">
        <v>88</v>
      </c>
      <c r="AY799" s="17" t="s">
        <v>371</v>
      </c>
      <c r="BE799" s="160">
        <f>IF(N799="základná",J799,0)</f>
        <v>0</v>
      </c>
      <c r="BF799" s="160">
        <f>IF(N799="znížená",J799,0)</f>
        <v>0</v>
      </c>
      <c r="BG799" s="160">
        <f>IF(N799="zákl. prenesená",J799,0)</f>
        <v>0</v>
      </c>
      <c r="BH799" s="160">
        <f>IF(N799="zníž. prenesená",J799,0)</f>
        <v>0</v>
      </c>
      <c r="BI799" s="160">
        <f>IF(N799="nulová",J799,0)</f>
        <v>0</v>
      </c>
      <c r="BJ799" s="17" t="s">
        <v>88</v>
      </c>
      <c r="BK799" s="160">
        <f>ROUND(I799*H799,2)</f>
        <v>0</v>
      </c>
      <c r="BL799" s="17" t="s">
        <v>461</v>
      </c>
      <c r="BM799" s="159" t="s">
        <v>4458</v>
      </c>
    </row>
    <row r="800" spans="2:65" s="12" customFormat="1" ht="11.25" x14ac:dyDescent="0.2">
      <c r="B800" s="161"/>
      <c r="D800" s="162" t="s">
        <v>379</v>
      </c>
      <c r="E800" s="163" t="s">
        <v>1</v>
      </c>
      <c r="F800" s="164" t="s">
        <v>4432</v>
      </c>
      <c r="H800" s="163" t="s">
        <v>1</v>
      </c>
      <c r="I800" s="165"/>
      <c r="L800" s="161"/>
      <c r="M800" s="166"/>
      <c r="T800" s="167"/>
      <c r="AT800" s="163" t="s">
        <v>379</v>
      </c>
      <c r="AU800" s="163" t="s">
        <v>88</v>
      </c>
      <c r="AV800" s="12" t="s">
        <v>82</v>
      </c>
      <c r="AW800" s="12" t="s">
        <v>31</v>
      </c>
      <c r="AX800" s="12" t="s">
        <v>75</v>
      </c>
      <c r="AY800" s="163" t="s">
        <v>371</v>
      </c>
    </row>
    <row r="801" spans="2:65" s="13" customFormat="1" ht="11.25" x14ac:dyDescent="0.2">
      <c r="B801" s="168"/>
      <c r="D801" s="162" t="s">
        <v>379</v>
      </c>
      <c r="E801" s="169" t="s">
        <v>1</v>
      </c>
      <c r="F801" s="170" t="s">
        <v>4459</v>
      </c>
      <c r="H801" s="171">
        <v>8</v>
      </c>
      <c r="I801" s="172"/>
      <c r="L801" s="168"/>
      <c r="M801" s="173"/>
      <c r="T801" s="174"/>
      <c r="AT801" s="169" t="s">
        <v>379</v>
      </c>
      <c r="AU801" s="169" t="s">
        <v>88</v>
      </c>
      <c r="AV801" s="13" t="s">
        <v>88</v>
      </c>
      <c r="AW801" s="13" t="s">
        <v>31</v>
      </c>
      <c r="AX801" s="13" t="s">
        <v>75</v>
      </c>
      <c r="AY801" s="169" t="s">
        <v>371</v>
      </c>
    </row>
    <row r="802" spans="2:65" s="15" customFormat="1" ht="11.25" x14ac:dyDescent="0.2">
      <c r="B802" s="182"/>
      <c r="D802" s="162" t="s">
        <v>379</v>
      </c>
      <c r="E802" s="183" t="s">
        <v>1</v>
      </c>
      <c r="F802" s="184" t="s">
        <v>385</v>
      </c>
      <c r="H802" s="185">
        <v>8</v>
      </c>
      <c r="I802" s="186"/>
      <c r="L802" s="182"/>
      <c r="M802" s="187"/>
      <c r="T802" s="188"/>
      <c r="AT802" s="183" t="s">
        <v>379</v>
      </c>
      <c r="AU802" s="183" t="s">
        <v>88</v>
      </c>
      <c r="AV802" s="15" t="s">
        <v>377</v>
      </c>
      <c r="AW802" s="15" t="s">
        <v>31</v>
      </c>
      <c r="AX802" s="15" t="s">
        <v>82</v>
      </c>
      <c r="AY802" s="183" t="s">
        <v>371</v>
      </c>
    </row>
    <row r="803" spans="2:65" s="1" customFormat="1" ht="24.2" customHeight="1" x14ac:dyDescent="0.2">
      <c r="B803" s="147"/>
      <c r="C803" s="148" t="s">
        <v>1035</v>
      </c>
      <c r="D803" s="148" t="s">
        <v>373</v>
      </c>
      <c r="E803" s="149" t="s">
        <v>4460</v>
      </c>
      <c r="F803" s="150" t="s">
        <v>4461</v>
      </c>
      <c r="G803" s="151" t="s">
        <v>513</v>
      </c>
      <c r="H803" s="152">
        <v>8</v>
      </c>
      <c r="I803" s="153"/>
      <c r="J803" s="154">
        <f>ROUND(I803*H803,2)</f>
        <v>0</v>
      </c>
      <c r="K803" s="150"/>
      <c r="L803" s="32"/>
      <c r="M803" s="155" t="s">
        <v>1</v>
      </c>
      <c r="N803" s="156" t="s">
        <v>41</v>
      </c>
      <c r="P803" s="157">
        <f>O803*H803</f>
        <v>0</v>
      </c>
      <c r="Q803" s="157">
        <v>0</v>
      </c>
      <c r="R803" s="157">
        <f>Q803*H803</f>
        <v>0</v>
      </c>
      <c r="S803" s="157">
        <v>1.1299999999999999E-3</v>
      </c>
      <c r="T803" s="158">
        <f>S803*H803</f>
        <v>9.0399999999999994E-3</v>
      </c>
      <c r="AR803" s="159" t="s">
        <v>461</v>
      </c>
      <c r="AT803" s="159" t="s">
        <v>373</v>
      </c>
      <c r="AU803" s="159" t="s">
        <v>88</v>
      </c>
      <c r="AY803" s="17" t="s">
        <v>371</v>
      </c>
      <c r="BE803" s="160">
        <f>IF(N803="základná",J803,0)</f>
        <v>0</v>
      </c>
      <c r="BF803" s="160">
        <f>IF(N803="znížená",J803,0)</f>
        <v>0</v>
      </c>
      <c r="BG803" s="160">
        <f>IF(N803="zákl. prenesená",J803,0)</f>
        <v>0</v>
      </c>
      <c r="BH803" s="160">
        <f>IF(N803="zníž. prenesená",J803,0)</f>
        <v>0</v>
      </c>
      <c r="BI803" s="160">
        <f>IF(N803="nulová",J803,0)</f>
        <v>0</v>
      </c>
      <c r="BJ803" s="17" t="s">
        <v>88</v>
      </c>
      <c r="BK803" s="160">
        <f>ROUND(I803*H803,2)</f>
        <v>0</v>
      </c>
      <c r="BL803" s="17" t="s">
        <v>461</v>
      </c>
      <c r="BM803" s="159" t="s">
        <v>4462</v>
      </c>
    </row>
    <row r="804" spans="2:65" s="12" customFormat="1" ht="11.25" x14ac:dyDescent="0.2">
      <c r="B804" s="161"/>
      <c r="D804" s="162" t="s">
        <v>379</v>
      </c>
      <c r="E804" s="163" t="s">
        <v>1</v>
      </c>
      <c r="F804" s="164" t="s">
        <v>4432</v>
      </c>
      <c r="H804" s="163" t="s">
        <v>1</v>
      </c>
      <c r="I804" s="165"/>
      <c r="L804" s="161"/>
      <c r="M804" s="166"/>
      <c r="T804" s="167"/>
      <c r="AT804" s="163" t="s">
        <v>379</v>
      </c>
      <c r="AU804" s="163" t="s">
        <v>88</v>
      </c>
      <c r="AV804" s="12" t="s">
        <v>82</v>
      </c>
      <c r="AW804" s="12" t="s">
        <v>31</v>
      </c>
      <c r="AX804" s="12" t="s">
        <v>75</v>
      </c>
      <c r="AY804" s="163" t="s">
        <v>371</v>
      </c>
    </row>
    <row r="805" spans="2:65" s="13" customFormat="1" ht="11.25" x14ac:dyDescent="0.2">
      <c r="B805" s="168"/>
      <c r="D805" s="162" t="s">
        <v>379</v>
      </c>
      <c r="E805" s="169" t="s">
        <v>1</v>
      </c>
      <c r="F805" s="170" t="s">
        <v>4459</v>
      </c>
      <c r="H805" s="171">
        <v>8</v>
      </c>
      <c r="I805" s="172"/>
      <c r="L805" s="168"/>
      <c r="M805" s="173"/>
      <c r="T805" s="174"/>
      <c r="AT805" s="169" t="s">
        <v>379</v>
      </c>
      <c r="AU805" s="169" t="s">
        <v>88</v>
      </c>
      <c r="AV805" s="13" t="s">
        <v>88</v>
      </c>
      <c r="AW805" s="13" t="s">
        <v>31</v>
      </c>
      <c r="AX805" s="13" t="s">
        <v>75</v>
      </c>
      <c r="AY805" s="169" t="s">
        <v>371</v>
      </c>
    </row>
    <row r="806" spans="2:65" s="15" customFormat="1" ht="11.25" x14ac:dyDescent="0.2">
      <c r="B806" s="182"/>
      <c r="D806" s="162" t="s">
        <v>379</v>
      </c>
      <c r="E806" s="183" t="s">
        <v>1</v>
      </c>
      <c r="F806" s="184" t="s">
        <v>385</v>
      </c>
      <c r="H806" s="185">
        <v>8</v>
      </c>
      <c r="I806" s="186"/>
      <c r="L806" s="182"/>
      <c r="M806" s="187"/>
      <c r="T806" s="188"/>
      <c r="AT806" s="183" t="s">
        <v>379</v>
      </c>
      <c r="AU806" s="183" t="s">
        <v>88</v>
      </c>
      <c r="AV806" s="15" t="s">
        <v>377</v>
      </c>
      <c r="AW806" s="15" t="s">
        <v>31</v>
      </c>
      <c r="AX806" s="15" t="s">
        <v>82</v>
      </c>
      <c r="AY806" s="183" t="s">
        <v>371</v>
      </c>
    </row>
    <row r="807" spans="2:65" s="1" customFormat="1" ht="37.9" customHeight="1" x14ac:dyDescent="0.2">
      <c r="B807" s="147"/>
      <c r="C807" s="148" t="s">
        <v>1039</v>
      </c>
      <c r="D807" s="148" t="s">
        <v>373</v>
      </c>
      <c r="E807" s="149" t="s">
        <v>4463</v>
      </c>
      <c r="F807" s="150" t="s">
        <v>4464</v>
      </c>
      <c r="G807" s="151" t="s">
        <v>513</v>
      </c>
      <c r="H807" s="152">
        <v>96</v>
      </c>
      <c r="I807" s="153"/>
      <c r="J807" s="154">
        <f>ROUND(I807*H807,2)</f>
        <v>0</v>
      </c>
      <c r="K807" s="150"/>
      <c r="L807" s="32"/>
      <c r="M807" s="155" t="s">
        <v>1</v>
      </c>
      <c r="N807" s="156" t="s">
        <v>41</v>
      </c>
      <c r="P807" s="157">
        <f>O807*H807</f>
        <v>0</v>
      </c>
      <c r="Q807" s="157">
        <v>0</v>
      </c>
      <c r="R807" s="157">
        <f>Q807*H807</f>
        <v>0</v>
      </c>
      <c r="S807" s="157">
        <v>8.4999999999999995E-4</v>
      </c>
      <c r="T807" s="158">
        <f>S807*H807</f>
        <v>8.1599999999999992E-2</v>
      </c>
      <c r="AR807" s="159" t="s">
        <v>461</v>
      </c>
      <c r="AT807" s="159" t="s">
        <v>373</v>
      </c>
      <c r="AU807" s="159" t="s">
        <v>88</v>
      </c>
      <c r="AY807" s="17" t="s">
        <v>371</v>
      </c>
      <c r="BE807" s="160">
        <f>IF(N807="základná",J807,0)</f>
        <v>0</v>
      </c>
      <c r="BF807" s="160">
        <f>IF(N807="znížená",J807,0)</f>
        <v>0</v>
      </c>
      <c r="BG807" s="160">
        <f>IF(N807="zákl. prenesená",J807,0)</f>
        <v>0</v>
      </c>
      <c r="BH807" s="160">
        <f>IF(N807="zníž. prenesená",J807,0)</f>
        <v>0</v>
      </c>
      <c r="BI807" s="160">
        <f>IF(N807="nulová",J807,0)</f>
        <v>0</v>
      </c>
      <c r="BJ807" s="17" t="s">
        <v>88</v>
      </c>
      <c r="BK807" s="160">
        <f>ROUND(I807*H807,2)</f>
        <v>0</v>
      </c>
      <c r="BL807" s="17" t="s">
        <v>461</v>
      </c>
      <c r="BM807" s="159" t="s">
        <v>4465</v>
      </c>
    </row>
    <row r="808" spans="2:65" s="12" customFormat="1" ht="11.25" x14ac:dyDescent="0.2">
      <c r="B808" s="161"/>
      <c r="D808" s="162" t="s">
        <v>379</v>
      </c>
      <c r="E808" s="163" t="s">
        <v>1</v>
      </c>
      <c r="F808" s="164" t="s">
        <v>4432</v>
      </c>
      <c r="H808" s="163" t="s">
        <v>1</v>
      </c>
      <c r="I808" s="165"/>
      <c r="L808" s="161"/>
      <c r="M808" s="166"/>
      <c r="T808" s="167"/>
      <c r="AT808" s="163" t="s">
        <v>379</v>
      </c>
      <c r="AU808" s="163" t="s">
        <v>88</v>
      </c>
      <c r="AV808" s="12" t="s">
        <v>82</v>
      </c>
      <c r="AW808" s="12" t="s">
        <v>31</v>
      </c>
      <c r="AX808" s="12" t="s">
        <v>75</v>
      </c>
      <c r="AY808" s="163" t="s">
        <v>371</v>
      </c>
    </row>
    <row r="809" spans="2:65" s="13" customFormat="1" ht="11.25" x14ac:dyDescent="0.2">
      <c r="B809" s="168"/>
      <c r="D809" s="162" t="s">
        <v>379</v>
      </c>
      <c r="E809" s="169" t="s">
        <v>1</v>
      </c>
      <c r="F809" s="170" t="s">
        <v>4440</v>
      </c>
      <c r="H809" s="171">
        <v>89</v>
      </c>
      <c r="I809" s="172"/>
      <c r="L809" s="168"/>
      <c r="M809" s="173"/>
      <c r="T809" s="174"/>
      <c r="AT809" s="169" t="s">
        <v>379</v>
      </c>
      <c r="AU809" s="169" t="s">
        <v>88</v>
      </c>
      <c r="AV809" s="13" t="s">
        <v>88</v>
      </c>
      <c r="AW809" s="13" t="s">
        <v>31</v>
      </c>
      <c r="AX809" s="13" t="s">
        <v>75</v>
      </c>
      <c r="AY809" s="169" t="s">
        <v>371</v>
      </c>
    </row>
    <row r="810" spans="2:65" s="13" customFormat="1" ht="11.25" x14ac:dyDescent="0.2">
      <c r="B810" s="168"/>
      <c r="D810" s="162" t="s">
        <v>379</v>
      </c>
      <c r="E810" s="169" t="s">
        <v>1</v>
      </c>
      <c r="F810" s="170" t="s">
        <v>4438</v>
      </c>
      <c r="H810" s="171">
        <v>6</v>
      </c>
      <c r="I810" s="172"/>
      <c r="L810" s="168"/>
      <c r="M810" s="173"/>
      <c r="T810" s="174"/>
      <c r="AT810" s="169" t="s">
        <v>379</v>
      </c>
      <c r="AU810" s="169" t="s">
        <v>88</v>
      </c>
      <c r="AV810" s="13" t="s">
        <v>88</v>
      </c>
      <c r="AW810" s="13" t="s">
        <v>31</v>
      </c>
      <c r="AX810" s="13" t="s">
        <v>75</v>
      </c>
      <c r="AY810" s="169" t="s">
        <v>371</v>
      </c>
    </row>
    <row r="811" spans="2:65" s="13" customFormat="1" ht="11.25" x14ac:dyDescent="0.2">
      <c r="B811" s="168"/>
      <c r="D811" s="162" t="s">
        <v>379</v>
      </c>
      <c r="E811" s="169" t="s">
        <v>1</v>
      </c>
      <c r="F811" s="170" t="s">
        <v>82</v>
      </c>
      <c r="H811" s="171">
        <v>1</v>
      </c>
      <c r="I811" s="172"/>
      <c r="L811" s="168"/>
      <c r="M811" s="173"/>
      <c r="T811" s="174"/>
      <c r="AT811" s="169" t="s">
        <v>379</v>
      </c>
      <c r="AU811" s="169" t="s">
        <v>88</v>
      </c>
      <c r="AV811" s="13" t="s">
        <v>88</v>
      </c>
      <c r="AW811" s="13" t="s">
        <v>31</v>
      </c>
      <c r="AX811" s="13" t="s">
        <v>75</v>
      </c>
      <c r="AY811" s="169" t="s">
        <v>371</v>
      </c>
    </row>
    <row r="812" spans="2:65" s="15" customFormat="1" ht="11.25" x14ac:dyDescent="0.2">
      <c r="B812" s="182"/>
      <c r="D812" s="162" t="s">
        <v>379</v>
      </c>
      <c r="E812" s="183" t="s">
        <v>1</v>
      </c>
      <c r="F812" s="184" t="s">
        <v>385</v>
      </c>
      <c r="H812" s="185">
        <v>96</v>
      </c>
      <c r="I812" s="186"/>
      <c r="L812" s="182"/>
      <c r="M812" s="187"/>
      <c r="T812" s="188"/>
      <c r="AT812" s="183" t="s">
        <v>379</v>
      </c>
      <c r="AU812" s="183" t="s">
        <v>88</v>
      </c>
      <c r="AV812" s="15" t="s">
        <v>377</v>
      </c>
      <c r="AW812" s="15" t="s">
        <v>31</v>
      </c>
      <c r="AX812" s="15" t="s">
        <v>82</v>
      </c>
      <c r="AY812" s="183" t="s">
        <v>371</v>
      </c>
    </row>
    <row r="813" spans="2:65" s="1" customFormat="1" ht="24.2" customHeight="1" x14ac:dyDescent="0.2">
      <c r="B813" s="147"/>
      <c r="C813" s="148" t="s">
        <v>1051</v>
      </c>
      <c r="D813" s="148" t="s">
        <v>373</v>
      </c>
      <c r="E813" s="149" t="s">
        <v>4466</v>
      </c>
      <c r="F813" s="150" t="s">
        <v>4467</v>
      </c>
      <c r="G813" s="151" t="s">
        <v>513</v>
      </c>
      <c r="H813" s="152">
        <v>8</v>
      </c>
      <c r="I813" s="153"/>
      <c r="J813" s="154">
        <f>ROUND(I813*H813,2)</f>
        <v>0</v>
      </c>
      <c r="K813" s="150"/>
      <c r="L813" s="32"/>
      <c r="M813" s="155" t="s">
        <v>1</v>
      </c>
      <c r="N813" s="156" t="s">
        <v>41</v>
      </c>
      <c r="P813" s="157">
        <f>O813*H813</f>
        <v>0</v>
      </c>
      <c r="Q813" s="157">
        <v>0</v>
      </c>
      <c r="R813" s="157">
        <f>Q813*H813</f>
        <v>0</v>
      </c>
      <c r="S813" s="157">
        <v>1.2199999999999999E-3</v>
      </c>
      <c r="T813" s="158">
        <f>S813*H813</f>
        <v>9.7599999999999996E-3</v>
      </c>
      <c r="AR813" s="159" t="s">
        <v>461</v>
      </c>
      <c r="AT813" s="159" t="s">
        <v>373</v>
      </c>
      <c r="AU813" s="159" t="s">
        <v>88</v>
      </c>
      <c r="AY813" s="17" t="s">
        <v>371</v>
      </c>
      <c r="BE813" s="160">
        <f>IF(N813="základná",J813,0)</f>
        <v>0</v>
      </c>
      <c r="BF813" s="160">
        <f>IF(N813="znížená",J813,0)</f>
        <v>0</v>
      </c>
      <c r="BG813" s="160">
        <f>IF(N813="zákl. prenesená",J813,0)</f>
        <v>0</v>
      </c>
      <c r="BH813" s="160">
        <f>IF(N813="zníž. prenesená",J813,0)</f>
        <v>0</v>
      </c>
      <c r="BI813" s="160">
        <f>IF(N813="nulová",J813,0)</f>
        <v>0</v>
      </c>
      <c r="BJ813" s="17" t="s">
        <v>88</v>
      </c>
      <c r="BK813" s="160">
        <f>ROUND(I813*H813,2)</f>
        <v>0</v>
      </c>
      <c r="BL813" s="17" t="s">
        <v>461</v>
      </c>
      <c r="BM813" s="159" t="s">
        <v>4468</v>
      </c>
    </row>
    <row r="814" spans="2:65" s="12" customFormat="1" ht="11.25" x14ac:dyDescent="0.2">
      <c r="B814" s="161"/>
      <c r="D814" s="162" t="s">
        <v>379</v>
      </c>
      <c r="E814" s="163" t="s">
        <v>1</v>
      </c>
      <c r="F814" s="164" t="s">
        <v>4432</v>
      </c>
      <c r="H814" s="163" t="s">
        <v>1</v>
      </c>
      <c r="I814" s="165"/>
      <c r="L814" s="161"/>
      <c r="M814" s="166"/>
      <c r="T814" s="167"/>
      <c r="AT814" s="163" t="s">
        <v>379</v>
      </c>
      <c r="AU814" s="163" t="s">
        <v>88</v>
      </c>
      <c r="AV814" s="12" t="s">
        <v>82</v>
      </c>
      <c r="AW814" s="12" t="s">
        <v>31</v>
      </c>
      <c r="AX814" s="12" t="s">
        <v>75</v>
      </c>
      <c r="AY814" s="163" t="s">
        <v>371</v>
      </c>
    </row>
    <row r="815" spans="2:65" s="13" customFormat="1" ht="11.25" x14ac:dyDescent="0.2">
      <c r="B815" s="168"/>
      <c r="D815" s="162" t="s">
        <v>379</v>
      </c>
      <c r="E815" s="169" t="s">
        <v>1</v>
      </c>
      <c r="F815" s="170" t="s">
        <v>4459</v>
      </c>
      <c r="H815" s="171">
        <v>8</v>
      </c>
      <c r="I815" s="172"/>
      <c r="L815" s="168"/>
      <c r="M815" s="173"/>
      <c r="T815" s="174"/>
      <c r="AT815" s="169" t="s">
        <v>379</v>
      </c>
      <c r="AU815" s="169" t="s">
        <v>88</v>
      </c>
      <c r="AV815" s="13" t="s">
        <v>88</v>
      </c>
      <c r="AW815" s="13" t="s">
        <v>31</v>
      </c>
      <c r="AX815" s="13" t="s">
        <v>75</v>
      </c>
      <c r="AY815" s="169" t="s">
        <v>371</v>
      </c>
    </row>
    <row r="816" spans="2:65" s="15" customFormat="1" ht="11.25" x14ac:dyDescent="0.2">
      <c r="B816" s="182"/>
      <c r="D816" s="162" t="s">
        <v>379</v>
      </c>
      <c r="E816" s="183" t="s">
        <v>1</v>
      </c>
      <c r="F816" s="184" t="s">
        <v>385</v>
      </c>
      <c r="H816" s="185">
        <v>8</v>
      </c>
      <c r="I816" s="186"/>
      <c r="L816" s="182"/>
      <c r="M816" s="187"/>
      <c r="T816" s="188"/>
      <c r="AT816" s="183" t="s">
        <v>379</v>
      </c>
      <c r="AU816" s="183" t="s">
        <v>88</v>
      </c>
      <c r="AV816" s="15" t="s">
        <v>377</v>
      </c>
      <c r="AW816" s="15" t="s">
        <v>31</v>
      </c>
      <c r="AX816" s="15" t="s">
        <v>82</v>
      </c>
      <c r="AY816" s="183" t="s">
        <v>371</v>
      </c>
    </row>
    <row r="817" spans="2:65" s="11" customFormat="1" ht="22.9" customHeight="1" x14ac:dyDescent="0.2">
      <c r="B817" s="136"/>
      <c r="D817" s="137" t="s">
        <v>74</v>
      </c>
      <c r="E817" s="145" t="s">
        <v>2303</v>
      </c>
      <c r="F817" s="145" t="s">
        <v>2304</v>
      </c>
      <c r="I817" s="139"/>
      <c r="J817" s="146">
        <f>BK817</f>
        <v>0</v>
      </c>
      <c r="L817" s="136"/>
      <c r="M817" s="140"/>
      <c r="P817" s="141">
        <f>SUM(P818:P824)</f>
        <v>0</v>
      </c>
      <c r="R817" s="141">
        <f>SUM(R818:R824)</f>
        <v>0</v>
      </c>
      <c r="T817" s="142">
        <f>SUM(T818:T824)</f>
        <v>1.92</v>
      </c>
      <c r="AR817" s="137" t="s">
        <v>88</v>
      </c>
      <c r="AT817" s="143" t="s">
        <v>74</v>
      </c>
      <c r="AU817" s="143" t="s">
        <v>82</v>
      </c>
      <c r="AY817" s="137" t="s">
        <v>371</v>
      </c>
      <c r="BK817" s="144">
        <f>SUM(BK818:BK824)</f>
        <v>0</v>
      </c>
    </row>
    <row r="818" spans="2:65" s="1" customFormat="1" ht="37.9" customHeight="1" x14ac:dyDescent="0.2">
      <c r="B818" s="147"/>
      <c r="C818" s="148" t="s">
        <v>1056</v>
      </c>
      <c r="D818" s="148" t="s">
        <v>373</v>
      </c>
      <c r="E818" s="149" t="s">
        <v>4469</v>
      </c>
      <c r="F818" s="150" t="s">
        <v>4470</v>
      </c>
      <c r="G818" s="151" t="s">
        <v>489</v>
      </c>
      <c r="H818" s="152">
        <v>6.4</v>
      </c>
      <c r="I818" s="153"/>
      <c r="J818" s="154">
        <f>ROUND(I818*H818,2)</f>
        <v>0</v>
      </c>
      <c r="K818" s="150"/>
      <c r="L818" s="32"/>
      <c r="M818" s="155" t="s">
        <v>1</v>
      </c>
      <c r="N818" s="156" t="s">
        <v>41</v>
      </c>
      <c r="P818" s="157">
        <f>O818*H818</f>
        <v>0</v>
      </c>
      <c r="Q818" s="157">
        <v>0</v>
      </c>
      <c r="R818" s="157">
        <f>Q818*H818</f>
        <v>0</v>
      </c>
      <c r="S818" s="157">
        <v>0.3</v>
      </c>
      <c r="T818" s="158">
        <f>S818*H818</f>
        <v>1.92</v>
      </c>
      <c r="AR818" s="159" t="s">
        <v>461</v>
      </c>
      <c r="AT818" s="159" t="s">
        <v>373</v>
      </c>
      <c r="AU818" s="159" t="s">
        <v>88</v>
      </c>
      <c r="AY818" s="17" t="s">
        <v>371</v>
      </c>
      <c r="BE818" s="160">
        <f>IF(N818="základná",J818,0)</f>
        <v>0</v>
      </c>
      <c r="BF818" s="160">
        <f>IF(N818="znížená",J818,0)</f>
        <v>0</v>
      </c>
      <c r="BG818" s="160">
        <f>IF(N818="zákl. prenesená",J818,0)</f>
        <v>0</v>
      </c>
      <c r="BH818" s="160">
        <f>IF(N818="zníž. prenesená",J818,0)</f>
        <v>0</v>
      </c>
      <c r="BI818" s="160">
        <f>IF(N818="nulová",J818,0)</f>
        <v>0</v>
      </c>
      <c r="BJ818" s="17" t="s">
        <v>88</v>
      </c>
      <c r="BK818" s="160">
        <f>ROUND(I818*H818,2)</f>
        <v>0</v>
      </c>
      <c r="BL818" s="17" t="s">
        <v>461</v>
      </c>
      <c r="BM818" s="159" t="s">
        <v>4471</v>
      </c>
    </row>
    <row r="819" spans="2:65" s="12" customFormat="1" ht="11.25" x14ac:dyDescent="0.2">
      <c r="B819" s="161"/>
      <c r="D819" s="162" t="s">
        <v>379</v>
      </c>
      <c r="E819" s="163" t="s">
        <v>1</v>
      </c>
      <c r="F819" s="164" t="s">
        <v>4056</v>
      </c>
      <c r="H819" s="163" t="s">
        <v>1</v>
      </c>
      <c r="I819" s="165"/>
      <c r="L819" s="161"/>
      <c r="M819" s="166"/>
      <c r="T819" s="167"/>
      <c r="AT819" s="163" t="s">
        <v>379</v>
      </c>
      <c r="AU819" s="163" t="s">
        <v>88</v>
      </c>
      <c r="AV819" s="12" t="s">
        <v>82</v>
      </c>
      <c r="AW819" s="12" t="s">
        <v>31</v>
      </c>
      <c r="AX819" s="12" t="s">
        <v>75</v>
      </c>
      <c r="AY819" s="163" t="s">
        <v>371</v>
      </c>
    </row>
    <row r="820" spans="2:65" s="12" customFormat="1" ht="11.25" x14ac:dyDescent="0.2">
      <c r="B820" s="161"/>
      <c r="D820" s="162" t="s">
        <v>379</v>
      </c>
      <c r="E820" s="163" t="s">
        <v>1</v>
      </c>
      <c r="F820" s="164" t="s">
        <v>4472</v>
      </c>
      <c r="H820" s="163" t="s">
        <v>1</v>
      </c>
      <c r="I820" s="165"/>
      <c r="L820" s="161"/>
      <c r="M820" s="166"/>
      <c r="T820" s="167"/>
      <c r="AT820" s="163" t="s">
        <v>379</v>
      </c>
      <c r="AU820" s="163" t="s">
        <v>88</v>
      </c>
      <c r="AV820" s="12" t="s">
        <v>82</v>
      </c>
      <c r="AW820" s="12" t="s">
        <v>31</v>
      </c>
      <c r="AX820" s="12" t="s">
        <v>75</v>
      </c>
      <c r="AY820" s="163" t="s">
        <v>371</v>
      </c>
    </row>
    <row r="821" spans="2:65" s="13" customFormat="1" ht="11.25" x14ac:dyDescent="0.2">
      <c r="B821" s="168"/>
      <c r="D821" s="162" t="s">
        <v>379</v>
      </c>
      <c r="E821" s="169" t="s">
        <v>1</v>
      </c>
      <c r="F821" s="170" t="s">
        <v>4473</v>
      </c>
      <c r="H821" s="171">
        <v>2.4</v>
      </c>
      <c r="I821" s="172"/>
      <c r="L821" s="168"/>
      <c r="M821" s="173"/>
      <c r="T821" s="174"/>
      <c r="AT821" s="169" t="s">
        <v>379</v>
      </c>
      <c r="AU821" s="169" t="s">
        <v>88</v>
      </c>
      <c r="AV821" s="13" t="s">
        <v>88</v>
      </c>
      <c r="AW821" s="13" t="s">
        <v>31</v>
      </c>
      <c r="AX821" s="13" t="s">
        <v>75</v>
      </c>
      <c r="AY821" s="169" t="s">
        <v>371</v>
      </c>
    </row>
    <row r="822" spans="2:65" s="13" customFormat="1" ht="11.25" x14ac:dyDescent="0.2">
      <c r="B822" s="168"/>
      <c r="D822" s="162" t="s">
        <v>379</v>
      </c>
      <c r="E822" s="169" t="s">
        <v>1</v>
      </c>
      <c r="F822" s="170" t="s">
        <v>4474</v>
      </c>
      <c r="H822" s="171">
        <v>1.6</v>
      </c>
      <c r="I822" s="172"/>
      <c r="L822" s="168"/>
      <c r="M822" s="173"/>
      <c r="T822" s="174"/>
      <c r="AT822" s="169" t="s">
        <v>379</v>
      </c>
      <c r="AU822" s="169" t="s">
        <v>88</v>
      </c>
      <c r="AV822" s="13" t="s">
        <v>88</v>
      </c>
      <c r="AW822" s="13" t="s">
        <v>31</v>
      </c>
      <c r="AX822" s="13" t="s">
        <v>75</v>
      </c>
      <c r="AY822" s="169" t="s">
        <v>371</v>
      </c>
    </row>
    <row r="823" spans="2:65" s="13" customFormat="1" ht="11.25" x14ac:dyDescent="0.2">
      <c r="B823" s="168"/>
      <c r="D823" s="162" t="s">
        <v>379</v>
      </c>
      <c r="E823" s="169" t="s">
        <v>1</v>
      </c>
      <c r="F823" s="170" t="s">
        <v>4473</v>
      </c>
      <c r="H823" s="171">
        <v>2.4</v>
      </c>
      <c r="I823" s="172"/>
      <c r="L823" s="168"/>
      <c r="M823" s="173"/>
      <c r="T823" s="174"/>
      <c r="AT823" s="169" t="s">
        <v>379</v>
      </c>
      <c r="AU823" s="169" t="s">
        <v>88</v>
      </c>
      <c r="AV823" s="13" t="s">
        <v>88</v>
      </c>
      <c r="AW823" s="13" t="s">
        <v>31</v>
      </c>
      <c r="AX823" s="13" t="s">
        <v>75</v>
      </c>
      <c r="AY823" s="169" t="s">
        <v>371</v>
      </c>
    </row>
    <row r="824" spans="2:65" s="15" customFormat="1" ht="11.25" x14ac:dyDescent="0.2">
      <c r="B824" s="182"/>
      <c r="D824" s="162" t="s">
        <v>379</v>
      </c>
      <c r="E824" s="183" t="s">
        <v>1</v>
      </c>
      <c r="F824" s="184" t="s">
        <v>385</v>
      </c>
      <c r="H824" s="185">
        <v>6.4</v>
      </c>
      <c r="I824" s="186"/>
      <c r="L824" s="182"/>
      <c r="M824" s="187"/>
      <c r="T824" s="188"/>
      <c r="AT824" s="183" t="s">
        <v>379</v>
      </c>
      <c r="AU824" s="183" t="s">
        <v>88</v>
      </c>
      <c r="AV824" s="15" t="s">
        <v>377</v>
      </c>
      <c r="AW824" s="15" t="s">
        <v>31</v>
      </c>
      <c r="AX824" s="15" t="s">
        <v>82</v>
      </c>
      <c r="AY824" s="183" t="s">
        <v>371</v>
      </c>
    </row>
    <row r="825" spans="2:65" s="11" customFormat="1" ht="22.9" customHeight="1" x14ac:dyDescent="0.2">
      <c r="B825" s="136"/>
      <c r="D825" s="137" t="s">
        <v>74</v>
      </c>
      <c r="E825" s="145" t="s">
        <v>4475</v>
      </c>
      <c r="F825" s="145" t="s">
        <v>4476</v>
      </c>
      <c r="I825" s="139"/>
      <c r="J825" s="146">
        <f>BK825</f>
        <v>0</v>
      </c>
      <c r="L825" s="136"/>
      <c r="M825" s="140"/>
      <c r="P825" s="141">
        <f>SUM(P826:P854)</f>
        <v>0</v>
      </c>
      <c r="R825" s="141">
        <f>SUM(R826:R854)</f>
        <v>5.8801743860000002</v>
      </c>
      <c r="T825" s="142">
        <f>SUM(T826:T854)</f>
        <v>0.60728602999999992</v>
      </c>
      <c r="AR825" s="137" t="s">
        <v>88</v>
      </c>
      <c r="AT825" s="143" t="s">
        <v>74</v>
      </c>
      <c r="AU825" s="143" t="s">
        <v>82</v>
      </c>
      <c r="AY825" s="137" t="s">
        <v>371</v>
      </c>
      <c r="BK825" s="144">
        <f>SUM(BK826:BK854)</f>
        <v>0</v>
      </c>
    </row>
    <row r="826" spans="2:65" s="1" customFormat="1" ht="37.9" customHeight="1" x14ac:dyDescent="0.2">
      <c r="B826" s="147"/>
      <c r="C826" s="148" t="s">
        <v>1064</v>
      </c>
      <c r="D826" s="148" t="s">
        <v>373</v>
      </c>
      <c r="E826" s="149" t="s">
        <v>4477</v>
      </c>
      <c r="F826" s="150" t="s">
        <v>4478</v>
      </c>
      <c r="G826" s="151" t="s">
        <v>376</v>
      </c>
      <c r="H826" s="152">
        <v>14.44</v>
      </c>
      <c r="I826" s="153"/>
      <c r="J826" s="154">
        <f>ROUND(I826*H826,2)</f>
        <v>0</v>
      </c>
      <c r="K826" s="150"/>
      <c r="L826" s="32"/>
      <c r="M826" s="155" t="s">
        <v>1</v>
      </c>
      <c r="N826" s="156" t="s">
        <v>41</v>
      </c>
      <c r="P826" s="157">
        <f>O826*H826</f>
        <v>0</v>
      </c>
      <c r="Q826" s="157">
        <v>4.3139999999999998E-2</v>
      </c>
      <c r="R826" s="157">
        <f>Q826*H826</f>
        <v>0.62294159999999998</v>
      </c>
      <c r="S826" s="157">
        <v>0</v>
      </c>
      <c r="T826" s="158">
        <f>S826*H826</f>
        <v>0</v>
      </c>
      <c r="AR826" s="159" t="s">
        <v>461</v>
      </c>
      <c r="AT826" s="159" t="s">
        <v>373</v>
      </c>
      <c r="AU826" s="159" t="s">
        <v>88</v>
      </c>
      <c r="AY826" s="17" t="s">
        <v>371</v>
      </c>
      <c r="BE826" s="160">
        <f>IF(N826="základná",J826,0)</f>
        <v>0</v>
      </c>
      <c r="BF826" s="160">
        <f>IF(N826="znížená",J826,0)</f>
        <v>0</v>
      </c>
      <c r="BG826" s="160">
        <f>IF(N826="zákl. prenesená",J826,0)</f>
        <v>0</v>
      </c>
      <c r="BH826" s="160">
        <f>IF(N826="zníž. prenesená",J826,0)</f>
        <v>0</v>
      </c>
      <c r="BI826" s="160">
        <f>IF(N826="nulová",J826,0)</f>
        <v>0</v>
      </c>
      <c r="BJ826" s="17" t="s">
        <v>88</v>
      </c>
      <c r="BK826" s="160">
        <f>ROUND(I826*H826,2)</f>
        <v>0</v>
      </c>
      <c r="BL826" s="17" t="s">
        <v>461</v>
      </c>
      <c r="BM826" s="159" t="s">
        <v>4479</v>
      </c>
    </row>
    <row r="827" spans="2:65" s="12" customFormat="1" ht="11.25" x14ac:dyDescent="0.2">
      <c r="B827" s="161"/>
      <c r="D827" s="162" t="s">
        <v>379</v>
      </c>
      <c r="E827" s="163" t="s">
        <v>1</v>
      </c>
      <c r="F827" s="164" t="s">
        <v>4480</v>
      </c>
      <c r="H827" s="163" t="s">
        <v>1</v>
      </c>
      <c r="I827" s="165"/>
      <c r="L827" s="161"/>
      <c r="M827" s="166"/>
      <c r="T827" s="167"/>
      <c r="AT827" s="163" t="s">
        <v>379</v>
      </c>
      <c r="AU827" s="163" t="s">
        <v>88</v>
      </c>
      <c r="AV827" s="12" t="s">
        <v>82</v>
      </c>
      <c r="AW827" s="12" t="s">
        <v>31</v>
      </c>
      <c r="AX827" s="12" t="s">
        <v>75</v>
      </c>
      <c r="AY827" s="163" t="s">
        <v>371</v>
      </c>
    </row>
    <row r="828" spans="2:65" s="13" customFormat="1" ht="11.25" x14ac:dyDescent="0.2">
      <c r="B828" s="168"/>
      <c r="D828" s="162" t="s">
        <v>379</v>
      </c>
      <c r="E828" s="169" t="s">
        <v>1</v>
      </c>
      <c r="F828" s="170" t="s">
        <v>4481</v>
      </c>
      <c r="H828" s="171">
        <v>14.44</v>
      </c>
      <c r="I828" s="172"/>
      <c r="L828" s="168"/>
      <c r="M828" s="173"/>
      <c r="T828" s="174"/>
      <c r="AT828" s="169" t="s">
        <v>379</v>
      </c>
      <c r="AU828" s="169" t="s">
        <v>88</v>
      </c>
      <c r="AV828" s="13" t="s">
        <v>88</v>
      </c>
      <c r="AW828" s="13" t="s">
        <v>31</v>
      </c>
      <c r="AX828" s="13" t="s">
        <v>75</v>
      </c>
      <c r="AY828" s="169" t="s">
        <v>371</v>
      </c>
    </row>
    <row r="829" spans="2:65" s="14" customFormat="1" ht="11.25" x14ac:dyDescent="0.2">
      <c r="B829" s="175"/>
      <c r="D829" s="162" t="s">
        <v>379</v>
      </c>
      <c r="E829" s="176" t="s">
        <v>4482</v>
      </c>
      <c r="F829" s="177" t="s">
        <v>383</v>
      </c>
      <c r="H829" s="178">
        <v>14.44</v>
      </c>
      <c r="I829" s="179"/>
      <c r="L829" s="175"/>
      <c r="M829" s="180"/>
      <c r="T829" s="181"/>
      <c r="AT829" s="176" t="s">
        <v>379</v>
      </c>
      <c r="AU829" s="176" t="s">
        <v>88</v>
      </c>
      <c r="AV829" s="14" t="s">
        <v>384</v>
      </c>
      <c r="AW829" s="14" t="s">
        <v>31</v>
      </c>
      <c r="AX829" s="14" t="s">
        <v>75</v>
      </c>
      <c r="AY829" s="176" t="s">
        <v>371</v>
      </c>
    </row>
    <row r="830" spans="2:65" s="15" customFormat="1" ht="11.25" x14ac:dyDescent="0.2">
      <c r="B830" s="182"/>
      <c r="D830" s="162" t="s">
        <v>379</v>
      </c>
      <c r="E830" s="183" t="s">
        <v>1</v>
      </c>
      <c r="F830" s="184" t="s">
        <v>385</v>
      </c>
      <c r="H830" s="185">
        <v>14.44</v>
      </c>
      <c r="I830" s="186"/>
      <c r="L830" s="182"/>
      <c r="M830" s="187"/>
      <c r="T830" s="188"/>
      <c r="AT830" s="183" t="s">
        <v>379</v>
      </c>
      <c r="AU830" s="183" t="s">
        <v>88</v>
      </c>
      <c r="AV830" s="15" t="s">
        <v>377</v>
      </c>
      <c r="AW830" s="15" t="s">
        <v>31</v>
      </c>
      <c r="AX830" s="15" t="s">
        <v>82</v>
      </c>
      <c r="AY830" s="183" t="s">
        <v>371</v>
      </c>
    </row>
    <row r="831" spans="2:65" s="1" customFormat="1" ht="33" customHeight="1" x14ac:dyDescent="0.2">
      <c r="B831" s="147"/>
      <c r="C831" s="148" t="s">
        <v>1069</v>
      </c>
      <c r="D831" s="148" t="s">
        <v>373</v>
      </c>
      <c r="E831" s="149" t="s">
        <v>4483</v>
      </c>
      <c r="F831" s="150" t="s">
        <v>4484</v>
      </c>
      <c r="G831" s="151" t="s">
        <v>376</v>
      </c>
      <c r="H831" s="152">
        <v>11.148999999999999</v>
      </c>
      <c r="I831" s="153"/>
      <c r="J831" s="154">
        <f>ROUND(I831*H831,2)</f>
        <v>0</v>
      </c>
      <c r="K831" s="150"/>
      <c r="L831" s="32"/>
      <c r="M831" s="155" t="s">
        <v>1</v>
      </c>
      <c r="N831" s="156" t="s">
        <v>41</v>
      </c>
      <c r="P831" s="157">
        <f>O831*H831</f>
        <v>0</v>
      </c>
      <c r="Q831" s="157">
        <v>0</v>
      </c>
      <c r="R831" s="157">
        <f>Q831*H831</f>
        <v>0</v>
      </c>
      <c r="S831" s="157">
        <v>5.4469999999999998E-2</v>
      </c>
      <c r="T831" s="158">
        <f>S831*H831</f>
        <v>0.60728602999999992</v>
      </c>
      <c r="AR831" s="159" t="s">
        <v>461</v>
      </c>
      <c r="AT831" s="159" t="s">
        <v>373</v>
      </c>
      <c r="AU831" s="159" t="s">
        <v>88</v>
      </c>
      <c r="AY831" s="17" t="s">
        <v>371</v>
      </c>
      <c r="BE831" s="160">
        <f>IF(N831="základná",J831,0)</f>
        <v>0</v>
      </c>
      <c r="BF831" s="160">
        <f>IF(N831="znížená",J831,0)</f>
        <v>0</v>
      </c>
      <c r="BG831" s="160">
        <f>IF(N831="zákl. prenesená",J831,0)</f>
        <v>0</v>
      </c>
      <c r="BH831" s="160">
        <f>IF(N831="zníž. prenesená",J831,0)</f>
        <v>0</v>
      </c>
      <c r="BI831" s="160">
        <f>IF(N831="nulová",J831,0)</f>
        <v>0</v>
      </c>
      <c r="BJ831" s="17" t="s">
        <v>88</v>
      </c>
      <c r="BK831" s="160">
        <f>ROUND(I831*H831,2)</f>
        <v>0</v>
      </c>
      <c r="BL831" s="17" t="s">
        <v>461</v>
      </c>
      <c r="BM831" s="159" t="s">
        <v>4485</v>
      </c>
    </row>
    <row r="832" spans="2:65" s="12" customFormat="1" ht="11.25" x14ac:dyDescent="0.2">
      <c r="B832" s="161"/>
      <c r="D832" s="162" t="s">
        <v>379</v>
      </c>
      <c r="E832" s="163" t="s">
        <v>1</v>
      </c>
      <c r="F832" s="164" t="s">
        <v>537</v>
      </c>
      <c r="H832" s="163" t="s">
        <v>1</v>
      </c>
      <c r="I832" s="165"/>
      <c r="L832" s="161"/>
      <c r="M832" s="166"/>
      <c r="T832" s="167"/>
      <c r="AT832" s="163" t="s">
        <v>379</v>
      </c>
      <c r="AU832" s="163" t="s">
        <v>88</v>
      </c>
      <c r="AV832" s="12" t="s">
        <v>82</v>
      </c>
      <c r="AW832" s="12" t="s">
        <v>31</v>
      </c>
      <c r="AX832" s="12" t="s">
        <v>75</v>
      </c>
      <c r="AY832" s="163" t="s">
        <v>371</v>
      </c>
    </row>
    <row r="833" spans="2:65" s="13" customFormat="1" ht="11.25" x14ac:dyDescent="0.2">
      <c r="B833" s="168"/>
      <c r="D833" s="162" t="s">
        <v>379</v>
      </c>
      <c r="E833" s="169" t="s">
        <v>1</v>
      </c>
      <c r="F833" s="170" t="s">
        <v>4486</v>
      </c>
      <c r="H833" s="171">
        <v>11.148999999999999</v>
      </c>
      <c r="I833" s="172"/>
      <c r="L833" s="168"/>
      <c r="M833" s="173"/>
      <c r="T833" s="174"/>
      <c r="AT833" s="169" t="s">
        <v>379</v>
      </c>
      <c r="AU833" s="169" t="s">
        <v>88</v>
      </c>
      <c r="AV833" s="13" t="s">
        <v>88</v>
      </c>
      <c r="AW833" s="13" t="s">
        <v>31</v>
      </c>
      <c r="AX833" s="13" t="s">
        <v>75</v>
      </c>
      <c r="AY833" s="169" t="s">
        <v>371</v>
      </c>
    </row>
    <row r="834" spans="2:65" s="15" customFormat="1" ht="11.25" x14ac:dyDescent="0.2">
      <c r="B834" s="182"/>
      <c r="D834" s="162" t="s">
        <v>379</v>
      </c>
      <c r="E834" s="183" t="s">
        <v>1</v>
      </c>
      <c r="F834" s="184" t="s">
        <v>385</v>
      </c>
      <c r="H834" s="185">
        <v>11.148999999999999</v>
      </c>
      <c r="I834" s="186"/>
      <c r="L834" s="182"/>
      <c r="M834" s="187"/>
      <c r="T834" s="188"/>
      <c r="AT834" s="183" t="s">
        <v>379</v>
      </c>
      <c r="AU834" s="183" t="s">
        <v>88</v>
      </c>
      <c r="AV834" s="15" t="s">
        <v>377</v>
      </c>
      <c r="AW834" s="15" t="s">
        <v>31</v>
      </c>
      <c r="AX834" s="15" t="s">
        <v>82</v>
      </c>
      <c r="AY834" s="183" t="s">
        <v>371</v>
      </c>
    </row>
    <row r="835" spans="2:65" s="1" customFormat="1" ht="37.9" customHeight="1" x14ac:dyDescent="0.2">
      <c r="B835" s="147"/>
      <c r="C835" s="148" t="s">
        <v>1080</v>
      </c>
      <c r="D835" s="148" t="s">
        <v>373</v>
      </c>
      <c r="E835" s="149" t="s">
        <v>4487</v>
      </c>
      <c r="F835" s="150" t="s">
        <v>4488</v>
      </c>
      <c r="G835" s="151" t="s">
        <v>376</v>
      </c>
      <c r="H835" s="152">
        <v>7.32</v>
      </c>
      <c r="I835" s="153"/>
      <c r="J835" s="154">
        <f>ROUND(I835*H835,2)</f>
        <v>0</v>
      </c>
      <c r="K835" s="150"/>
      <c r="L835" s="32"/>
      <c r="M835" s="155" t="s">
        <v>1</v>
      </c>
      <c r="N835" s="156" t="s">
        <v>41</v>
      </c>
      <c r="P835" s="157">
        <f>O835*H835</f>
        <v>0</v>
      </c>
      <c r="Q835" s="157">
        <v>1.1276400000000001E-2</v>
      </c>
      <c r="R835" s="157">
        <f>Q835*H835</f>
        <v>8.2543248000000013E-2</v>
      </c>
      <c r="S835" s="157">
        <v>0</v>
      </c>
      <c r="T835" s="158">
        <f>S835*H835</f>
        <v>0</v>
      </c>
      <c r="AR835" s="159" t="s">
        <v>461</v>
      </c>
      <c r="AT835" s="159" t="s">
        <v>373</v>
      </c>
      <c r="AU835" s="159" t="s">
        <v>88</v>
      </c>
      <c r="AY835" s="17" t="s">
        <v>371</v>
      </c>
      <c r="BE835" s="160">
        <f>IF(N835="základná",J835,0)</f>
        <v>0</v>
      </c>
      <c r="BF835" s="160">
        <f>IF(N835="znížená",J835,0)</f>
        <v>0</v>
      </c>
      <c r="BG835" s="160">
        <f>IF(N835="zákl. prenesená",J835,0)</f>
        <v>0</v>
      </c>
      <c r="BH835" s="160">
        <f>IF(N835="zníž. prenesená",J835,0)</f>
        <v>0</v>
      </c>
      <c r="BI835" s="160">
        <f>IF(N835="nulová",J835,0)</f>
        <v>0</v>
      </c>
      <c r="BJ835" s="17" t="s">
        <v>88</v>
      </c>
      <c r="BK835" s="160">
        <f>ROUND(I835*H835,2)</f>
        <v>0</v>
      </c>
      <c r="BL835" s="17" t="s">
        <v>461</v>
      </c>
      <c r="BM835" s="159" t="s">
        <v>4489</v>
      </c>
    </row>
    <row r="836" spans="2:65" s="12" customFormat="1" ht="11.25" x14ac:dyDescent="0.2">
      <c r="B836" s="161"/>
      <c r="D836" s="162" t="s">
        <v>379</v>
      </c>
      <c r="E836" s="163" t="s">
        <v>1</v>
      </c>
      <c r="F836" s="164" t="s">
        <v>515</v>
      </c>
      <c r="H836" s="163" t="s">
        <v>1</v>
      </c>
      <c r="I836" s="165"/>
      <c r="L836" s="161"/>
      <c r="M836" s="166"/>
      <c r="T836" s="167"/>
      <c r="AT836" s="163" t="s">
        <v>379</v>
      </c>
      <c r="AU836" s="163" t="s">
        <v>88</v>
      </c>
      <c r="AV836" s="12" t="s">
        <v>82</v>
      </c>
      <c r="AW836" s="12" t="s">
        <v>31</v>
      </c>
      <c r="AX836" s="12" t="s">
        <v>75</v>
      </c>
      <c r="AY836" s="163" t="s">
        <v>371</v>
      </c>
    </row>
    <row r="837" spans="2:65" s="13" customFormat="1" ht="11.25" x14ac:dyDescent="0.2">
      <c r="B837" s="168"/>
      <c r="D837" s="162" t="s">
        <v>379</v>
      </c>
      <c r="E837" s="169" t="s">
        <v>1</v>
      </c>
      <c r="F837" s="170" t="s">
        <v>4004</v>
      </c>
      <c r="H837" s="171">
        <v>7.32</v>
      </c>
      <c r="I837" s="172"/>
      <c r="L837" s="168"/>
      <c r="M837" s="173"/>
      <c r="T837" s="174"/>
      <c r="AT837" s="169" t="s">
        <v>379</v>
      </c>
      <c r="AU837" s="169" t="s">
        <v>88</v>
      </c>
      <c r="AV837" s="13" t="s">
        <v>88</v>
      </c>
      <c r="AW837" s="13" t="s">
        <v>31</v>
      </c>
      <c r="AX837" s="13" t="s">
        <v>75</v>
      </c>
      <c r="AY837" s="169" t="s">
        <v>371</v>
      </c>
    </row>
    <row r="838" spans="2:65" s="14" customFormat="1" ht="11.25" x14ac:dyDescent="0.2">
      <c r="B838" s="175"/>
      <c r="D838" s="162" t="s">
        <v>379</v>
      </c>
      <c r="E838" s="176" t="s">
        <v>4003</v>
      </c>
      <c r="F838" s="177" t="s">
        <v>383</v>
      </c>
      <c r="H838" s="178">
        <v>7.32</v>
      </c>
      <c r="I838" s="179"/>
      <c r="L838" s="175"/>
      <c r="M838" s="180"/>
      <c r="T838" s="181"/>
      <c r="AT838" s="176" t="s">
        <v>379</v>
      </c>
      <c r="AU838" s="176" t="s">
        <v>88</v>
      </c>
      <c r="AV838" s="14" t="s">
        <v>384</v>
      </c>
      <c r="AW838" s="14" t="s">
        <v>31</v>
      </c>
      <c r="AX838" s="14" t="s">
        <v>75</v>
      </c>
      <c r="AY838" s="176" t="s">
        <v>371</v>
      </c>
    </row>
    <row r="839" spans="2:65" s="15" customFormat="1" ht="11.25" x14ac:dyDescent="0.2">
      <c r="B839" s="182"/>
      <c r="D839" s="162" t="s">
        <v>379</v>
      </c>
      <c r="E839" s="183" t="s">
        <v>1</v>
      </c>
      <c r="F839" s="184" t="s">
        <v>385</v>
      </c>
      <c r="H839" s="185">
        <v>7.32</v>
      </c>
      <c r="I839" s="186"/>
      <c r="L839" s="182"/>
      <c r="M839" s="187"/>
      <c r="T839" s="188"/>
      <c r="AT839" s="183" t="s">
        <v>379</v>
      </c>
      <c r="AU839" s="183" t="s">
        <v>88</v>
      </c>
      <c r="AV839" s="15" t="s">
        <v>377</v>
      </c>
      <c r="AW839" s="15" t="s">
        <v>31</v>
      </c>
      <c r="AX839" s="15" t="s">
        <v>82</v>
      </c>
      <c r="AY839" s="183" t="s">
        <v>371</v>
      </c>
    </row>
    <row r="840" spans="2:65" s="1" customFormat="1" ht="37.9" customHeight="1" x14ac:dyDescent="0.2">
      <c r="B840" s="147"/>
      <c r="C840" s="148" t="s">
        <v>1093</v>
      </c>
      <c r="D840" s="148" t="s">
        <v>373</v>
      </c>
      <c r="E840" s="149" t="s">
        <v>4490</v>
      </c>
      <c r="F840" s="150" t="s">
        <v>4491</v>
      </c>
      <c r="G840" s="151" t="s">
        <v>376</v>
      </c>
      <c r="H840" s="152">
        <v>584.19000000000005</v>
      </c>
      <c r="I840" s="153"/>
      <c r="J840" s="154">
        <f>ROUND(I840*H840,2)</f>
        <v>0</v>
      </c>
      <c r="K840" s="150"/>
      <c r="L840" s="32"/>
      <c r="M840" s="155" t="s">
        <v>1</v>
      </c>
      <c r="N840" s="156" t="s">
        <v>41</v>
      </c>
      <c r="P840" s="157">
        <f>O840*H840</f>
        <v>0</v>
      </c>
      <c r="Q840" s="157">
        <v>8.5463999999999991E-3</v>
      </c>
      <c r="R840" s="157">
        <f>Q840*H840</f>
        <v>4.9927214160000002</v>
      </c>
      <c r="S840" s="157">
        <v>0</v>
      </c>
      <c r="T840" s="158">
        <f>S840*H840</f>
        <v>0</v>
      </c>
      <c r="AR840" s="159" t="s">
        <v>461</v>
      </c>
      <c r="AT840" s="159" t="s">
        <v>373</v>
      </c>
      <c r="AU840" s="159" t="s">
        <v>88</v>
      </c>
      <c r="AY840" s="17" t="s">
        <v>371</v>
      </c>
      <c r="BE840" s="160">
        <f>IF(N840="základná",J840,0)</f>
        <v>0</v>
      </c>
      <c r="BF840" s="160">
        <f>IF(N840="znížená",J840,0)</f>
        <v>0</v>
      </c>
      <c r="BG840" s="160">
        <f>IF(N840="zákl. prenesená",J840,0)</f>
        <v>0</v>
      </c>
      <c r="BH840" s="160">
        <f>IF(N840="zníž. prenesená",J840,0)</f>
        <v>0</v>
      </c>
      <c r="BI840" s="160">
        <f>IF(N840="nulová",J840,0)</f>
        <v>0</v>
      </c>
      <c r="BJ840" s="17" t="s">
        <v>88</v>
      </c>
      <c r="BK840" s="160">
        <f>ROUND(I840*H840,2)</f>
        <v>0</v>
      </c>
      <c r="BL840" s="17" t="s">
        <v>461</v>
      </c>
      <c r="BM840" s="159" t="s">
        <v>4492</v>
      </c>
    </row>
    <row r="841" spans="2:65" s="12" customFormat="1" ht="11.25" x14ac:dyDescent="0.2">
      <c r="B841" s="161"/>
      <c r="D841" s="162" t="s">
        <v>379</v>
      </c>
      <c r="E841" s="163" t="s">
        <v>1</v>
      </c>
      <c r="F841" s="164" t="s">
        <v>556</v>
      </c>
      <c r="H841" s="163" t="s">
        <v>1</v>
      </c>
      <c r="I841" s="165"/>
      <c r="L841" s="161"/>
      <c r="M841" s="166"/>
      <c r="T841" s="167"/>
      <c r="AT841" s="163" t="s">
        <v>379</v>
      </c>
      <c r="AU841" s="163" t="s">
        <v>88</v>
      </c>
      <c r="AV841" s="12" t="s">
        <v>82</v>
      </c>
      <c r="AW841" s="12" t="s">
        <v>31</v>
      </c>
      <c r="AX841" s="12" t="s">
        <v>75</v>
      </c>
      <c r="AY841" s="163" t="s">
        <v>371</v>
      </c>
    </row>
    <row r="842" spans="2:65" s="13" customFormat="1" ht="22.5" x14ac:dyDescent="0.2">
      <c r="B842" s="168"/>
      <c r="D842" s="162" t="s">
        <v>379</v>
      </c>
      <c r="E842" s="169" t="s">
        <v>1</v>
      </c>
      <c r="F842" s="170" t="s">
        <v>4493</v>
      </c>
      <c r="H842" s="171">
        <v>255.65</v>
      </c>
      <c r="I842" s="172"/>
      <c r="L842" s="168"/>
      <c r="M842" s="173"/>
      <c r="T842" s="174"/>
      <c r="AT842" s="169" t="s">
        <v>379</v>
      </c>
      <c r="AU842" s="169" t="s">
        <v>88</v>
      </c>
      <c r="AV842" s="13" t="s">
        <v>88</v>
      </c>
      <c r="AW842" s="13" t="s">
        <v>31</v>
      </c>
      <c r="AX842" s="13" t="s">
        <v>75</v>
      </c>
      <c r="AY842" s="169" t="s">
        <v>371</v>
      </c>
    </row>
    <row r="843" spans="2:65" s="12" customFormat="1" ht="11.25" x14ac:dyDescent="0.2">
      <c r="B843" s="161"/>
      <c r="D843" s="162" t="s">
        <v>379</v>
      </c>
      <c r="E843" s="163" t="s">
        <v>1</v>
      </c>
      <c r="F843" s="164" t="s">
        <v>503</v>
      </c>
      <c r="H843" s="163" t="s">
        <v>1</v>
      </c>
      <c r="I843" s="165"/>
      <c r="L843" s="161"/>
      <c r="M843" s="166"/>
      <c r="T843" s="167"/>
      <c r="AT843" s="163" t="s">
        <v>379</v>
      </c>
      <c r="AU843" s="163" t="s">
        <v>88</v>
      </c>
      <c r="AV843" s="12" t="s">
        <v>82</v>
      </c>
      <c r="AW843" s="12" t="s">
        <v>31</v>
      </c>
      <c r="AX843" s="12" t="s">
        <v>75</v>
      </c>
      <c r="AY843" s="163" t="s">
        <v>371</v>
      </c>
    </row>
    <row r="844" spans="2:65" s="13" customFormat="1" ht="11.25" x14ac:dyDescent="0.2">
      <c r="B844" s="168"/>
      <c r="D844" s="162" t="s">
        <v>379</v>
      </c>
      <c r="E844" s="169" t="s">
        <v>1</v>
      </c>
      <c r="F844" s="170" t="s">
        <v>4494</v>
      </c>
      <c r="H844" s="171">
        <v>220.35</v>
      </c>
      <c r="I844" s="172"/>
      <c r="L844" s="168"/>
      <c r="M844" s="173"/>
      <c r="T844" s="174"/>
      <c r="AT844" s="169" t="s">
        <v>379</v>
      </c>
      <c r="AU844" s="169" t="s">
        <v>88</v>
      </c>
      <c r="AV844" s="13" t="s">
        <v>88</v>
      </c>
      <c r="AW844" s="13" t="s">
        <v>31</v>
      </c>
      <c r="AX844" s="13" t="s">
        <v>75</v>
      </c>
      <c r="AY844" s="169" t="s">
        <v>371</v>
      </c>
    </row>
    <row r="845" spans="2:65" s="12" customFormat="1" ht="11.25" x14ac:dyDescent="0.2">
      <c r="B845" s="161"/>
      <c r="D845" s="162" t="s">
        <v>379</v>
      </c>
      <c r="E845" s="163" t="s">
        <v>1</v>
      </c>
      <c r="F845" s="164" t="s">
        <v>4105</v>
      </c>
      <c r="H845" s="163" t="s">
        <v>1</v>
      </c>
      <c r="I845" s="165"/>
      <c r="L845" s="161"/>
      <c r="M845" s="166"/>
      <c r="T845" s="167"/>
      <c r="AT845" s="163" t="s">
        <v>379</v>
      </c>
      <c r="AU845" s="163" t="s">
        <v>88</v>
      </c>
      <c r="AV845" s="12" t="s">
        <v>82</v>
      </c>
      <c r="AW845" s="12" t="s">
        <v>31</v>
      </c>
      <c r="AX845" s="12" t="s">
        <v>75</v>
      </c>
      <c r="AY845" s="163" t="s">
        <v>371</v>
      </c>
    </row>
    <row r="846" spans="2:65" s="13" customFormat="1" ht="11.25" x14ac:dyDescent="0.2">
      <c r="B846" s="168"/>
      <c r="D846" s="162" t="s">
        <v>379</v>
      </c>
      <c r="E846" s="169" t="s">
        <v>1</v>
      </c>
      <c r="F846" s="170" t="s">
        <v>4495</v>
      </c>
      <c r="H846" s="171">
        <v>108.19</v>
      </c>
      <c r="I846" s="172"/>
      <c r="L846" s="168"/>
      <c r="M846" s="173"/>
      <c r="T846" s="174"/>
      <c r="AT846" s="169" t="s">
        <v>379</v>
      </c>
      <c r="AU846" s="169" t="s">
        <v>88</v>
      </c>
      <c r="AV846" s="13" t="s">
        <v>88</v>
      </c>
      <c r="AW846" s="13" t="s">
        <v>31</v>
      </c>
      <c r="AX846" s="13" t="s">
        <v>75</v>
      </c>
      <c r="AY846" s="169" t="s">
        <v>371</v>
      </c>
    </row>
    <row r="847" spans="2:65" s="14" customFormat="1" ht="11.25" x14ac:dyDescent="0.2">
      <c r="B847" s="175"/>
      <c r="D847" s="162" t="s">
        <v>379</v>
      </c>
      <c r="E847" s="176" t="s">
        <v>3984</v>
      </c>
      <c r="F847" s="177" t="s">
        <v>383</v>
      </c>
      <c r="H847" s="178">
        <v>584.19000000000005</v>
      </c>
      <c r="I847" s="179"/>
      <c r="L847" s="175"/>
      <c r="M847" s="180"/>
      <c r="T847" s="181"/>
      <c r="AT847" s="176" t="s">
        <v>379</v>
      </c>
      <c r="AU847" s="176" t="s">
        <v>88</v>
      </c>
      <c r="AV847" s="14" t="s">
        <v>384</v>
      </c>
      <c r="AW847" s="14" t="s">
        <v>31</v>
      </c>
      <c r="AX847" s="14" t="s">
        <v>75</v>
      </c>
      <c r="AY847" s="176" t="s">
        <v>371</v>
      </c>
    </row>
    <row r="848" spans="2:65" s="15" customFormat="1" ht="11.25" x14ac:dyDescent="0.2">
      <c r="B848" s="182"/>
      <c r="D848" s="162" t="s">
        <v>379</v>
      </c>
      <c r="E848" s="183" t="s">
        <v>1</v>
      </c>
      <c r="F848" s="184" t="s">
        <v>385</v>
      </c>
      <c r="H848" s="185">
        <v>584.19000000000005</v>
      </c>
      <c r="I848" s="186"/>
      <c r="L848" s="182"/>
      <c r="M848" s="187"/>
      <c r="T848" s="188"/>
      <c r="AT848" s="183" t="s">
        <v>379</v>
      </c>
      <c r="AU848" s="183" t="s">
        <v>88</v>
      </c>
      <c r="AV848" s="15" t="s">
        <v>377</v>
      </c>
      <c r="AW848" s="15" t="s">
        <v>31</v>
      </c>
      <c r="AX848" s="15" t="s">
        <v>82</v>
      </c>
      <c r="AY848" s="183" t="s">
        <v>371</v>
      </c>
    </row>
    <row r="849" spans="2:65" s="1" customFormat="1" ht="37.9" customHeight="1" x14ac:dyDescent="0.2">
      <c r="B849" s="147"/>
      <c r="C849" s="148" t="s">
        <v>1103</v>
      </c>
      <c r="D849" s="148" t="s">
        <v>373</v>
      </c>
      <c r="E849" s="149" t="s">
        <v>4496</v>
      </c>
      <c r="F849" s="150" t="s">
        <v>4497</v>
      </c>
      <c r="G849" s="151" t="s">
        <v>376</v>
      </c>
      <c r="H849" s="152">
        <v>13.54</v>
      </c>
      <c r="I849" s="153"/>
      <c r="J849" s="154">
        <f>ROUND(I849*H849,2)</f>
        <v>0</v>
      </c>
      <c r="K849" s="150"/>
      <c r="L849" s="32"/>
      <c r="M849" s="155" t="s">
        <v>1</v>
      </c>
      <c r="N849" s="156" t="s">
        <v>41</v>
      </c>
      <c r="P849" s="157">
        <f>O849*H849</f>
        <v>0</v>
      </c>
      <c r="Q849" s="157">
        <v>1.34393E-2</v>
      </c>
      <c r="R849" s="157">
        <f>Q849*H849</f>
        <v>0.18196812199999998</v>
      </c>
      <c r="S849" s="157">
        <v>0</v>
      </c>
      <c r="T849" s="158">
        <f>S849*H849</f>
        <v>0</v>
      </c>
      <c r="AR849" s="159" t="s">
        <v>461</v>
      </c>
      <c r="AT849" s="159" t="s">
        <v>373</v>
      </c>
      <c r="AU849" s="159" t="s">
        <v>88</v>
      </c>
      <c r="AY849" s="17" t="s">
        <v>371</v>
      </c>
      <c r="BE849" s="160">
        <f>IF(N849="základná",J849,0)</f>
        <v>0</v>
      </c>
      <c r="BF849" s="160">
        <f>IF(N849="znížená",J849,0)</f>
        <v>0</v>
      </c>
      <c r="BG849" s="160">
        <f>IF(N849="zákl. prenesená",J849,0)</f>
        <v>0</v>
      </c>
      <c r="BH849" s="160">
        <f>IF(N849="zníž. prenesená",J849,0)</f>
        <v>0</v>
      </c>
      <c r="BI849" s="160">
        <f>IF(N849="nulová",J849,0)</f>
        <v>0</v>
      </c>
      <c r="BJ849" s="17" t="s">
        <v>88</v>
      </c>
      <c r="BK849" s="160">
        <f>ROUND(I849*H849,2)</f>
        <v>0</v>
      </c>
      <c r="BL849" s="17" t="s">
        <v>461</v>
      </c>
      <c r="BM849" s="159" t="s">
        <v>4498</v>
      </c>
    </row>
    <row r="850" spans="2:65" s="12" customFormat="1" ht="11.25" x14ac:dyDescent="0.2">
      <c r="B850" s="161"/>
      <c r="D850" s="162" t="s">
        <v>379</v>
      </c>
      <c r="E850" s="163" t="s">
        <v>1</v>
      </c>
      <c r="F850" s="164" t="s">
        <v>4499</v>
      </c>
      <c r="H850" s="163" t="s">
        <v>1</v>
      </c>
      <c r="I850" s="165"/>
      <c r="L850" s="161"/>
      <c r="M850" s="166"/>
      <c r="T850" s="167"/>
      <c r="AT850" s="163" t="s">
        <v>379</v>
      </c>
      <c r="AU850" s="163" t="s">
        <v>88</v>
      </c>
      <c r="AV850" s="12" t="s">
        <v>82</v>
      </c>
      <c r="AW850" s="12" t="s">
        <v>31</v>
      </c>
      <c r="AX850" s="12" t="s">
        <v>75</v>
      </c>
      <c r="AY850" s="163" t="s">
        <v>371</v>
      </c>
    </row>
    <row r="851" spans="2:65" s="13" customFormat="1" ht="11.25" x14ac:dyDescent="0.2">
      <c r="B851" s="168"/>
      <c r="D851" s="162" t="s">
        <v>379</v>
      </c>
      <c r="E851" s="169" t="s">
        <v>1</v>
      </c>
      <c r="F851" s="170" t="s">
        <v>4006</v>
      </c>
      <c r="H851" s="171">
        <v>13.54</v>
      </c>
      <c r="I851" s="172"/>
      <c r="L851" s="168"/>
      <c r="M851" s="173"/>
      <c r="T851" s="174"/>
      <c r="AT851" s="169" t="s">
        <v>379</v>
      </c>
      <c r="AU851" s="169" t="s">
        <v>88</v>
      </c>
      <c r="AV851" s="13" t="s">
        <v>88</v>
      </c>
      <c r="AW851" s="13" t="s">
        <v>31</v>
      </c>
      <c r="AX851" s="13" t="s">
        <v>75</v>
      </c>
      <c r="AY851" s="169" t="s">
        <v>371</v>
      </c>
    </row>
    <row r="852" spans="2:65" s="14" customFormat="1" ht="11.25" x14ac:dyDescent="0.2">
      <c r="B852" s="175"/>
      <c r="D852" s="162" t="s">
        <v>379</v>
      </c>
      <c r="E852" s="176" t="s">
        <v>4005</v>
      </c>
      <c r="F852" s="177" t="s">
        <v>383</v>
      </c>
      <c r="H852" s="178">
        <v>13.54</v>
      </c>
      <c r="I852" s="179"/>
      <c r="L852" s="175"/>
      <c r="M852" s="180"/>
      <c r="T852" s="181"/>
      <c r="AT852" s="176" t="s">
        <v>379</v>
      </c>
      <c r="AU852" s="176" t="s">
        <v>88</v>
      </c>
      <c r="AV852" s="14" t="s">
        <v>384</v>
      </c>
      <c r="AW852" s="14" t="s">
        <v>31</v>
      </c>
      <c r="AX852" s="14" t="s">
        <v>75</v>
      </c>
      <c r="AY852" s="176" t="s">
        <v>371</v>
      </c>
    </row>
    <row r="853" spans="2:65" s="15" customFormat="1" ht="11.25" x14ac:dyDescent="0.2">
      <c r="B853" s="182"/>
      <c r="D853" s="162" t="s">
        <v>379</v>
      </c>
      <c r="E853" s="183" t="s">
        <v>1</v>
      </c>
      <c r="F853" s="184" t="s">
        <v>385</v>
      </c>
      <c r="H853" s="185">
        <v>13.54</v>
      </c>
      <c r="I853" s="186"/>
      <c r="L853" s="182"/>
      <c r="M853" s="187"/>
      <c r="T853" s="188"/>
      <c r="AT853" s="183" t="s">
        <v>379</v>
      </c>
      <c r="AU853" s="183" t="s">
        <v>88</v>
      </c>
      <c r="AV853" s="15" t="s">
        <v>377</v>
      </c>
      <c r="AW853" s="15" t="s">
        <v>31</v>
      </c>
      <c r="AX853" s="15" t="s">
        <v>82</v>
      </c>
      <c r="AY853" s="183" t="s">
        <v>371</v>
      </c>
    </row>
    <row r="854" spans="2:65" s="1" customFormat="1" ht="21.75" customHeight="1" x14ac:dyDescent="0.2">
      <c r="B854" s="147"/>
      <c r="C854" s="148" t="s">
        <v>1110</v>
      </c>
      <c r="D854" s="148" t="s">
        <v>373</v>
      </c>
      <c r="E854" s="149" t="s">
        <v>4500</v>
      </c>
      <c r="F854" s="150" t="s">
        <v>4501</v>
      </c>
      <c r="G854" s="151" t="s">
        <v>1408</v>
      </c>
      <c r="H854" s="199"/>
      <c r="I854" s="153"/>
      <c r="J854" s="154">
        <f>ROUND(I854*H854,2)</f>
        <v>0</v>
      </c>
      <c r="K854" s="150"/>
      <c r="L854" s="32"/>
      <c r="M854" s="155" t="s">
        <v>1</v>
      </c>
      <c r="N854" s="156" t="s">
        <v>41</v>
      </c>
      <c r="P854" s="157">
        <f>O854*H854</f>
        <v>0</v>
      </c>
      <c r="Q854" s="157">
        <v>0</v>
      </c>
      <c r="R854" s="157">
        <f>Q854*H854</f>
        <v>0</v>
      </c>
      <c r="S854" s="157">
        <v>0</v>
      </c>
      <c r="T854" s="158">
        <f>S854*H854</f>
        <v>0</v>
      </c>
      <c r="AR854" s="159" t="s">
        <v>461</v>
      </c>
      <c r="AT854" s="159" t="s">
        <v>373</v>
      </c>
      <c r="AU854" s="159" t="s">
        <v>88</v>
      </c>
      <c r="AY854" s="17" t="s">
        <v>371</v>
      </c>
      <c r="BE854" s="160">
        <f>IF(N854="základná",J854,0)</f>
        <v>0</v>
      </c>
      <c r="BF854" s="160">
        <f>IF(N854="znížená",J854,0)</f>
        <v>0</v>
      </c>
      <c r="BG854" s="160">
        <f>IF(N854="zákl. prenesená",J854,0)</f>
        <v>0</v>
      </c>
      <c r="BH854" s="160">
        <f>IF(N854="zníž. prenesená",J854,0)</f>
        <v>0</v>
      </c>
      <c r="BI854" s="160">
        <f>IF(N854="nulová",J854,0)</f>
        <v>0</v>
      </c>
      <c r="BJ854" s="17" t="s">
        <v>88</v>
      </c>
      <c r="BK854" s="160">
        <f>ROUND(I854*H854,2)</f>
        <v>0</v>
      </c>
      <c r="BL854" s="17" t="s">
        <v>461</v>
      </c>
      <c r="BM854" s="159" t="s">
        <v>4502</v>
      </c>
    </row>
    <row r="855" spans="2:65" s="11" customFormat="1" ht="22.9" customHeight="1" x14ac:dyDescent="0.2">
      <c r="B855" s="136"/>
      <c r="D855" s="137" t="s">
        <v>74</v>
      </c>
      <c r="E855" s="145" t="s">
        <v>2496</v>
      </c>
      <c r="F855" s="145" t="s">
        <v>2497</v>
      </c>
      <c r="I855" s="139"/>
      <c r="J855" s="146">
        <f>BK855</f>
        <v>0</v>
      </c>
      <c r="L855" s="136"/>
      <c r="M855" s="140"/>
      <c r="P855" s="141">
        <f>SUM(P856:P897)</f>
        <v>0</v>
      </c>
      <c r="R855" s="141">
        <f>SUM(R856:R897)</f>
        <v>0</v>
      </c>
      <c r="T855" s="142">
        <f>SUM(T856:T897)</f>
        <v>1.0944</v>
      </c>
      <c r="AR855" s="137" t="s">
        <v>88</v>
      </c>
      <c r="AT855" s="143" t="s">
        <v>74</v>
      </c>
      <c r="AU855" s="143" t="s">
        <v>82</v>
      </c>
      <c r="AY855" s="137" t="s">
        <v>371</v>
      </c>
      <c r="BK855" s="144">
        <f>SUM(BK856:BK897)</f>
        <v>0</v>
      </c>
    </row>
    <row r="856" spans="2:65" s="1" customFormat="1" ht="24.2" customHeight="1" x14ac:dyDescent="0.2">
      <c r="B856" s="147"/>
      <c r="C856" s="148" t="s">
        <v>1115</v>
      </c>
      <c r="D856" s="148" t="s">
        <v>373</v>
      </c>
      <c r="E856" s="149" t="s">
        <v>4503</v>
      </c>
      <c r="F856" s="150" t="s">
        <v>4504</v>
      </c>
      <c r="G856" s="151" t="s">
        <v>376</v>
      </c>
      <c r="H856" s="152">
        <v>60.8</v>
      </c>
      <c r="I856" s="153"/>
      <c r="J856" s="154">
        <f>ROUND(I856*H856,2)</f>
        <v>0</v>
      </c>
      <c r="K856" s="150"/>
      <c r="L856" s="32"/>
      <c r="M856" s="155" t="s">
        <v>1</v>
      </c>
      <c r="N856" s="156" t="s">
        <v>41</v>
      </c>
      <c r="P856" s="157">
        <f>O856*H856</f>
        <v>0</v>
      </c>
      <c r="Q856" s="157">
        <v>0</v>
      </c>
      <c r="R856" s="157">
        <f>Q856*H856</f>
        <v>0</v>
      </c>
      <c r="S856" s="157">
        <v>0.01</v>
      </c>
      <c r="T856" s="158">
        <f>S856*H856</f>
        <v>0.60799999999999998</v>
      </c>
      <c r="AR856" s="159" t="s">
        <v>461</v>
      </c>
      <c r="AT856" s="159" t="s">
        <v>373</v>
      </c>
      <c r="AU856" s="159" t="s">
        <v>88</v>
      </c>
      <c r="AY856" s="17" t="s">
        <v>371</v>
      </c>
      <c r="BE856" s="160">
        <f>IF(N856="základná",J856,0)</f>
        <v>0</v>
      </c>
      <c r="BF856" s="160">
        <f>IF(N856="znížená",J856,0)</f>
        <v>0</v>
      </c>
      <c r="BG856" s="160">
        <f>IF(N856="zákl. prenesená",J856,0)</f>
        <v>0</v>
      </c>
      <c r="BH856" s="160">
        <f>IF(N856="zníž. prenesená",J856,0)</f>
        <v>0</v>
      </c>
      <c r="BI856" s="160">
        <f>IF(N856="nulová",J856,0)</f>
        <v>0</v>
      </c>
      <c r="BJ856" s="17" t="s">
        <v>88</v>
      </c>
      <c r="BK856" s="160">
        <f>ROUND(I856*H856,2)</f>
        <v>0</v>
      </c>
      <c r="BL856" s="17" t="s">
        <v>461</v>
      </c>
      <c r="BM856" s="159" t="s">
        <v>4505</v>
      </c>
    </row>
    <row r="857" spans="2:65" s="12" customFormat="1" ht="11.25" x14ac:dyDescent="0.2">
      <c r="B857" s="161"/>
      <c r="D857" s="162" t="s">
        <v>379</v>
      </c>
      <c r="E857" s="163" t="s">
        <v>1</v>
      </c>
      <c r="F857" s="164" t="s">
        <v>4056</v>
      </c>
      <c r="H857" s="163" t="s">
        <v>1</v>
      </c>
      <c r="I857" s="165"/>
      <c r="L857" s="161"/>
      <c r="M857" s="166"/>
      <c r="T857" s="167"/>
      <c r="AT857" s="163" t="s">
        <v>379</v>
      </c>
      <c r="AU857" s="163" t="s">
        <v>88</v>
      </c>
      <c r="AV857" s="12" t="s">
        <v>82</v>
      </c>
      <c r="AW857" s="12" t="s">
        <v>31</v>
      </c>
      <c r="AX857" s="12" t="s">
        <v>75</v>
      </c>
      <c r="AY857" s="163" t="s">
        <v>371</v>
      </c>
    </row>
    <row r="858" spans="2:65" s="12" customFormat="1" ht="11.25" x14ac:dyDescent="0.2">
      <c r="B858" s="161"/>
      <c r="D858" s="162" t="s">
        <v>379</v>
      </c>
      <c r="E858" s="163" t="s">
        <v>1</v>
      </c>
      <c r="F858" s="164" t="s">
        <v>556</v>
      </c>
      <c r="H858" s="163" t="s">
        <v>1</v>
      </c>
      <c r="I858" s="165"/>
      <c r="L858" s="161"/>
      <c r="M858" s="166"/>
      <c r="T858" s="167"/>
      <c r="AT858" s="163" t="s">
        <v>379</v>
      </c>
      <c r="AU858" s="163" t="s">
        <v>88</v>
      </c>
      <c r="AV858" s="12" t="s">
        <v>82</v>
      </c>
      <c r="AW858" s="12" t="s">
        <v>31</v>
      </c>
      <c r="AX858" s="12" t="s">
        <v>75</v>
      </c>
      <c r="AY858" s="163" t="s">
        <v>371</v>
      </c>
    </row>
    <row r="859" spans="2:65" s="13" customFormat="1" ht="11.25" x14ac:dyDescent="0.2">
      <c r="B859" s="168"/>
      <c r="D859" s="162" t="s">
        <v>379</v>
      </c>
      <c r="E859" s="169" t="s">
        <v>1</v>
      </c>
      <c r="F859" s="170" t="s">
        <v>4506</v>
      </c>
      <c r="H859" s="171">
        <v>60.8</v>
      </c>
      <c r="I859" s="172"/>
      <c r="L859" s="168"/>
      <c r="M859" s="173"/>
      <c r="T859" s="174"/>
      <c r="AT859" s="169" t="s">
        <v>379</v>
      </c>
      <c r="AU859" s="169" t="s">
        <v>88</v>
      </c>
      <c r="AV859" s="13" t="s">
        <v>88</v>
      </c>
      <c r="AW859" s="13" t="s">
        <v>31</v>
      </c>
      <c r="AX859" s="13" t="s">
        <v>75</v>
      </c>
      <c r="AY859" s="169" t="s">
        <v>371</v>
      </c>
    </row>
    <row r="860" spans="2:65" s="14" customFormat="1" ht="11.25" x14ac:dyDescent="0.2">
      <c r="B860" s="175"/>
      <c r="D860" s="162" t="s">
        <v>379</v>
      </c>
      <c r="E860" s="176" t="s">
        <v>1</v>
      </c>
      <c r="F860" s="177" t="s">
        <v>383</v>
      </c>
      <c r="H860" s="178">
        <v>60.8</v>
      </c>
      <c r="I860" s="179"/>
      <c r="L860" s="175"/>
      <c r="M860" s="180"/>
      <c r="T860" s="181"/>
      <c r="AT860" s="176" t="s">
        <v>379</v>
      </c>
      <c r="AU860" s="176" t="s">
        <v>88</v>
      </c>
      <c r="AV860" s="14" t="s">
        <v>384</v>
      </c>
      <c r="AW860" s="14" t="s">
        <v>31</v>
      </c>
      <c r="AX860" s="14" t="s">
        <v>75</v>
      </c>
      <c r="AY860" s="176" t="s">
        <v>371</v>
      </c>
    </row>
    <row r="861" spans="2:65" s="15" customFormat="1" ht="11.25" x14ac:dyDescent="0.2">
      <c r="B861" s="182"/>
      <c r="D861" s="162" t="s">
        <v>379</v>
      </c>
      <c r="E861" s="183" t="s">
        <v>3972</v>
      </c>
      <c r="F861" s="184" t="s">
        <v>385</v>
      </c>
      <c r="H861" s="185">
        <v>60.8</v>
      </c>
      <c r="I861" s="186"/>
      <c r="L861" s="182"/>
      <c r="M861" s="187"/>
      <c r="T861" s="188"/>
      <c r="AT861" s="183" t="s">
        <v>379</v>
      </c>
      <c r="AU861" s="183" t="s">
        <v>88</v>
      </c>
      <c r="AV861" s="15" t="s">
        <v>377</v>
      </c>
      <c r="AW861" s="15" t="s">
        <v>31</v>
      </c>
      <c r="AX861" s="15" t="s">
        <v>82</v>
      </c>
      <c r="AY861" s="183" t="s">
        <v>371</v>
      </c>
    </row>
    <row r="862" spans="2:65" s="1" customFormat="1" ht="24.2" customHeight="1" x14ac:dyDescent="0.2">
      <c r="B862" s="147"/>
      <c r="C862" s="148" t="s">
        <v>1129</v>
      </c>
      <c r="D862" s="148" t="s">
        <v>373</v>
      </c>
      <c r="E862" s="149" t="s">
        <v>4507</v>
      </c>
      <c r="F862" s="150" t="s">
        <v>4508</v>
      </c>
      <c r="G862" s="151" t="s">
        <v>376</v>
      </c>
      <c r="H862" s="152">
        <v>60.8</v>
      </c>
      <c r="I862" s="153"/>
      <c r="J862" s="154">
        <f>ROUND(I862*H862,2)</f>
        <v>0</v>
      </c>
      <c r="K862" s="150"/>
      <c r="L862" s="32"/>
      <c r="M862" s="155" t="s">
        <v>1</v>
      </c>
      <c r="N862" s="156" t="s">
        <v>41</v>
      </c>
      <c r="P862" s="157">
        <f>O862*H862</f>
        <v>0</v>
      </c>
      <c r="Q862" s="157">
        <v>0</v>
      </c>
      <c r="R862" s="157">
        <f>Q862*H862</f>
        <v>0</v>
      </c>
      <c r="S862" s="157">
        <v>8.0000000000000002E-3</v>
      </c>
      <c r="T862" s="158">
        <f>S862*H862</f>
        <v>0.4864</v>
      </c>
      <c r="AR862" s="159" t="s">
        <v>461</v>
      </c>
      <c r="AT862" s="159" t="s">
        <v>373</v>
      </c>
      <c r="AU862" s="159" t="s">
        <v>88</v>
      </c>
      <c r="AY862" s="17" t="s">
        <v>371</v>
      </c>
      <c r="BE862" s="160">
        <f>IF(N862="základná",J862,0)</f>
        <v>0</v>
      </c>
      <c r="BF862" s="160">
        <f>IF(N862="znížená",J862,0)</f>
        <v>0</v>
      </c>
      <c r="BG862" s="160">
        <f>IF(N862="zákl. prenesená",J862,0)</f>
        <v>0</v>
      </c>
      <c r="BH862" s="160">
        <f>IF(N862="zníž. prenesená",J862,0)</f>
        <v>0</v>
      </c>
      <c r="BI862" s="160">
        <f>IF(N862="nulová",J862,0)</f>
        <v>0</v>
      </c>
      <c r="BJ862" s="17" t="s">
        <v>88</v>
      </c>
      <c r="BK862" s="160">
        <f>ROUND(I862*H862,2)</f>
        <v>0</v>
      </c>
      <c r="BL862" s="17" t="s">
        <v>461</v>
      </c>
      <c r="BM862" s="159" t="s">
        <v>4509</v>
      </c>
    </row>
    <row r="863" spans="2:65" s="13" customFormat="1" ht="11.25" x14ac:dyDescent="0.2">
      <c r="B863" s="168"/>
      <c r="D863" s="162" t="s">
        <v>379</v>
      </c>
      <c r="E863" s="169" t="s">
        <v>1</v>
      </c>
      <c r="F863" s="170" t="s">
        <v>3972</v>
      </c>
      <c r="H863" s="171">
        <v>60.8</v>
      </c>
      <c r="I863" s="172"/>
      <c r="L863" s="168"/>
      <c r="M863" s="173"/>
      <c r="T863" s="174"/>
      <c r="AT863" s="169" t="s">
        <v>379</v>
      </c>
      <c r="AU863" s="169" t="s">
        <v>88</v>
      </c>
      <c r="AV863" s="13" t="s">
        <v>88</v>
      </c>
      <c r="AW863" s="13" t="s">
        <v>31</v>
      </c>
      <c r="AX863" s="13" t="s">
        <v>75</v>
      </c>
      <c r="AY863" s="169" t="s">
        <v>371</v>
      </c>
    </row>
    <row r="864" spans="2:65" s="15" customFormat="1" ht="11.25" x14ac:dyDescent="0.2">
      <c r="B864" s="182"/>
      <c r="D864" s="162" t="s">
        <v>379</v>
      </c>
      <c r="E864" s="183" t="s">
        <v>1</v>
      </c>
      <c r="F864" s="184" t="s">
        <v>385</v>
      </c>
      <c r="H864" s="185">
        <v>60.8</v>
      </c>
      <c r="I864" s="186"/>
      <c r="L864" s="182"/>
      <c r="M864" s="187"/>
      <c r="T864" s="188"/>
      <c r="AT864" s="183" t="s">
        <v>379</v>
      </c>
      <c r="AU864" s="183" t="s">
        <v>88</v>
      </c>
      <c r="AV864" s="15" t="s">
        <v>377</v>
      </c>
      <c r="AW864" s="15" t="s">
        <v>31</v>
      </c>
      <c r="AX864" s="15" t="s">
        <v>82</v>
      </c>
      <c r="AY864" s="183" t="s">
        <v>371</v>
      </c>
    </row>
    <row r="865" spans="2:65" s="1" customFormat="1" ht="33" customHeight="1" x14ac:dyDescent="0.2">
      <c r="B865" s="147"/>
      <c r="C865" s="148" t="s">
        <v>1138</v>
      </c>
      <c r="D865" s="148" t="s">
        <v>373</v>
      </c>
      <c r="E865" s="149" t="s">
        <v>4510</v>
      </c>
      <c r="F865" s="150" t="s">
        <v>4511</v>
      </c>
      <c r="G865" s="151" t="s">
        <v>513</v>
      </c>
      <c r="H865" s="152">
        <v>1</v>
      </c>
      <c r="I865" s="153"/>
      <c r="J865" s="154">
        <f t="shared" ref="J865:J877" si="0">ROUND(I865*H865,2)</f>
        <v>0</v>
      </c>
      <c r="K865" s="150"/>
      <c r="L865" s="32"/>
      <c r="M865" s="155" t="s">
        <v>1</v>
      </c>
      <c r="N865" s="156" t="s">
        <v>41</v>
      </c>
      <c r="P865" s="157">
        <f t="shared" ref="P865:P877" si="1">O865*H865</f>
        <v>0</v>
      </c>
      <c r="Q865" s="157">
        <v>0</v>
      </c>
      <c r="R865" s="157">
        <f t="shared" ref="R865:R877" si="2">Q865*H865</f>
        <v>0</v>
      </c>
      <c r="S865" s="157">
        <v>0</v>
      </c>
      <c r="T865" s="158">
        <f t="shared" ref="T865:T877" si="3">S865*H865</f>
        <v>0</v>
      </c>
      <c r="AR865" s="159" t="s">
        <v>461</v>
      </c>
      <c r="AT865" s="159" t="s">
        <v>373</v>
      </c>
      <c r="AU865" s="159" t="s">
        <v>88</v>
      </c>
      <c r="AY865" s="17" t="s">
        <v>371</v>
      </c>
      <c r="BE865" s="160">
        <f t="shared" ref="BE865:BE877" si="4">IF(N865="základná",J865,0)</f>
        <v>0</v>
      </c>
      <c r="BF865" s="160">
        <f t="shared" ref="BF865:BF877" si="5">IF(N865="znížená",J865,0)</f>
        <v>0</v>
      </c>
      <c r="BG865" s="160">
        <f t="shared" ref="BG865:BG877" si="6">IF(N865="zákl. prenesená",J865,0)</f>
        <v>0</v>
      </c>
      <c r="BH865" s="160">
        <f t="shared" ref="BH865:BH877" si="7">IF(N865="zníž. prenesená",J865,0)</f>
        <v>0</v>
      </c>
      <c r="BI865" s="160">
        <f t="shared" ref="BI865:BI877" si="8">IF(N865="nulová",J865,0)</f>
        <v>0</v>
      </c>
      <c r="BJ865" s="17" t="s">
        <v>88</v>
      </c>
      <c r="BK865" s="160">
        <f t="shared" ref="BK865:BK877" si="9">ROUND(I865*H865,2)</f>
        <v>0</v>
      </c>
      <c r="BL865" s="17" t="s">
        <v>461</v>
      </c>
      <c r="BM865" s="159" t="s">
        <v>4512</v>
      </c>
    </row>
    <row r="866" spans="2:65" s="1" customFormat="1" ht="37.9" customHeight="1" x14ac:dyDescent="0.2">
      <c r="B866" s="147"/>
      <c r="C866" s="148" t="s">
        <v>1144</v>
      </c>
      <c r="D866" s="148" t="s">
        <v>373</v>
      </c>
      <c r="E866" s="149" t="s">
        <v>4513</v>
      </c>
      <c r="F866" s="150" t="s">
        <v>4514</v>
      </c>
      <c r="G866" s="151" t="s">
        <v>513</v>
      </c>
      <c r="H866" s="152">
        <v>2</v>
      </c>
      <c r="I866" s="153"/>
      <c r="J866" s="154">
        <f t="shared" si="0"/>
        <v>0</v>
      </c>
      <c r="K866" s="150"/>
      <c r="L866" s="32"/>
      <c r="M866" s="155" t="s">
        <v>1</v>
      </c>
      <c r="N866" s="156" t="s">
        <v>41</v>
      </c>
      <c r="P866" s="157">
        <f t="shared" si="1"/>
        <v>0</v>
      </c>
      <c r="Q866" s="157">
        <v>0</v>
      </c>
      <c r="R866" s="157">
        <f t="shared" si="2"/>
        <v>0</v>
      </c>
      <c r="S866" s="157">
        <v>0</v>
      </c>
      <c r="T866" s="158">
        <f t="shared" si="3"/>
        <v>0</v>
      </c>
      <c r="AR866" s="159" t="s">
        <v>461</v>
      </c>
      <c r="AT866" s="159" t="s">
        <v>373</v>
      </c>
      <c r="AU866" s="159" t="s">
        <v>88</v>
      </c>
      <c r="AY866" s="17" t="s">
        <v>371</v>
      </c>
      <c r="BE866" s="160">
        <f t="shared" si="4"/>
        <v>0</v>
      </c>
      <c r="BF866" s="160">
        <f t="shared" si="5"/>
        <v>0</v>
      </c>
      <c r="BG866" s="160">
        <f t="shared" si="6"/>
        <v>0</v>
      </c>
      <c r="BH866" s="160">
        <f t="shared" si="7"/>
        <v>0</v>
      </c>
      <c r="BI866" s="160">
        <f t="shared" si="8"/>
        <v>0</v>
      </c>
      <c r="BJ866" s="17" t="s">
        <v>88</v>
      </c>
      <c r="BK866" s="160">
        <f t="shared" si="9"/>
        <v>0</v>
      </c>
      <c r="BL866" s="17" t="s">
        <v>461</v>
      </c>
      <c r="BM866" s="159" t="s">
        <v>4515</v>
      </c>
    </row>
    <row r="867" spans="2:65" s="1" customFormat="1" ht="33" customHeight="1" x14ac:dyDescent="0.2">
      <c r="B867" s="147"/>
      <c r="C867" s="148" t="s">
        <v>1154</v>
      </c>
      <c r="D867" s="148" t="s">
        <v>373</v>
      </c>
      <c r="E867" s="149" t="s">
        <v>4516</v>
      </c>
      <c r="F867" s="150" t="s">
        <v>4517</v>
      </c>
      <c r="G867" s="151" t="s">
        <v>513</v>
      </c>
      <c r="H867" s="152">
        <v>1</v>
      </c>
      <c r="I867" s="153"/>
      <c r="J867" s="154">
        <f t="shared" si="0"/>
        <v>0</v>
      </c>
      <c r="K867" s="150"/>
      <c r="L867" s="32"/>
      <c r="M867" s="155" t="s">
        <v>1</v>
      </c>
      <c r="N867" s="156" t="s">
        <v>41</v>
      </c>
      <c r="P867" s="157">
        <f t="shared" si="1"/>
        <v>0</v>
      </c>
      <c r="Q867" s="157">
        <v>0</v>
      </c>
      <c r="R867" s="157">
        <f t="shared" si="2"/>
        <v>0</v>
      </c>
      <c r="S867" s="157">
        <v>0</v>
      </c>
      <c r="T867" s="158">
        <f t="shared" si="3"/>
        <v>0</v>
      </c>
      <c r="AR867" s="159" t="s">
        <v>461</v>
      </c>
      <c r="AT867" s="159" t="s">
        <v>373</v>
      </c>
      <c r="AU867" s="159" t="s">
        <v>88</v>
      </c>
      <c r="AY867" s="17" t="s">
        <v>371</v>
      </c>
      <c r="BE867" s="160">
        <f t="shared" si="4"/>
        <v>0</v>
      </c>
      <c r="BF867" s="160">
        <f t="shared" si="5"/>
        <v>0</v>
      </c>
      <c r="BG867" s="160">
        <f t="shared" si="6"/>
        <v>0</v>
      </c>
      <c r="BH867" s="160">
        <f t="shared" si="7"/>
        <v>0</v>
      </c>
      <c r="BI867" s="160">
        <f t="shared" si="8"/>
        <v>0</v>
      </c>
      <c r="BJ867" s="17" t="s">
        <v>88</v>
      </c>
      <c r="BK867" s="160">
        <f t="shared" si="9"/>
        <v>0</v>
      </c>
      <c r="BL867" s="17" t="s">
        <v>461</v>
      </c>
      <c r="BM867" s="159" t="s">
        <v>4518</v>
      </c>
    </row>
    <row r="868" spans="2:65" s="1" customFormat="1" ht="33" customHeight="1" x14ac:dyDescent="0.2">
      <c r="B868" s="147"/>
      <c r="C868" s="148" t="s">
        <v>1160</v>
      </c>
      <c r="D868" s="148" t="s">
        <v>373</v>
      </c>
      <c r="E868" s="149" t="s">
        <v>4519</v>
      </c>
      <c r="F868" s="150" t="s">
        <v>4520</v>
      </c>
      <c r="G868" s="151" t="s">
        <v>513</v>
      </c>
      <c r="H868" s="152">
        <v>3</v>
      </c>
      <c r="I868" s="153"/>
      <c r="J868" s="154">
        <f t="shared" si="0"/>
        <v>0</v>
      </c>
      <c r="K868" s="150"/>
      <c r="L868" s="32"/>
      <c r="M868" s="155" t="s">
        <v>1</v>
      </c>
      <c r="N868" s="156" t="s">
        <v>41</v>
      </c>
      <c r="P868" s="157">
        <f t="shared" si="1"/>
        <v>0</v>
      </c>
      <c r="Q868" s="157">
        <v>0</v>
      </c>
      <c r="R868" s="157">
        <f t="shared" si="2"/>
        <v>0</v>
      </c>
      <c r="S868" s="157">
        <v>0</v>
      </c>
      <c r="T868" s="158">
        <f t="shared" si="3"/>
        <v>0</v>
      </c>
      <c r="AR868" s="159" t="s">
        <v>461</v>
      </c>
      <c r="AT868" s="159" t="s">
        <v>373</v>
      </c>
      <c r="AU868" s="159" t="s">
        <v>88</v>
      </c>
      <c r="AY868" s="17" t="s">
        <v>371</v>
      </c>
      <c r="BE868" s="160">
        <f t="shared" si="4"/>
        <v>0</v>
      </c>
      <c r="BF868" s="160">
        <f t="shared" si="5"/>
        <v>0</v>
      </c>
      <c r="BG868" s="160">
        <f t="shared" si="6"/>
        <v>0</v>
      </c>
      <c r="BH868" s="160">
        <f t="shared" si="7"/>
        <v>0</v>
      </c>
      <c r="BI868" s="160">
        <f t="shared" si="8"/>
        <v>0</v>
      </c>
      <c r="BJ868" s="17" t="s">
        <v>88</v>
      </c>
      <c r="BK868" s="160">
        <f t="shared" si="9"/>
        <v>0</v>
      </c>
      <c r="BL868" s="17" t="s">
        <v>461</v>
      </c>
      <c r="BM868" s="159" t="s">
        <v>4521</v>
      </c>
    </row>
    <row r="869" spans="2:65" s="1" customFormat="1" ht="33" customHeight="1" x14ac:dyDescent="0.2">
      <c r="B869" s="147"/>
      <c r="C869" s="148" t="s">
        <v>1166</v>
      </c>
      <c r="D869" s="148" t="s">
        <v>373</v>
      </c>
      <c r="E869" s="149" t="s">
        <v>4522</v>
      </c>
      <c r="F869" s="150" t="s">
        <v>4523</v>
      </c>
      <c r="G869" s="151" t="s">
        <v>513</v>
      </c>
      <c r="H869" s="152">
        <v>5</v>
      </c>
      <c r="I869" s="153"/>
      <c r="J869" s="154">
        <f t="shared" si="0"/>
        <v>0</v>
      </c>
      <c r="K869" s="150"/>
      <c r="L869" s="32"/>
      <c r="M869" s="155" t="s">
        <v>1</v>
      </c>
      <c r="N869" s="156" t="s">
        <v>41</v>
      </c>
      <c r="P869" s="157">
        <f t="shared" si="1"/>
        <v>0</v>
      </c>
      <c r="Q869" s="157">
        <v>0</v>
      </c>
      <c r="R869" s="157">
        <f t="shared" si="2"/>
        <v>0</v>
      </c>
      <c r="S869" s="157">
        <v>0</v>
      </c>
      <c r="T869" s="158">
        <f t="shared" si="3"/>
        <v>0</v>
      </c>
      <c r="AR869" s="159" t="s">
        <v>461</v>
      </c>
      <c r="AT869" s="159" t="s">
        <v>373</v>
      </c>
      <c r="AU869" s="159" t="s">
        <v>88</v>
      </c>
      <c r="AY869" s="17" t="s">
        <v>371</v>
      </c>
      <c r="BE869" s="160">
        <f t="shared" si="4"/>
        <v>0</v>
      </c>
      <c r="BF869" s="160">
        <f t="shared" si="5"/>
        <v>0</v>
      </c>
      <c r="BG869" s="160">
        <f t="shared" si="6"/>
        <v>0</v>
      </c>
      <c r="BH869" s="160">
        <f t="shared" si="7"/>
        <v>0</v>
      </c>
      <c r="BI869" s="160">
        <f t="shared" si="8"/>
        <v>0</v>
      </c>
      <c r="BJ869" s="17" t="s">
        <v>88</v>
      </c>
      <c r="BK869" s="160">
        <f t="shared" si="9"/>
        <v>0</v>
      </c>
      <c r="BL869" s="17" t="s">
        <v>461</v>
      </c>
      <c r="BM869" s="159" t="s">
        <v>4524</v>
      </c>
    </row>
    <row r="870" spans="2:65" s="1" customFormat="1" ht="37.9" customHeight="1" x14ac:dyDescent="0.2">
      <c r="B870" s="147"/>
      <c r="C870" s="148" t="s">
        <v>1171</v>
      </c>
      <c r="D870" s="148" t="s">
        <v>373</v>
      </c>
      <c r="E870" s="149" t="s">
        <v>4525</v>
      </c>
      <c r="F870" s="150" t="s">
        <v>4526</v>
      </c>
      <c r="G870" s="151" t="s">
        <v>513</v>
      </c>
      <c r="H870" s="152">
        <v>16</v>
      </c>
      <c r="I870" s="153"/>
      <c r="J870" s="154">
        <f t="shared" si="0"/>
        <v>0</v>
      </c>
      <c r="K870" s="150"/>
      <c r="L870" s="32"/>
      <c r="M870" s="155" t="s">
        <v>1</v>
      </c>
      <c r="N870" s="156" t="s">
        <v>41</v>
      </c>
      <c r="P870" s="157">
        <f t="shared" si="1"/>
        <v>0</v>
      </c>
      <c r="Q870" s="157">
        <v>0</v>
      </c>
      <c r="R870" s="157">
        <f t="shared" si="2"/>
        <v>0</v>
      </c>
      <c r="S870" s="157">
        <v>0</v>
      </c>
      <c r="T870" s="158">
        <f t="shared" si="3"/>
        <v>0</v>
      </c>
      <c r="AR870" s="159" t="s">
        <v>461</v>
      </c>
      <c r="AT870" s="159" t="s">
        <v>373</v>
      </c>
      <c r="AU870" s="159" t="s">
        <v>88</v>
      </c>
      <c r="AY870" s="17" t="s">
        <v>371</v>
      </c>
      <c r="BE870" s="160">
        <f t="shared" si="4"/>
        <v>0</v>
      </c>
      <c r="BF870" s="160">
        <f t="shared" si="5"/>
        <v>0</v>
      </c>
      <c r="BG870" s="160">
        <f t="shared" si="6"/>
        <v>0</v>
      </c>
      <c r="BH870" s="160">
        <f t="shared" si="7"/>
        <v>0</v>
      </c>
      <c r="BI870" s="160">
        <f t="shared" si="8"/>
        <v>0</v>
      </c>
      <c r="BJ870" s="17" t="s">
        <v>88</v>
      </c>
      <c r="BK870" s="160">
        <f t="shared" si="9"/>
        <v>0</v>
      </c>
      <c r="BL870" s="17" t="s">
        <v>461</v>
      </c>
      <c r="BM870" s="159" t="s">
        <v>4527</v>
      </c>
    </row>
    <row r="871" spans="2:65" s="1" customFormat="1" ht="33" customHeight="1" x14ac:dyDescent="0.2">
      <c r="B871" s="147"/>
      <c r="C871" s="148" t="s">
        <v>1177</v>
      </c>
      <c r="D871" s="148" t="s">
        <v>373</v>
      </c>
      <c r="E871" s="149" t="s">
        <v>4528</v>
      </c>
      <c r="F871" s="150" t="s">
        <v>4529</v>
      </c>
      <c r="G871" s="151" t="s">
        <v>513</v>
      </c>
      <c r="H871" s="152">
        <v>6</v>
      </c>
      <c r="I871" s="153"/>
      <c r="J871" s="154">
        <f t="shared" si="0"/>
        <v>0</v>
      </c>
      <c r="K871" s="150"/>
      <c r="L871" s="32"/>
      <c r="M871" s="155" t="s">
        <v>1</v>
      </c>
      <c r="N871" s="156" t="s">
        <v>41</v>
      </c>
      <c r="P871" s="157">
        <f t="shared" si="1"/>
        <v>0</v>
      </c>
      <c r="Q871" s="157">
        <v>0</v>
      </c>
      <c r="R871" s="157">
        <f t="shared" si="2"/>
        <v>0</v>
      </c>
      <c r="S871" s="157">
        <v>0</v>
      </c>
      <c r="T871" s="158">
        <f t="shared" si="3"/>
        <v>0</v>
      </c>
      <c r="AR871" s="159" t="s">
        <v>461</v>
      </c>
      <c r="AT871" s="159" t="s">
        <v>373</v>
      </c>
      <c r="AU871" s="159" t="s">
        <v>88</v>
      </c>
      <c r="AY871" s="17" t="s">
        <v>371</v>
      </c>
      <c r="BE871" s="160">
        <f t="shared" si="4"/>
        <v>0</v>
      </c>
      <c r="BF871" s="160">
        <f t="shared" si="5"/>
        <v>0</v>
      </c>
      <c r="BG871" s="160">
        <f t="shared" si="6"/>
        <v>0</v>
      </c>
      <c r="BH871" s="160">
        <f t="shared" si="7"/>
        <v>0</v>
      </c>
      <c r="BI871" s="160">
        <f t="shared" si="8"/>
        <v>0</v>
      </c>
      <c r="BJ871" s="17" t="s">
        <v>88</v>
      </c>
      <c r="BK871" s="160">
        <f t="shared" si="9"/>
        <v>0</v>
      </c>
      <c r="BL871" s="17" t="s">
        <v>461</v>
      </c>
      <c r="BM871" s="159" t="s">
        <v>4530</v>
      </c>
    </row>
    <row r="872" spans="2:65" s="1" customFormat="1" ht="37.9" customHeight="1" x14ac:dyDescent="0.2">
      <c r="B872" s="147"/>
      <c r="C872" s="148" t="s">
        <v>1181</v>
      </c>
      <c r="D872" s="148" t="s">
        <v>373</v>
      </c>
      <c r="E872" s="149" t="s">
        <v>4531</v>
      </c>
      <c r="F872" s="150" t="s">
        <v>4532</v>
      </c>
      <c r="G872" s="151" t="s">
        <v>513</v>
      </c>
      <c r="H872" s="152">
        <v>13</v>
      </c>
      <c r="I872" s="153"/>
      <c r="J872" s="154">
        <f t="shared" si="0"/>
        <v>0</v>
      </c>
      <c r="K872" s="150"/>
      <c r="L872" s="32"/>
      <c r="M872" s="155" t="s">
        <v>1</v>
      </c>
      <c r="N872" s="156" t="s">
        <v>41</v>
      </c>
      <c r="P872" s="157">
        <f t="shared" si="1"/>
        <v>0</v>
      </c>
      <c r="Q872" s="157">
        <v>0</v>
      </c>
      <c r="R872" s="157">
        <f t="shared" si="2"/>
        <v>0</v>
      </c>
      <c r="S872" s="157">
        <v>0</v>
      </c>
      <c r="T872" s="158">
        <f t="shared" si="3"/>
        <v>0</v>
      </c>
      <c r="AR872" s="159" t="s">
        <v>461</v>
      </c>
      <c r="AT872" s="159" t="s">
        <v>373</v>
      </c>
      <c r="AU872" s="159" t="s">
        <v>88</v>
      </c>
      <c r="AY872" s="17" t="s">
        <v>371</v>
      </c>
      <c r="BE872" s="160">
        <f t="shared" si="4"/>
        <v>0</v>
      </c>
      <c r="BF872" s="160">
        <f t="shared" si="5"/>
        <v>0</v>
      </c>
      <c r="BG872" s="160">
        <f t="shared" si="6"/>
        <v>0</v>
      </c>
      <c r="BH872" s="160">
        <f t="shared" si="7"/>
        <v>0</v>
      </c>
      <c r="BI872" s="160">
        <f t="shared" si="8"/>
        <v>0</v>
      </c>
      <c r="BJ872" s="17" t="s">
        <v>88</v>
      </c>
      <c r="BK872" s="160">
        <f t="shared" si="9"/>
        <v>0</v>
      </c>
      <c r="BL872" s="17" t="s">
        <v>461</v>
      </c>
      <c r="BM872" s="159" t="s">
        <v>4533</v>
      </c>
    </row>
    <row r="873" spans="2:65" s="1" customFormat="1" ht="37.9" customHeight="1" x14ac:dyDescent="0.2">
      <c r="B873" s="147"/>
      <c r="C873" s="148" t="s">
        <v>1185</v>
      </c>
      <c r="D873" s="148" t="s">
        <v>373</v>
      </c>
      <c r="E873" s="149" t="s">
        <v>4534</v>
      </c>
      <c r="F873" s="150" t="s">
        <v>4535</v>
      </c>
      <c r="G873" s="151" t="s">
        <v>513</v>
      </c>
      <c r="H873" s="152">
        <v>4</v>
      </c>
      <c r="I873" s="153"/>
      <c r="J873" s="154">
        <f t="shared" si="0"/>
        <v>0</v>
      </c>
      <c r="K873" s="150"/>
      <c r="L873" s="32"/>
      <c r="M873" s="155" t="s">
        <v>1</v>
      </c>
      <c r="N873" s="156" t="s">
        <v>41</v>
      </c>
      <c r="P873" s="157">
        <f t="shared" si="1"/>
        <v>0</v>
      </c>
      <c r="Q873" s="157">
        <v>0</v>
      </c>
      <c r="R873" s="157">
        <f t="shared" si="2"/>
        <v>0</v>
      </c>
      <c r="S873" s="157">
        <v>0</v>
      </c>
      <c r="T873" s="158">
        <f t="shared" si="3"/>
        <v>0</v>
      </c>
      <c r="AR873" s="159" t="s">
        <v>461</v>
      </c>
      <c r="AT873" s="159" t="s">
        <v>373</v>
      </c>
      <c r="AU873" s="159" t="s">
        <v>88</v>
      </c>
      <c r="AY873" s="17" t="s">
        <v>371</v>
      </c>
      <c r="BE873" s="160">
        <f t="shared" si="4"/>
        <v>0</v>
      </c>
      <c r="BF873" s="160">
        <f t="shared" si="5"/>
        <v>0</v>
      </c>
      <c r="BG873" s="160">
        <f t="shared" si="6"/>
        <v>0</v>
      </c>
      <c r="BH873" s="160">
        <f t="shared" si="7"/>
        <v>0</v>
      </c>
      <c r="BI873" s="160">
        <f t="shared" si="8"/>
        <v>0</v>
      </c>
      <c r="BJ873" s="17" t="s">
        <v>88</v>
      </c>
      <c r="BK873" s="160">
        <f t="shared" si="9"/>
        <v>0</v>
      </c>
      <c r="BL873" s="17" t="s">
        <v>461</v>
      </c>
      <c r="BM873" s="159" t="s">
        <v>4536</v>
      </c>
    </row>
    <row r="874" spans="2:65" s="1" customFormat="1" ht="37.9" customHeight="1" x14ac:dyDescent="0.2">
      <c r="B874" s="147"/>
      <c r="C874" s="148" t="s">
        <v>1190</v>
      </c>
      <c r="D874" s="148" t="s">
        <v>373</v>
      </c>
      <c r="E874" s="149" t="s">
        <v>4537</v>
      </c>
      <c r="F874" s="150" t="s">
        <v>4538</v>
      </c>
      <c r="G874" s="151" t="s">
        <v>513</v>
      </c>
      <c r="H874" s="152">
        <v>3</v>
      </c>
      <c r="I874" s="153"/>
      <c r="J874" s="154">
        <f t="shared" si="0"/>
        <v>0</v>
      </c>
      <c r="K874" s="150"/>
      <c r="L874" s="32"/>
      <c r="M874" s="155" t="s">
        <v>1</v>
      </c>
      <c r="N874" s="156" t="s">
        <v>41</v>
      </c>
      <c r="P874" s="157">
        <f t="shared" si="1"/>
        <v>0</v>
      </c>
      <c r="Q874" s="157">
        <v>0</v>
      </c>
      <c r="R874" s="157">
        <f t="shared" si="2"/>
        <v>0</v>
      </c>
      <c r="S874" s="157">
        <v>0</v>
      </c>
      <c r="T874" s="158">
        <f t="shared" si="3"/>
        <v>0</v>
      </c>
      <c r="AR874" s="159" t="s">
        <v>461</v>
      </c>
      <c r="AT874" s="159" t="s">
        <v>373</v>
      </c>
      <c r="AU874" s="159" t="s">
        <v>88</v>
      </c>
      <c r="AY874" s="17" t="s">
        <v>371</v>
      </c>
      <c r="BE874" s="160">
        <f t="shared" si="4"/>
        <v>0</v>
      </c>
      <c r="BF874" s="160">
        <f t="shared" si="5"/>
        <v>0</v>
      </c>
      <c r="BG874" s="160">
        <f t="shared" si="6"/>
        <v>0</v>
      </c>
      <c r="BH874" s="160">
        <f t="shared" si="7"/>
        <v>0</v>
      </c>
      <c r="BI874" s="160">
        <f t="shared" si="8"/>
        <v>0</v>
      </c>
      <c r="BJ874" s="17" t="s">
        <v>88</v>
      </c>
      <c r="BK874" s="160">
        <f t="shared" si="9"/>
        <v>0</v>
      </c>
      <c r="BL874" s="17" t="s">
        <v>461</v>
      </c>
      <c r="BM874" s="159" t="s">
        <v>4539</v>
      </c>
    </row>
    <row r="875" spans="2:65" s="1" customFormat="1" ht="24.2" customHeight="1" x14ac:dyDescent="0.2">
      <c r="B875" s="147"/>
      <c r="C875" s="148" t="s">
        <v>1194</v>
      </c>
      <c r="D875" s="148" t="s">
        <v>373</v>
      </c>
      <c r="E875" s="149" t="s">
        <v>4540</v>
      </c>
      <c r="F875" s="150" t="s">
        <v>4541</v>
      </c>
      <c r="G875" s="151" t="s">
        <v>513</v>
      </c>
      <c r="H875" s="152">
        <v>1</v>
      </c>
      <c r="I875" s="153"/>
      <c r="J875" s="154">
        <f t="shared" si="0"/>
        <v>0</v>
      </c>
      <c r="K875" s="150"/>
      <c r="L875" s="32"/>
      <c r="M875" s="155" t="s">
        <v>1</v>
      </c>
      <c r="N875" s="156" t="s">
        <v>41</v>
      </c>
      <c r="P875" s="157">
        <f t="shared" si="1"/>
        <v>0</v>
      </c>
      <c r="Q875" s="157">
        <v>0</v>
      </c>
      <c r="R875" s="157">
        <f t="shared" si="2"/>
        <v>0</v>
      </c>
      <c r="S875" s="157">
        <v>0</v>
      </c>
      <c r="T875" s="158">
        <f t="shared" si="3"/>
        <v>0</v>
      </c>
      <c r="AR875" s="159" t="s">
        <v>461</v>
      </c>
      <c r="AT875" s="159" t="s">
        <v>373</v>
      </c>
      <c r="AU875" s="159" t="s">
        <v>88</v>
      </c>
      <c r="AY875" s="17" t="s">
        <v>371</v>
      </c>
      <c r="BE875" s="160">
        <f t="shared" si="4"/>
        <v>0</v>
      </c>
      <c r="BF875" s="160">
        <f t="shared" si="5"/>
        <v>0</v>
      </c>
      <c r="BG875" s="160">
        <f t="shared" si="6"/>
        <v>0</v>
      </c>
      <c r="BH875" s="160">
        <f t="shared" si="7"/>
        <v>0</v>
      </c>
      <c r="BI875" s="160">
        <f t="shared" si="8"/>
        <v>0</v>
      </c>
      <c r="BJ875" s="17" t="s">
        <v>88</v>
      </c>
      <c r="BK875" s="160">
        <f t="shared" si="9"/>
        <v>0</v>
      </c>
      <c r="BL875" s="17" t="s">
        <v>461</v>
      </c>
      <c r="BM875" s="159" t="s">
        <v>4542</v>
      </c>
    </row>
    <row r="876" spans="2:65" s="1" customFormat="1" ht="24.2" customHeight="1" x14ac:dyDescent="0.2">
      <c r="B876" s="147"/>
      <c r="C876" s="148" t="s">
        <v>1200</v>
      </c>
      <c r="D876" s="148" t="s">
        <v>373</v>
      </c>
      <c r="E876" s="149" t="s">
        <v>4543</v>
      </c>
      <c r="F876" s="150" t="s">
        <v>4544</v>
      </c>
      <c r="G876" s="151" t="s">
        <v>513</v>
      </c>
      <c r="H876" s="152">
        <v>1</v>
      </c>
      <c r="I876" s="153"/>
      <c r="J876" s="154">
        <f t="shared" si="0"/>
        <v>0</v>
      </c>
      <c r="K876" s="150"/>
      <c r="L876" s="32"/>
      <c r="M876" s="155" t="s">
        <v>1</v>
      </c>
      <c r="N876" s="156" t="s">
        <v>41</v>
      </c>
      <c r="P876" s="157">
        <f t="shared" si="1"/>
        <v>0</v>
      </c>
      <c r="Q876" s="157">
        <v>0</v>
      </c>
      <c r="R876" s="157">
        <f t="shared" si="2"/>
        <v>0</v>
      </c>
      <c r="S876" s="157">
        <v>0</v>
      </c>
      <c r="T876" s="158">
        <f t="shared" si="3"/>
        <v>0</v>
      </c>
      <c r="AR876" s="159" t="s">
        <v>461</v>
      </c>
      <c r="AT876" s="159" t="s">
        <v>373</v>
      </c>
      <c r="AU876" s="159" t="s">
        <v>88</v>
      </c>
      <c r="AY876" s="17" t="s">
        <v>371</v>
      </c>
      <c r="BE876" s="160">
        <f t="shared" si="4"/>
        <v>0</v>
      </c>
      <c r="BF876" s="160">
        <f t="shared" si="5"/>
        <v>0</v>
      </c>
      <c r="BG876" s="160">
        <f t="shared" si="6"/>
        <v>0</v>
      </c>
      <c r="BH876" s="160">
        <f t="shared" si="7"/>
        <v>0</v>
      </c>
      <c r="BI876" s="160">
        <f t="shared" si="8"/>
        <v>0</v>
      </c>
      <c r="BJ876" s="17" t="s">
        <v>88</v>
      </c>
      <c r="BK876" s="160">
        <f t="shared" si="9"/>
        <v>0</v>
      </c>
      <c r="BL876" s="17" t="s">
        <v>461</v>
      </c>
      <c r="BM876" s="159" t="s">
        <v>4545</v>
      </c>
    </row>
    <row r="877" spans="2:65" s="1" customFormat="1" ht="37.9" customHeight="1" x14ac:dyDescent="0.2">
      <c r="B877" s="147"/>
      <c r="C877" s="148" t="s">
        <v>1216</v>
      </c>
      <c r="D877" s="148" t="s">
        <v>373</v>
      </c>
      <c r="E877" s="149" t="s">
        <v>4546</v>
      </c>
      <c r="F877" s="150" t="s">
        <v>4547</v>
      </c>
      <c r="G877" s="151" t="s">
        <v>513</v>
      </c>
      <c r="H877" s="152">
        <v>1</v>
      </c>
      <c r="I877" s="153"/>
      <c r="J877" s="154">
        <f t="shared" si="0"/>
        <v>0</v>
      </c>
      <c r="K877" s="150"/>
      <c r="L877" s="32"/>
      <c r="M877" s="155" t="s">
        <v>1</v>
      </c>
      <c r="N877" s="156" t="s">
        <v>41</v>
      </c>
      <c r="P877" s="157">
        <f t="shared" si="1"/>
        <v>0</v>
      </c>
      <c r="Q877" s="157">
        <v>0</v>
      </c>
      <c r="R877" s="157">
        <f t="shared" si="2"/>
        <v>0</v>
      </c>
      <c r="S877" s="157">
        <v>0</v>
      </c>
      <c r="T877" s="158">
        <f t="shared" si="3"/>
        <v>0</v>
      </c>
      <c r="AR877" s="159" t="s">
        <v>461</v>
      </c>
      <c r="AT877" s="159" t="s">
        <v>373</v>
      </c>
      <c r="AU877" s="159" t="s">
        <v>88</v>
      </c>
      <c r="AY877" s="17" t="s">
        <v>371</v>
      </c>
      <c r="BE877" s="160">
        <f t="shared" si="4"/>
        <v>0</v>
      </c>
      <c r="BF877" s="160">
        <f t="shared" si="5"/>
        <v>0</v>
      </c>
      <c r="BG877" s="160">
        <f t="shared" si="6"/>
        <v>0</v>
      </c>
      <c r="BH877" s="160">
        <f t="shared" si="7"/>
        <v>0</v>
      </c>
      <c r="BI877" s="160">
        <f t="shared" si="8"/>
        <v>0</v>
      </c>
      <c r="BJ877" s="17" t="s">
        <v>88</v>
      </c>
      <c r="BK877" s="160">
        <f t="shared" si="9"/>
        <v>0</v>
      </c>
      <c r="BL877" s="17" t="s">
        <v>461</v>
      </c>
      <c r="BM877" s="159" t="s">
        <v>4548</v>
      </c>
    </row>
    <row r="878" spans="2:65" s="13" customFormat="1" ht="11.25" x14ac:dyDescent="0.2">
      <c r="B878" s="168"/>
      <c r="D878" s="162" t="s">
        <v>379</v>
      </c>
      <c r="E878" s="169" t="s">
        <v>1</v>
      </c>
      <c r="F878" s="170" t="s">
        <v>82</v>
      </c>
      <c r="H878" s="171">
        <v>1</v>
      </c>
      <c r="I878" s="172"/>
      <c r="L878" s="168"/>
      <c r="M878" s="173"/>
      <c r="T878" s="174"/>
      <c r="AT878" s="169" t="s">
        <v>379</v>
      </c>
      <c r="AU878" s="169" t="s">
        <v>88</v>
      </c>
      <c r="AV878" s="13" t="s">
        <v>88</v>
      </c>
      <c r="AW878" s="13" t="s">
        <v>31</v>
      </c>
      <c r="AX878" s="13" t="s">
        <v>75</v>
      </c>
      <c r="AY878" s="169" t="s">
        <v>371</v>
      </c>
    </row>
    <row r="879" spans="2:65" s="15" customFormat="1" ht="11.25" x14ac:dyDescent="0.2">
      <c r="B879" s="182"/>
      <c r="D879" s="162" t="s">
        <v>379</v>
      </c>
      <c r="E879" s="183" t="s">
        <v>1</v>
      </c>
      <c r="F879" s="184" t="s">
        <v>385</v>
      </c>
      <c r="H879" s="185">
        <v>1</v>
      </c>
      <c r="I879" s="186"/>
      <c r="L879" s="182"/>
      <c r="M879" s="187"/>
      <c r="T879" s="188"/>
      <c r="AT879" s="183" t="s">
        <v>379</v>
      </c>
      <c r="AU879" s="183" t="s">
        <v>88</v>
      </c>
      <c r="AV879" s="15" t="s">
        <v>377</v>
      </c>
      <c r="AW879" s="15" t="s">
        <v>31</v>
      </c>
      <c r="AX879" s="15" t="s">
        <v>82</v>
      </c>
      <c r="AY879" s="183" t="s">
        <v>371</v>
      </c>
    </row>
    <row r="880" spans="2:65" s="1" customFormat="1" ht="37.9" customHeight="1" x14ac:dyDescent="0.2">
      <c r="B880" s="147"/>
      <c r="C880" s="148" t="s">
        <v>1257</v>
      </c>
      <c r="D880" s="148" t="s">
        <v>373</v>
      </c>
      <c r="E880" s="149" t="s">
        <v>4549</v>
      </c>
      <c r="F880" s="150" t="s">
        <v>4550</v>
      </c>
      <c r="G880" s="151" t="s">
        <v>513</v>
      </c>
      <c r="H880" s="152">
        <v>1</v>
      </c>
      <c r="I880" s="153"/>
      <c r="J880" s="154">
        <f t="shared" ref="J880:J897" si="10">ROUND(I880*H880,2)</f>
        <v>0</v>
      </c>
      <c r="K880" s="150"/>
      <c r="L880" s="32"/>
      <c r="M880" s="155" t="s">
        <v>1</v>
      </c>
      <c r="N880" s="156" t="s">
        <v>41</v>
      </c>
      <c r="P880" s="157">
        <f t="shared" ref="P880:P897" si="11">O880*H880</f>
        <v>0</v>
      </c>
      <c r="Q880" s="157">
        <v>0</v>
      </c>
      <c r="R880" s="157">
        <f t="shared" ref="R880:R897" si="12">Q880*H880</f>
        <v>0</v>
      </c>
      <c r="S880" s="157">
        <v>0</v>
      </c>
      <c r="T880" s="158">
        <f t="shared" ref="T880:T897" si="13">S880*H880</f>
        <v>0</v>
      </c>
      <c r="AR880" s="159" t="s">
        <v>461</v>
      </c>
      <c r="AT880" s="159" t="s">
        <v>373</v>
      </c>
      <c r="AU880" s="159" t="s">
        <v>88</v>
      </c>
      <c r="AY880" s="17" t="s">
        <v>371</v>
      </c>
      <c r="BE880" s="160">
        <f t="shared" ref="BE880:BE897" si="14">IF(N880="základná",J880,0)</f>
        <v>0</v>
      </c>
      <c r="BF880" s="160">
        <f t="shared" ref="BF880:BF897" si="15">IF(N880="znížená",J880,0)</f>
        <v>0</v>
      </c>
      <c r="BG880" s="160">
        <f t="shared" ref="BG880:BG897" si="16">IF(N880="zákl. prenesená",J880,0)</f>
        <v>0</v>
      </c>
      <c r="BH880" s="160">
        <f t="shared" ref="BH880:BH897" si="17">IF(N880="zníž. prenesená",J880,0)</f>
        <v>0</v>
      </c>
      <c r="BI880" s="160">
        <f t="shared" ref="BI880:BI897" si="18">IF(N880="nulová",J880,0)</f>
        <v>0</v>
      </c>
      <c r="BJ880" s="17" t="s">
        <v>88</v>
      </c>
      <c r="BK880" s="160">
        <f t="shared" ref="BK880:BK897" si="19">ROUND(I880*H880,2)</f>
        <v>0</v>
      </c>
      <c r="BL880" s="17" t="s">
        <v>461</v>
      </c>
      <c r="BM880" s="159" t="s">
        <v>4551</v>
      </c>
    </row>
    <row r="881" spans="2:65" s="1" customFormat="1" ht="24.2" customHeight="1" x14ac:dyDescent="0.2">
      <c r="B881" s="147"/>
      <c r="C881" s="148" t="s">
        <v>1261</v>
      </c>
      <c r="D881" s="148" t="s">
        <v>373</v>
      </c>
      <c r="E881" s="149" t="s">
        <v>4552</v>
      </c>
      <c r="F881" s="150" t="s">
        <v>4553</v>
      </c>
      <c r="G881" s="151" t="s">
        <v>513</v>
      </c>
      <c r="H881" s="152">
        <v>2</v>
      </c>
      <c r="I881" s="153"/>
      <c r="J881" s="154">
        <f t="shared" si="10"/>
        <v>0</v>
      </c>
      <c r="K881" s="150"/>
      <c r="L881" s="32"/>
      <c r="M881" s="155" t="s">
        <v>1</v>
      </c>
      <c r="N881" s="156" t="s">
        <v>41</v>
      </c>
      <c r="P881" s="157">
        <f t="shared" si="11"/>
        <v>0</v>
      </c>
      <c r="Q881" s="157">
        <v>0</v>
      </c>
      <c r="R881" s="157">
        <f t="shared" si="12"/>
        <v>0</v>
      </c>
      <c r="S881" s="157">
        <v>0</v>
      </c>
      <c r="T881" s="158">
        <f t="shared" si="13"/>
        <v>0</v>
      </c>
      <c r="AR881" s="159" t="s">
        <v>461</v>
      </c>
      <c r="AT881" s="159" t="s">
        <v>373</v>
      </c>
      <c r="AU881" s="159" t="s">
        <v>88</v>
      </c>
      <c r="AY881" s="17" t="s">
        <v>371</v>
      </c>
      <c r="BE881" s="160">
        <f t="shared" si="14"/>
        <v>0</v>
      </c>
      <c r="BF881" s="160">
        <f t="shared" si="15"/>
        <v>0</v>
      </c>
      <c r="BG881" s="160">
        <f t="shared" si="16"/>
        <v>0</v>
      </c>
      <c r="BH881" s="160">
        <f t="shared" si="17"/>
        <v>0</v>
      </c>
      <c r="BI881" s="160">
        <f t="shared" si="18"/>
        <v>0</v>
      </c>
      <c r="BJ881" s="17" t="s">
        <v>88</v>
      </c>
      <c r="BK881" s="160">
        <f t="shared" si="19"/>
        <v>0</v>
      </c>
      <c r="BL881" s="17" t="s">
        <v>461</v>
      </c>
      <c r="BM881" s="159" t="s">
        <v>4554</v>
      </c>
    </row>
    <row r="882" spans="2:65" s="1" customFormat="1" ht="33" customHeight="1" x14ac:dyDescent="0.2">
      <c r="B882" s="147"/>
      <c r="C882" s="148" t="s">
        <v>1272</v>
      </c>
      <c r="D882" s="148" t="s">
        <v>373</v>
      </c>
      <c r="E882" s="149" t="s">
        <v>4555</v>
      </c>
      <c r="F882" s="150" t="s">
        <v>4556</v>
      </c>
      <c r="G882" s="151" t="s">
        <v>513</v>
      </c>
      <c r="H882" s="152">
        <v>4</v>
      </c>
      <c r="I882" s="153"/>
      <c r="J882" s="154">
        <f t="shared" si="10"/>
        <v>0</v>
      </c>
      <c r="K882" s="150"/>
      <c r="L882" s="32"/>
      <c r="M882" s="155" t="s">
        <v>1</v>
      </c>
      <c r="N882" s="156" t="s">
        <v>41</v>
      </c>
      <c r="P882" s="157">
        <f t="shared" si="11"/>
        <v>0</v>
      </c>
      <c r="Q882" s="157">
        <v>0</v>
      </c>
      <c r="R882" s="157">
        <f t="shared" si="12"/>
        <v>0</v>
      </c>
      <c r="S882" s="157">
        <v>0</v>
      </c>
      <c r="T882" s="158">
        <f t="shared" si="13"/>
        <v>0</v>
      </c>
      <c r="AR882" s="159" t="s">
        <v>461</v>
      </c>
      <c r="AT882" s="159" t="s">
        <v>373</v>
      </c>
      <c r="AU882" s="159" t="s">
        <v>88</v>
      </c>
      <c r="AY882" s="17" t="s">
        <v>371</v>
      </c>
      <c r="BE882" s="160">
        <f t="shared" si="14"/>
        <v>0</v>
      </c>
      <c r="BF882" s="160">
        <f t="shared" si="15"/>
        <v>0</v>
      </c>
      <c r="BG882" s="160">
        <f t="shared" si="16"/>
        <v>0</v>
      </c>
      <c r="BH882" s="160">
        <f t="shared" si="17"/>
        <v>0</v>
      </c>
      <c r="BI882" s="160">
        <f t="shared" si="18"/>
        <v>0</v>
      </c>
      <c r="BJ882" s="17" t="s">
        <v>88</v>
      </c>
      <c r="BK882" s="160">
        <f t="shared" si="19"/>
        <v>0</v>
      </c>
      <c r="BL882" s="17" t="s">
        <v>461</v>
      </c>
      <c r="BM882" s="159" t="s">
        <v>4557</v>
      </c>
    </row>
    <row r="883" spans="2:65" s="1" customFormat="1" ht="33" customHeight="1" x14ac:dyDescent="0.2">
      <c r="B883" s="147"/>
      <c r="C883" s="148" t="s">
        <v>1276</v>
      </c>
      <c r="D883" s="148" t="s">
        <v>373</v>
      </c>
      <c r="E883" s="149" t="s">
        <v>4558</v>
      </c>
      <c r="F883" s="150" t="s">
        <v>4559</v>
      </c>
      <c r="G883" s="151" t="s">
        <v>513</v>
      </c>
      <c r="H883" s="152">
        <v>5</v>
      </c>
      <c r="I883" s="153"/>
      <c r="J883" s="154">
        <f t="shared" si="10"/>
        <v>0</v>
      </c>
      <c r="K883" s="150"/>
      <c r="L883" s="32"/>
      <c r="M883" s="155" t="s">
        <v>1</v>
      </c>
      <c r="N883" s="156" t="s">
        <v>41</v>
      </c>
      <c r="P883" s="157">
        <f t="shared" si="11"/>
        <v>0</v>
      </c>
      <c r="Q883" s="157">
        <v>0</v>
      </c>
      <c r="R883" s="157">
        <f t="shared" si="12"/>
        <v>0</v>
      </c>
      <c r="S883" s="157">
        <v>0</v>
      </c>
      <c r="T883" s="158">
        <f t="shared" si="13"/>
        <v>0</v>
      </c>
      <c r="AR883" s="159" t="s">
        <v>461</v>
      </c>
      <c r="AT883" s="159" t="s">
        <v>373</v>
      </c>
      <c r="AU883" s="159" t="s">
        <v>88</v>
      </c>
      <c r="AY883" s="17" t="s">
        <v>371</v>
      </c>
      <c r="BE883" s="160">
        <f t="shared" si="14"/>
        <v>0</v>
      </c>
      <c r="BF883" s="160">
        <f t="shared" si="15"/>
        <v>0</v>
      </c>
      <c r="BG883" s="160">
        <f t="shared" si="16"/>
        <v>0</v>
      </c>
      <c r="BH883" s="160">
        <f t="shared" si="17"/>
        <v>0</v>
      </c>
      <c r="BI883" s="160">
        <f t="shared" si="18"/>
        <v>0</v>
      </c>
      <c r="BJ883" s="17" t="s">
        <v>88</v>
      </c>
      <c r="BK883" s="160">
        <f t="shared" si="19"/>
        <v>0</v>
      </c>
      <c r="BL883" s="17" t="s">
        <v>461</v>
      </c>
      <c r="BM883" s="159" t="s">
        <v>4560</v>
      </c>
    </row>
    <row r="884" spans="2:65" s="1" customFormat="1" ht="33" customHeight="1" x14ac:dyDescent="0.2">
      <c r="B884" s="147"/>
      <c r="C884" s="148" t="s">
        <v>1281</v>
      </c>
      <c r="D884" s="148" t="s">
        <v>373</v>
      </c>
      <c r="E884" s="149" t="s">
        <v>4561</v>
      </c>
      <c r="F884" s="150" t="s">
        <v>4562</v>
      </c>
      <c r="G884" s="151" t="s">
        <v>513</v>
      </c>
      <c r="H884" s="152">
        <v>6</v>
      </c>
      <c r="I884" s="153"/>
      <c r="J884" s="154">
        <f t="shared" si="10"/>
        <v>0</v>
      </c>
      <c r="K884" s="150"/>
      <c r="L884" s="32"/>
      <c r="M884" s="155" t="s">
        <v>1</v>
      </c>
      <c r="N884" s="156" t="s">
        <v>41</v>
      </c>
      <c r="P884" s="157">
        <f t="shared" si="11"/>
        <v>0</v>
      </c>
      <c r="Q884" s="157">
        <v>0</v>
      </c>
      <c r="R884" s="157">
        <f t="shared" si="12"/>
        <v>0</v>
      </c>
      <c r="S884" s="157">
        <v>0</v>
      </c>
      <c r="T884" s="158">
        <f t="shared" si="13"/>
        <v>0</v>
      </c>
      <c r="AR884" s="159" t="s">
        <v>461</v>
      </c>
      <c r="AT884" s="159" t="s">
        <v>373</v>
      </c>
      <c r="AU884" s="159" t="s">
        <v>88</v>
      </c>
      <c r="AY884" s="17" t="s">
        <v>371</v>
      </c>
      <c r="BE884" s="160">
        <f t="shared" si="14"/>
        <v>0</v>
      </c>
      <c r="BF884" s="160">
        <f t="shared" si="15"/>
        <v>0</v>
      </c>
      <c r="BG884" s="160">
        <f t="shared" si="16"/>
        <v>0</v>
      </c>
      <c r="BH884" s="160">
        <f t="shared" si="17"/>
        <v>0</v>
      </c>
      <c r="BI884" s="160">
        <f t="shared" si="18"/>
        <v>0</v>
      </c>
      <c r="BJ884" s="17" t="s">
        <v>88</v>
      </c>
      <c r="BK884" s="160">
        <f t="shared" si="19"/>
        <v>0</v>
      </c>
      <c r="BL884" s="17" t="s">
        <v>461</v>
      </c>
      <c r="BM884" s="159" t="s">
        <v>4563</v>
      </c>
    </row>
    <row r="885" spans="2:65" s="1" customFormat="1" ht="37.9" customHeight="1" x14ac:dyDescent="0.2">
      <c r="B885" s="147"/>
      <c r="C885" s="148" t="s">
        <v>1285</v>
      </c>
      <c r="D885" s="148" t="s">
        <v>373</v>
      </c>
      <c r="E885" s="149" t="s">
        <v>4564</v>
      </c>
      <c r="F885" s="150" t="s">
        <v>4565</v>
      </c>
      <c r="G885" s="151" t="s">
        <v>513</v>
      </c>
      <c r="H885" s="152">
        <v>2</v>
      </c>
      <c r="I885" s="153"/>
      <c r="J885" s="154">
        <f t="shared" si="10"/>
        <v>0</v>
      </c>
      <c r="K885" s="150"/>
      <c r="L885" s="32"/>
      <c r="M885" s="155" t="s">
        <v>1</v>
      </c>
      <c r="N885" s="156" t="s">
        <v>41</v>
      </c>
      <c r="P885" s="157">
        <f t="shared" si="11"/>
        <v>0</v>
      </c>
      <c r="Q885" s="157">
        <v>0</v>
      </c>
      <c r="R885" s="157">
        <f t="shared" si="12"/>
        <v>0</v>
      </c>
      <c r="S885" s="157">
        <v>0</v>
      </c>
      <c r="T885" s="158">
        <f t="shared" si="13"/>
        <v>0</v>
      </c>
      <c r="AR885" s="159" t="s">
        <v>461</v>
      </c>
      <c r="AT885" s="159" t="s">
        <v>373</v>
      </c>
      <c r="AU885" s="159" t="s">
        <v>88</v>
      </c>
      <c r="AY885" s="17" t="s">
        <v>371</v>
      </c>
      <c r="BE885" s="160">
        <f t="shared" si="14"/>
        <v>0</v>
      </c>
      <c r="BF885" s="160">
        <f t="shared" si="15"/>
        <v>0</v>
      </c>
      <c r="BG885" s="160">
        <f t="shared" si="16"/>
        <v>0</v>
      </c>
      <c r="BH885" s="160">
        <f t="shared" si="17"/>
        <v>0</v>
      </c>
      <c r="BI885" s="160">
        <f t="shared" si="18"/>
        <v>0</v>
      </c>
      <c r="BJ885" s="17" t="s">
        <v>88</v>
      </c>
      <c r="BK885" s="160">
        <f t="shared" si="19"/>
        <v>0</v>
      </c>
      <c r="BL885" s="17" t="s">
        <v>461</v>
      </c>
      <c r="BM885" s="159" t="s">
        <v>4566</v>
      </c>
    </row>
    <row r="886" spans="2:65" s="1" customFormat="1" ht="33" customHeight="1" x14ac:dyDescent="0.2">
      <c r="B886" s="147"/>
      <c r="C886" s="148" t="s">
        <v>1289</v>
      </c>
      <c r="D886" s="148" t="s">
        <v>373</v>
      </c>
      <c r="E886" s="149" t="s">
        <v>4567</v>
      </c>
      <c r="F886" s="150" t="s">
        <v>4568</v>
      </c>
      <c r="G886" s="151" t="s">
        <v>513</v>
      </c>
      <c r="H886" s="152">
        <v>1</v>
      </c>
      <c r="I886" s="153"/>
      <c r="J886" s="154">
        <f t="shared" si="10"/>
        <v>0</v>
      </c>
      <c r="K886" s="150"/>
      <c r="L886" s="32"/>
      <c r="M886" s="155" t="s">
        <v>1</v>
      </c>
      <c r="N886" s="156" t="s">
        <v>41</v>
      </c>
      <c r="P886" s="157">
        <f t="shared" si="11"/>
        <v>0</v>
      </c>
      <c r="Q886" s="157">
        <v>0</v>
      </c>
      <c r="R886" s="157">
        <f t="shared" si="12"/>
        <v>0</v>
      </c>
      <c r="S886" s="157">
        <v>0</v>
      </c>
      <c r="T886" s="158">
        <f t="shared" si="13"/>
        <v>0</v>
      </c>
      <c r="AR886" s="159" t="s">
        <v>461</v>
      </c>
      <c r="AT886" s="159" t="s">
        <v>373</v>
      </c>
      <c r="AU886" s="159" t="s">
        <v>88</v>
      </c>
      <c r="AY886" s="17" t="s">
        <v>371</v>
      </c>
      <c r="BE886" s="160">
        <f t="shared" si="14"/>
        <v>0</v>
      </c>
      <c r="BF886" s="160">
        <f t="shared" si="15"/>
        <v>0</v>
      </c>
      <c r="BG886" s="160">
        <f t="shared" si="16"/>
        <v>0</v>
      </c>
      <c r="BH886" s="160">
        <f t="shared" si="17"/>
        <v>0</v>
      </c>
      <c r="BI886" s="160">
        <f t="shared" si="18"/>
        <v>0</v>
      </c>
      <c r="BJ886" s="17" t="s">
        <v>88</v>
      </c>
      <c r="BK886" s="160">
        <f t="shared" si="19"/>
        <v>0</v>
      </c>
      <c r="BL886" s="17" t="s">
        <v>461</v>
      </c>
      <c r="BM886" s="159" t="s">
        <v>4569</v>
      </c>
    </row>
    <row r="887" spans="2:65" s="1" customFormat="1" ht="33" customHeight="1" x14ac:dyDescent="0.2">
      <c r="B887" s="147"/>
      <c r="C887" s="148" t="s">
        <v>1293</v>
      </c>
      <c r="D887" s="148" t="s">
        <v>373</v>
      </c>
      <c r="E887" s="149" t="s">
        <v>4570</v>
      </c>
      <c r="F887" s="150" t="s">
        <v>4571</v>
      </c>
      <c r="G887" s="151" t="s">
        <v>513</v>
      </c>
      <c r="H887" s="152">
        <v>1</v>
      </c>
      <c r="I887" s="153"/>
      <c r="J887" s="154">
        <f t="shared" si="10"/>
        <v>0</v>
      </c>
      <c r="K887" s="150"/>
      <c r="L887" s="32"/>
      <c r="M887" s="155" t="s">
        <v>1</v>
      </c>
      <c r="N887" s="156" t="s">
        <v>41</v>
      </c>
      <c r="P887" s="157">
        <f t="shared" si="11"/>
        <v>0</v>
      </c>
      <c r="Q887" s="157">
        <v>0</v>
      </c>
      <c r="R887" s="157">
        <f t="shared" si="12"/>
        <v>0</v>
      </c>
      <c r="S887" s="157">
        <v>0</v>
      </c>
      <c r="T887" s="158">
        <f t="shared" si="13"/>
        <v>0</v>
      </c>
      <c r="AR887" s="159" t="s">
        <v>461</v>
      </c>
      <c r="AT887" s="159" t="s">
        <v>373</v>
      </c>
      <c r="AU887" s="159" t="s">
        <v>88</v>
      </c>
      <c r="AY887" s="17" t="s">
        <v>371</v>
      </c>
      <c r="BE887" s="160">
        <f t="shared" si="14"/>
        <v>0</v>
      </c>
      <c r="BF887" s="160">
        <f t="shared" si="15"/>
        <v>0</v>
      </c>
      <c r="BG887" s="160">
        <f t="shared" si="16"/>
        <v>0</v>
      </c>
      <c r="BH887" s="160">
        <f t="shared" si="17"/>
        <v>0</v>
      </c>
      <c r="BI887" s="160">
        <f t="shared" si="18"/>
        <v>0</v>
      </c>
      <c r="BJ887" s="17" t="s">
        <v>88</v>
      </c>
      <c r="BK887" s="160">
        <f t="shared" si="19"/>
        <v>0</v>
      </c>
      <c r="BL887" s="17" t="s">
        <v>461</v>
      </c>
      <c r="BM887" s="159" t="s">
        <v>4572</v>
      </c>
    </row>
    <row r="888" spans="2:65" s="1" customFormat="1" ht="37.9" customHeight="1" x14ac:dyDescent="0.2">
      <c r="B888" s="147"/>
      <c r="C888" s="148" t="s">
        <v>1297</v>
      </c>
      <c r="D888" s="148" t="s">
        <v>373</v>
      </c>
      <c r="E888" s="149" t="s">
        <v>4573</v>
      </c>
      <c r="F888" s="150" t="s">
        <v>4574</v>
      </c>
      <c r="G888" s="151" t="s">
        <v>513</v>
      </c>
      <c r="H888" s="152">
        <v>1</v>
      </c>
      <c r="I888" s="153"/>
      <c r="J888" s="154">
        <f t="shared" si="10"/>
        <v>0</v>
      </c>
      <c r="K888" s="150"/>
      <c r="L888" s="32"/>
      <c r="M888" s="155" t="s">
        <v>1</v>
      </c>
      <c r="N888" s="156" t="s">
        <v>41</v>
      </c>
      <c r="P888" s="157">
        <f t="shared" si="11"/>
        <v>0</v>
      </c>
      <c r="Q888" s="157">
        <v>0</v>
      </c>
      <c r="R888" s="157">
        <f t="shared" si="12"/>
        <v>0</v>
      </c>
      <c r="S888" s="157">
        <v>0</v>
      </c>
      <c r="T888" s="158">
        <f t="shared" si="13"/>
        <v>0</v>
      </c>
      <c r="AR888" s="159" t="s">
        <v>461</v>
      </c>
      <c r="AT888" s="159" t="s">
        <v>373</v>
      </c>
      <c r="AU888" s="159" t="s">
        <v>88</v>
      </c>
      <c r="AY888" s="17" t="s">
        <v>371</v>
      </c>
      <c r="BE888" s="160">
        <f t="shared" si="14"/>
        <v>0</v>
      </c>
      <c r="BF888" s="160">
        <f t="shared" si="15"/>
        <v>0</v>
      </c>
      <c r="BG888" s="160">
        <f t="shared" si="16"/>
        <v>0</v>
      </c>
      <c r="BH888" s="160">
        <f t="shared" si="17"/>
        <v>0</v>
      </c>
      <c r="BI888" s="160">
        <f t="shared" si="18"/>
        <v>0</v>
      </c>
      <c r="BJ888" s="17" t="s">
        <v>88</v>
      </c>
      <c r="BK888" s="160">
        <f t="shared" si="19"/>
        <v>0</v>
      </c>
      <c r="BL888" s="17" t="s">
        <v>461</v>
      </c>
      <c r="BM888" s="159" t="s">
        <v>4575</v>
      </c>
    </row>
    <row r="889" spans="2:65" s="1" customFormat="1" ht="33" customHeight="1" x14ac:dyDescent="0.2">
      <c r="B889" s="147"/>
      <c r="C889" s="148" t="s">
        <v>1301</v>
      </c>
      <c r="D889" s="148" t="s">
        <v>373</v>
      </c>
      <c r="E889" s="149" t="s">
        <v>4576</v>
      </c>
      <c r="F889" s="150" t="s">
        <v>4577</v>
      </c>
      <c r="G889" s="151" t="s">
        <v>513</v>
      </c>
      <c r="H889" s="152">
        <v>9</v>
      </c>
      <c r="I889" s="153"/>
      <c r="J889" s="154">
        <f t="shared" si="10"/>
        <v>0</v>
      </c>
      <c r="K889" s="150"/>
      <c r="L889" s="32"/>
      <c r="M889" s="155" t="s">
        <v>1</v>
      </c>
      <c r="N889" s="156" t="s">
        <v>41</v>
      </c>
      <c r="P889" s="157">
        <f t="shared" si="11"/>
        <v>0</v>
      </c>
      <c r="Q889" s="157">
        <v>0</v>
      </c>
      <c r="R889" s="157">
        <f t="shared" si="12"/>
        <v>0</v>
      </c>
      <c r="S889" s="157">
        <v>0</v>
      </c>
      <c r="T889" s="158">
        <f t="shared" si="13"/>
        <v>0</v>
      </c>
      <c r="AR889" s="159" t="s">
        <v>461</v>
      </c>
      <c r="AT889" s="159" t="s">
        <v>373</v>
      </c>
      <c r="AU889" s="159" t="s">
        <v>88</v>
      </c>
      <c r="AY889" s="17" t="s">
        <v>371</v>
      </c>
      <c r="BE889" s="160">
        <f t="shared" si="14"/>
        <v>0</v>
      </c>
      <c r="BF889" s="160">
        <f t="shared" si="15"/>
        <v>0</v>
      </c>
      <c r="BG889" s="160">
        <f t="shared" si="16"/>
        <v>0</v>
      </c>
      <c r="BH889" s="160">
        <f t="shared" si="17"/>
        <v>0</v>
      </c>
      <c r="BI889" s="160">
        <f t="shared" si="18"/>
        <v>0</v>
      </c>
      <c r="BJ889" s="17" t="s">
        <v>88</v>
      </c>
      <c r="BK889" s="160">
        <f t="shared" si="19"/>
        <v>0</v>
      </c>
      <c r="BL889" s="17" t="s">
        <v>461</v>
      </c>
      <c r="BM889" s="159" t="s">
        <v>4578</v>
      </c>
    </row>
    <row r="890" spans="2:65" s="1" customFormat="1" ht="33" customHeight="1" x14ac:dyDescent="0.2">
      <c r="B890" s="147"/>
      <c r="C890" s="148" t="s">
        <v>1306</v>
      </c>
      <c r="D890" s="148" t="s">
        <v>373</v>
      </c>
      <c r="E890" s="149" t="s">
        <v>4579</v>
      </c>
      <c r="F890" s="150" t="s">
        <v>4580</v>
      </c>
      <c r="G890" s="151" t="s">
        <v>513</v>
      </c>
      <c r="H890" s="152">
        <v>17</v>
      </c>
      <c r="I890" s="153"/>
      <c r="J890" s="154">
        <f t="shared" si="10"/>
        <v>0</v>
      </c>
      <c r="K890" s="150"/>
      <c r="L890" s="32"/>
      <c r="M890" s="155" t="s">
        <v>1</v>
      </c>
      <c r="N890" s="156" t="s">
        <v>41</v>
      </c>
      <c r="P890" s="157">
        <f t="shared" si="11"/>
        <v>0</v>
      </c>
      <c r="Q890" s="157">
        <v>0</v>
      </c>
      <c r="R890" s="157">
        <f t="shared" si="12"/>
        <v>0</v>
      </c>
      <c r="S890" s="157">
        <v>0</v>
      </c>
      <c r="T890" s="158">
        <f t="shared" si="13"/>
        <v>0</v>
      </c>
      <c r="AR890" s="159" t="s">
        <v>461</v>
      </c>
      <c r="AT890" s="159" t="s">
        <v>373</v>
      </c>
      <c r="AU890" s="159" t="s">
        <v>88</v>
      </c>
      <c r="AY890" s="17" t="s">
        <v>371</v>
      </c>
      <c r="BE890" s="160">
        <f t="shared" si="14"/>
        <v>0</v>
      </c>
      <c r="BF890" s="160">
        <f t="shared" si="15"/>
        <v>0</v>
      </c>
      <c r="BG890" s="160">
        <f t="shared" si="16"/>
        <v>0</v>
      </c>
      <c r="BH890" s="160">
        <f t="shared" si="17"/>
        <v>0</v>
      </c>
      <c r="BI890" s="160">
        <f t="shared" si="18"/>
        <v>0</v>
      </c>
      <c r="BJ890" s="17" t="s">
        <v>88</v>
      </c>
      <c r="BK890" s="160">
        <f t="shared" si="19"/>
        <v>0</v>
      </c>
      <c r="BL890" s="17" t="s">
        <v>461</v>
      </c>
      <c r="BM890" s="159" t="s">
        <v>4581</v>
      </c>
    </row>
    <row r="891" spans="2:65" s="1" customFormat="1" ht="33" customHeight="1" x14ac:dyDescent="0.2">
      <c r="B891" s="147"/>
      <c r="C891" s="148" t="s">
        <v>1311</v>
      </c>
      <c r="D891" s="148" t="s">
        <v>373</v>
      </c>
      <c r="E891" s="149" t="s">
        <v>4582</v>
      </c>
      <c r="F891" s="150" t="s">
        <v>4583</v>
      </c>
      <c r="G891" s="151" t="s">
        <v>513</v>
      </c>
      <c r="H891" s="152">
        <v>1</v>
      </c>
      <c r="I891" s="153"/>
      <c r="J891" s="154">
        <f t="shared" si="10"/>
        <v>0</v>
      </c>
      <c r="K891" s="150"/>
      <c r="L891" s="32"/>
      <c r="M891" s="155" t="s">
        <v>1</v>
      </c>
      <c r="N891" s="156" t="s">
        <v>41</v>
      </c>
      <c r="P891" s="157">
        <f t="shared" si="11"/>
        <v>0</v>
      </c>
      <c r="Q891" s="157">
        <v>0</v>
      </c>
      <c r="R891" s="157">
        <f t="shared" si="12"/>
        <v>0</v>
      </c>
      <c r="S891" s="157">
        <v>0</v>
      </c>
      <c r="T891" s="158">
        <f t="shared" si="13"/>
        <v>0</v>
      </c>
      <c r="AR891" s="159" t="s">
        <v>461</v>
      </c>
      <c r="AT891" s="159" t="s">
        <v>373</v>
      </c>
      <c r="AU891" s="159" t="s">
        <v>88</v>
      </c>
      <c r="AY891" s="17" t="s">
        <v>371</v>
      </c>
      <c r="BE891" s="160">
        <f t="shared" si="14"/>
        <v>0</v>
      </c>
      <c r="BF891" s="160">
        <f t="shared" si="15"/>
        <v>0</v>
      </c>
      <c r="BG891" s="160">
        <f t="shared" si="16"/>
        <v>0</v>
      </c>
      <c r="BH891" s="160">
        <f t="shared" si="17"/>
        <v>0</v>
      </c>
      <c r="BI891" s="160">
        <f t="shared" si="18"/>
        <v>0</v>
      </c>
      <c r="BJ891" s="17" t="s">
        <v>88</v>
      </c>
      <c r="BK891" s="160">
        <f t="shared" si="19"/>
        <v>0</v>
      </c>
      <c r="BL891" s="17" t="s">
        <v>461</v>
      </c>
      <c r="BM891" s="159" t="s">
        <v>4584</v>
      </c>
    </row>
    <row r="892" spans="2:65" s="1" customFormat="1" ht="33" customHeight="1" x14ac:dyDescent="0.2">
      <c r="B892" s="147"/>
      <c r="C892" s="148" t="s">
        <v>1315</v>
      </c>
      <c r="D892" s="148" t="s">
        <v>373</v>
      </c>
      <c r="E892" s="149" t="s">
        <v>4585</v>
      </c>
      <c r="F892" s="150" t="s">
        <v>4586</v>
      </c>
      <c r="G892" s="151" t="s">
        <v>513</v>
      </c>
      <c r="H892" s="152">
        <v>1</v>
      </c>
      <c r="I892" s="153"/>
      <c r="J892" s="154">
        <f t="shared" si="10"/>
        <v>0</v>
      </c>
      <c r="K892" s="150"/>
      <c r="L892" s="32"/>
      <c r="M892" s="155" t="s">
        <v>1</v>
      </c>
      <c r="N892" s="156" t="s">
        <v>41</v>
      </c>
      <c r="P892" s="157">
        <f t="shared" si="11"/>
        <v>0</v>
      </c>
      <c r="Q892" s="157">
        <v>0</v>
      </c>
      <c r="R892" s="157">
        <f t="shared" si="12"/>
        <v>0</v>
      </c>
      <c r="S892" s="157">
        <v>0</v>
      </c>
      <c r="T892" s="158">
        <f t="shared" si="13"/>
        <v>0</v>
      </c>
      <c r="AR892" s="159" t="s">
        <v>461</v>
      </c>
      <c r="AT892" s="159" t="s">
        <v>373</v>
      </c>
      <c r="AU892" s="159" t="s">
        <v>88</v>
      </c>
      <c r="AY892" s="17" t="s">
        <v>371</v>
      </c>
      <c r="BE892" s="160">
        <f t="shared" si="14"/>
        <v>0</v>
      </c>
      <c r="BF892" s="160">
        <f t="shared" si="15"/>
        <v>0</v>
      </c>
      <c r="BG892" s="160">
        <f t="shared" si="16"/>
        <v>0</v>
      </c>
      <c r="BH892" s="160">
        <f t="shared" si="17"/>
        <v>0</v>
      </c>
      <c r="BI892" s="160">
        <f t="shared" si="18"/>
        <v>0</v>
      </c>
      <c r="BJ892" s="17" t="s">
        <v>88</v>
      </c>
      <c r="BK892" s="160">
        <f t="shared" si="19"/>
        <v>0</v>
      </c>
      <c r="BL892" s="17" t="s">
        <v>461</v>
      </c>
      <c r="BM892" s="159" t="s">
        <v>4587</v>
      </c>
    </row>
    <row r="893" spans="2:65" s="1" customFormat="1" ht="37.9" customHeight="1" x14ac:dyDescent="0.2">
      <c r="B893" s="147"/>
      <c r="C893" s="148" t="s">
        <v>1320</v>
      </c>
      <c r="D893" s="148" t="s">
        <v>373</v>
      </c>
      <c r="E893" s="149" t="s">
        <v>4588</v>
      </c>
      <c r="F893" s="150" t="s">
        <v>4589</v>
      </c>
      <c r="G893" s="151" t="s">
        <v>513</v>
      </c>
      <c r="H893" s="152">
        <v>1</v>
      </c>
      <c r="I893" s="153"/>
      <c r="J893" s="154">
        <f t="shared" si="10"/>
        <v>0</v>
      </c>
      <c r="K893" s="150"/>
      <c r="L893" s="32"/>
      <c r="M893" s="155" t="s">
        <v>1</v>
      </c>
      <c r="N893" s="156" t="s">
        <v>41</v>
      </c>
      <c r="P893" s="157">
        <f t="shared" si="11"/>
        <v>0</v>
      </c>
      <c r="Q893" s="157">
        <v>0</v>
      </c>
      <c r="R893" s="157">
        <f t="shared" si="12"/>
        <v>0</v>
      </c>
      <c r="S893" s="157">
        <v>0</v>
      </c>
      <c r="T893" s="158">
        <f t="shared" si="13"/>
        <v>0</v>
      </c>
      <c r="AR893" s="159" t="s">
        <v>461</v>
      </c>
      <c r="AT893" s="159" t="s">
        <v>373</v>
      </c>
      <c r="AU893" s="159" t="s">
        <v>88</v>
      </c>
      <c r="AY893" s="17" t="s">
        <v>371</v>
      </c>
      <c r="BE893" s="160">
        <f t="shared" si="14"/>
        <v>0</v>
      </c>
      <c r="BF893" s="160">
        <f t="shared" si="15"/>
        <v>0</v>
      </c>
      <c r="BG893" s="160">
        <f t="shared" si="16"/>
        <v>0</v>
      </c>
      <c r="BH893" s="160">
        <f t="shared" si="17"/>
        <v>0</v>
      </c>
      <c r="BI893" s="160">
        <f t="shared" si="18"/>
        <v>0</v>
      </c>
      <c r="BJ893" s="17" t="s">
        <v>88</v>
      </c>
      <c r="BK893" s="160">
        <f t="shared" si="19"/>
        <v>0</v>
      </c>
      <c r="BL893" s="17" t="s">
        <v>461</v>
      </c>
      <c r="BM893" s="159" t="s">
        <v>4590</v>
      </c>
    </row>
    <row r="894" spans="2:65" s="1" customFormat="1" ht="33" customHeight="1" x14ac:dyDescent="0.2">
      <c r="B894" s="147"/>
      <c r="C894" s="148" t="s">
        <v>1325</v>
      </c>
      <c r="D894" s="148" t="s">
        <v>373</v>
      </c>
      <c r="E894" s="149" t="s">
        <v>4591</v>
      </c>
      <c r="F894" s="150" t="s">
        <v>4592</v>
      </c>
      <c r="G894" s="151" t="s">
        <v>513</v>
      </c>
      <c r="H894" s="152">
        <v>2</v>
      </c>
      <c r="I894" s="153"/>
      <c r="J894" s="154">
        <f t="shared" si="10"/>
        <v>0</v>
      </c>
      <c r="K894" s="150"/>
      <c r="L894" s="32"/>
      <c r="M894" s="155" t="s">
        <v>1</v>
      </c>
      <c r="N894" s="156" t="s">
        <v>41</v>
      </c>
      <c r="P894" s="157">
        <f t="shared" si="11"/>
        <v>0</v>
      </c>
      <c r="Q894" s="157">
        <v>0</v>
      </c>
      <c r="R894" s="157">
        <f t="shared" si="12"/>
        <v>0</v>
      </c>
      <c r="S894" s="157">
        <v>0</v>
      </c>
      <c r="T894" s="158">
        <f t="shared" si="13"/>
        <v>0</v>
      </c>
      <c r="AR894" s="159" t="s">
        <v>461</v>
      </c>
      <c r="AT894" s="159" t="s">
        <v>373</v>
      </c>
      <c r="AU894" s="159" t="s">
        <v>88</v>
      </c>
      <c r="AY894" s="17" t="s">
        <v>371</v>
      </c>
      <c r="BE894" s="160">
        <f t="shared" si="14"/>
        <v>0</v>
      </c>
      <c r="BF894" s="160">
        <f t="shared" si="15"/>
        <v>0</v>
      </c>
      <c r="BG894" s="160">
        <f t="shared" si="16"/>
        <v>0</v>
      </c>
      <c r="BH894" s="160">
        <f t="shared" si="17"/>
        <v>0</v>
      </c>
      <c r="BI894" s="160">
        <f t="shared" si="18"/>
        <v>0</v>
      </c>
      <c r="BJ894" s="17" t="s">
        <v>88</v>
      </c>
      <c r="BK894" s="160">
        <f t="shared" si="19"/>
        <v>0</v>
      </c>
      <c r="BL894" s="17" t="s">
        <v>461</v>
      </c>
      <c r="BM894" s="159" t="s">
        <v>4593</v>
      </c>
    </row>
    <row r="895" spans="2:65" s="1" customFormat="1" ht="33" customHeight="1" x14ac:dyDescent="0.2">
      <c r="B895" s="147"/>
      <c r="C895" s="148" t="s">
        <v>1330</v>
      </c>
      <c r="D895" s="148" t="s">
        <v>373</v>
      </c>
      <c r="E895" s="149" t="s">
        <v>4594</v>
      </c>
      <c r="F895" s="150" t="s">
        <v>4595</v>
      </c>
      <c r="G895" s="151" t="s">
        <v>513</v>
      </c>
      <c r="H895" s="152">
        <v>1</v>
      </c>
      <c r="I895" s="153"/>
      <c r="J895" s="154">
        <f t="shared" si="10"/>
        <v>0</v>
      </c>
      <c r="K895" s="150"/>
      <c r="L895" s="32"/>
      <c r="M895" s="155" t="s">
        <v>1</v>
      </c>
      <c r="N895" s="156" t="s">
        <v>41</v>
      </c>
      <c r="P895" s="157">
        <f t="shared" si="11"/>
        <v>0</v>
      </c>
      <c r="Q895" s="157">
        <v>0</v>
      </c>
      <c r="R895" s="157">
        <f t="shared" si="12"/>
        <v>0</v>
      </c>
      <c r="S895" s="157">
        <v>0</v>
      </c>
      <c r="T895" s="158">
        <f t="shared" si="13"/>
        <v>0</v>
      </c>
      <c r="AR895" s="159" t="s">
        <v>461</v>
      </c>
      <c r="AT895" s="159" t="s">
        <v>373</v>
      </c>
      <c r="AU895" s="159" t="s">
        <v>88</v>
      </c>
      <c r="AY895" s="17" t="s">
        <v>371</v>
      </c>
      <c r="BE895" s="160">
        <f t="shared" si="14"/>
        <v>0</v>
      </c>
      <c r="BF895" s="160">
        <f t="shared" si="15"/>
        <v>0</v>
      </c>
      <c r="BG895" s="160">
        <f t="shared" si="16"/>
        <v>0</v>
      </c>
      <c r="BH895" s="160">
        <f t="shared" si="17"/>
        <v>0</v>
      </c>
      <c r="BI895" s="160">
        <f t="shared" si="18"/>
        <v>0</v>
      </c>
      <c r="BJ895" s="17" t="s">
        <v>88</v>
      </c>
      <c r="BK895" s="160">
        <f t="shared" si="19"/>
        <v>0</v>
      </c>
      <c r="BL895" s="17" t="s">
        <v>461</v>
      </c>
      <c r="BM895" s="159" t="s">
        <v>4596</v>
      </c>
    </row>
    <row r="896" spans="2:65" s="1" customFormat="1" ht="33" customHeight="1" x14ac:dyDescent="0.2">
      <c r="B896" s="147"/>
      <c r="C896" s="148" t="s">
        <v>1335</v>
      </c>
      <c r="D896" s="148" t="s">
        <v>373</v>
      </c>
      <c r="E896" s="149" t="s">
        <v>4597</v>
      </c>
      <c r="F896" s="150" t="s">
        <v>4598</v>
      </c>
      <c r="G896" s="151" t="s">
        <v>513</v>
      </c>
      <c r="H896" s="152">
        <v>1</v>
      </c>
      <c r="I896" s="153"/>
      <c r="J896" s="154">
        <f t="shared" si="10"/>
        <v>0</v>
      </c>
      <c r="K896" s="150"/>
      <c r="L896" s="32"/>
      <c r="M896" s="155" t="s">
        <v>1</v>
      </c>
      <c r="N896" s="156" t="s">
        <v>41</v>
      </c>
      <c r="P896" s="157">
        <f t="shared" si="11"/>
        <v>0</v>
      </c>
      <c r="Q896" s="157">
        <v>0</v>
      </c>
      <c r="R896" s="157">
        <f t="shared" si="12"/>
        <v>0</v>
      </c>
      <c r="S896" s="157">
        <v>0</v>
      </c>
      <c r="T896" s="158">
        <f t="shared" si="13"/>
        <v>0</v>
      </c>
      <c r="AR896" s="159" t="s">
        <v>461</v>
      </c>
      <c r="AT896" s="159" t="s">
        <v>373</v>
      </c>
      <c r="AU896" s="159" t="s">
        <v>88</v>
      </c>
      <c r="AY896" s="17" t="s">
        <v>371</v>
      </c>
      <c r="BE896" s="160">
        <f t="shared" si="14"/>
        <v>0</v>
      </c>
      <c r="BF896" s="160">
        <f t="shared" si="15"/>
        <v>0</v>
      </c>
      <c r="BG896" s="160">
        <f t="shared" si="16"/>
        <v>0</v>
      </c>
      <c r="BH896" s="160">
        <f t="shared" si="17"/>
        <v>0</v>
      </c>
      <c r="BI896" s="160">
        <f t="shared" si="18"/>
        <v>0</v>
      </c>
      <c r="BJ896" s="17" t="s">
        <v>88</v>
      </c>
      <c r="BK896" s="160">
        <f t="shared" si="19"/>
        <v>0</v>
      </c>
      <c r="BL896" s="17" t="s">
        <v>461</v>
      </c>
      <c r="BM896" s="159" t="s">
        <v>4599</v>
      </c>
    </row>
    <row r="897" spans="2:65" s="1" customFormat="1" ht="24.2" customHeight="1" x14ac:dyDescent="0.2">
      <c r="B897" s="147"/>
      <c r="C897" s="148" t="s">
        <v>1340</v>
      </c>
      <c r="D897" s="148" t="s">
        <v>373</v>
      </c>
      <c r="E897" s="149" t="s">
        <v>2626</v>
      </c>
      <c r="F897" s="150" t="s">
        <v>2627</v>
      </c>
      <c r="G897" s="151" t="s">
        <v>1408</v>
      </c>
      <c r="H897" s="199"/>
      <c r="I897" s="153"/>
      <c r="J897" s="154">
        <f t="shared" si="10"/>
        <v>0</v>
      </c>
      <c r="K897" s="150"/>
      <c r="L897" s="32"/>
      <c r="M897" s="155" t="s">
        <v>1</v>
      </c>
      <c r="N897" s="156" t="s">
        <v>41</v>
      </c>
      <c r="P897" s="157">
        <f t="shared" si="11"/>
        <v>0</v>
      </c>
      <c r="Q897" s="157">
        <v>0</v>
      </c>
      <c r="R897" s="157">
        <f t="shared" si="12"/>
        <v>0</v>
      </c>
      <c r="S897" s="157">
        <v>0</v>
      </c>
      <c r="T897" s="158">
        <f t="shared" si="13"/>
        <v>0</v>
      </c>
      <c r="AR897" s="159" t="s">
        <v>461</v>
      </c>
      <c r="AT897" s="159" t="s">
        <v>373</v>
      </c>
      <c r="AU897" s="159" t="s">
        <v>88</v>
      </c>
      <c r="AY897" s="17" t="s">
        <v>371</v>
      </c>
      <c r="BE897" s="160">
        <f t="shared" si="14"/>
        <v>0</v>
      </c>
      <c r="BF897" s="160">
        <f t="shared" si="15"/>
        <v>0</v>
      </c>
      <c r="BG897" s="160">
        <f t="shared" si="16"/>
        <v>0</v>
      </c>
      <c r="BH897" s="160">
        <f t="shared" si="17"/>
        <v>0</v>
      </c>
      <c r="BI897" s="160">
        <f t="shared" si="18"/>
        <v>0</v>
      </c>
      <c r="BJ897" s="17" t="s">
        <v>88</v>
      </c>
      <c r="BK897" s="160">
        <f t="shared" si="19"/>
        <v>0</v>
      </c>
      <c r="BL897" s="17" t="s">
        <v>461</v>
      </c>
      <c r="BM897" s="159" t="s">
        <v>4600</v>
      </c>
    </row>
    <row r="898" spans="2:65" s="11" customFormat="1" ht="22.9" customHeight="1" x14ac:dyDescent="0.2">
      <c r="B898" s="136"/>
      <c r="D898" s="137" t="s">
        <v>74</v>
      </c>
      <c r="E898" s="145" t="s">
        <v>2629</v>
      </c>
      <c r="F898" s="145" t="s">
        <v>2630</v>
      </c>
      <c r="I898" s="139"/>
      <c r="J898" s="146">
        <f>BK898</f>
        <v>0</v>
      </c>
      <c r="L898" s="136"/>
      <c r="M898" s="140"/>
      <c r="P898" s="141">
        <f>SUM(P899:P1009)</f>
        <v>0</v>
      </c>
      <c r="R898" s="141">
        <f>SUM(R899:R1009)</f>
        <v>0.12603834500000022</v>
      </c>
      <c r="T898" s="142">
        <f>SUM(T899:T1009)</f>
        <v>1.9681319999999998</v>
      </c>
      <c r="AR898" s="137" t="s">
        <v>88</v>
      </c>
      <c r="AT898" s="143" t="s">
        <v>74</v>
      </c>
      <c r="AU898" s="143" t="s">
        <v>82</v>
      </c>
      <c r="AY898" s="137" t="s">
        <v>371</v>
      </c>
      <c r="BK898" s="144">
        <f>SUM(BK899:BK1009)</f>
        <v>0</v>
      </c>
    </row>
    <row r="899" spans="2:65" s="1" customFormat="1" ht="24.2" customHeight="1" x14ac:dyDescent="0.2">
      <c r="B899" s="147"/>
      <c r="C899" s="148" t="s">
        <v>1346</v>
      </c>
      <c r="D899" s="148" t="s">
        <v>373</v>
      </c>
      <c r="E899" s="149" t="s">
        <v>4601</v>
      </c>
      <c r="F899" s="150" t="s">
        <v>4602</v>
      </c>
      <c r="G899" s="151" t="s">
        <v>489</v>
      </c>
      <c r="H899" s="152">
        <v>9.5500000000000007</v>
      </c>
      <c r="I899" s="153"/>
      <c r="J899" s="154">
        <f>ROUND(I899*H899,2)</f>
        <v>0</v>
      </c>
      <c r="K899" s="150"/>
      <c r="L899" s="32"/>
      <c r="M899" s="155" t="s">
        <v>1</v>
      </c>
      <c r="N899" s="156" t="s">
        <v>41</v>
      </c>
      <c r="P899" s="157">
        <f>O899*H899</f>
        <v>0</v>
      </c>
      <c r="Q899" s="157">
        <v>4.5899999999999998E-5</v>
      </c>
      <c r="R899" s="157">
        <f>Q899*H899</f>
        <v>4.3834500000000003E-4</v>
      </c>
      <c r="S899" s="157">
        <v>0</v>
      </c>
      <c r="T899" s="158">
        <f>S899*H899</f>
        <v>0</v>
      </c>
      <c r="AR899" s="159" t="s">
        <v>461</v>
      </c>
      <c r="AT899" s="159" t="s">
        <v>373</v>
      </c>
      <c r="AU899" s="159" t="s">
        <v>88</v>
      </c>
      <c r="AY899" s="17" t="s">
        <v>371</v>
      </c>
      <c r="BE899" s="160">
        <f>IF(N899="základná",J899,0)</f>
        <v>0</v>
      </c>
      <c r="BF899" s="160">
        <f>IF(N899="znížená",J899,0)</f>
        <v>0</v>
      </c>
      <c r="BG899" s="160">
        <f>IF(N899="zákl. prenesená",J899,0)</f>
        <v>0</v>
      </c>
      <c r="BH899" s="160">
        <f>IF(N899="zníž. prenesená",J899,0)</f>
        <v>0</v>
      </c>
      <c r="BI899" s="160">
        <f>IF(N899="nulová",J899,0)</f>
        <v>0</v>
      </c>
      <c r="BJ899" s="17" t="s">
        <v>88</v>
      </c>
      <c r="BK899" s="160">
        <f>ROUND(I899*H899,2)</f>
        <v>0</v>
      </c>
      <c r="BL899" s="17" t="s">
        <v>461</v>
      </c>
      <c r="BM899" s="159" t="s">
        <v>4603</v>
      </c>
    </row>
    <row r="900" spans="2:65" s="12" customFormat="1" ht="11.25" x14ac:dyDescent="0.2">
      <c r="B900" s="161"/>
      <c r="D900" s="162" t="s">
        <v>379</v>
      </c>
      <c r="E900" s="163" t="s">
        <v>1</v>
      </c>
      <c r="F900" s="164" t="s">
        <v>4056</v>
      </c>
      <c r="H900" s="163" t="s">
        <v>1</v>
      </c>
      <c r="I900" s="165"/>
      <c r="L900" s="161"/>
      <c r="M900" s="166"/>
      <c r="T900" s="167"/>
      <c r="AT900" s="163" t="s">
        <v>379</v>
      </c>
      <c r="AU900" s="163" t="s">
        <v>88</v>
      </c>
      <c r="AV900" s="12" t="s">
        <v>82</v>
      </c>
      <c r="AW900" s="12" t="s">
        <v>31</v>
      </c>
      <c r="AX900" s="12" t="s">
        <v>75</v>
      </c>
      <c r="AY900" s="163" t="s">
        <v>371</v>
      </c>
    </row>
    <row r="901" spans="2:65" s="12" customFormat="1" ht="11.25" x14ac:dyDescent="0.2">
      <c r="B901" s="161"/>
      <c r="D901" s="162" t="s">
        <v>379</v>
      </c>
      <c r="E901" s="163" t="s">
        <v>1</v>
      </c>
      <c r="F901" s="164" t="s">
        <v>4604</v>
      </c>
      <c r="H901" s="163" t="s">
        <v>1</v>
      </c>
      <c r="I901" s="165"/>
      <c r="L901" s="161"/>
      <c r="M901" s="166"/>
      <c r="T901" s="167"/>
      <c r="AT901" s="163" t="s">
        <v>379</v>
      </c>
      <c r="AU901" s="163" t="s">
        <v>88</v>
      </c>
      <c r="AV901" s="12" t="s">
        <v>82</v>
      </c>
      <c r="AW901" s="12" t="s">
        <v>31</v>
      </c>
      <c r="AX901" s="12" t="s">
        <v>75</v>
      </c>
      <c r="AY901" s="163" t="s">
        <v>371</v>
      </c>
    </row>
    <row r="902" spans="2:65" s="13" customFormat="1" ht="11.25" x14ac:dyDescent="0.2">
      <c r="B902" s="168"/>
      <c r="D902" s="162" t="s">
        <v>379</v>
      </c>
      <c r="E902" s="169" t="s">
        <v>1</v>
      </c>
      <c r="F902" s="170" t="s">
        <v>4605</v>
      </c>
      <c r="H902" s="171">
        <v>4.6500000000000004</v>
      </c>
      <c r="I902" s="172"/>
      <c r="L902" s="168"/>
      <c r="M902" s="173"/>
      <c r="T902" s="174"/>
      <c r="AT902" s="169" t="s">
        <v>379</v>
      </c>
      <c r="AU902" s="169" t="s">
        <v>88</v>
      </c>
      <c r="AV902" s="13" t="s">
        <v>88</v>
      </c>
      <c r="AW902" s="13" t="s">
        <v>31</v>
      </c>
      <c r="AX902" s="13" t="s">
        <v>75</v>
      </c>
      <c r="AY902" s="169" t="s">
        <v>371</v>
      </c>
    </row>
    <row r="903" spans="2:65" s="12" customFormat="1" ht="11.25" x14ac:dyDescent="0.2">
      <c r="B903" s="161"/>
      <c r="D903" s="162" t="s">
        <v>379</v>
      </c>
      <c r="E903" s="163" t="s">
        <v>1</v>
      </c>
      <c r="F903" s="164" t="s">
        <v>4606</v>
      </c>
      <c r="H903" s="163" t="s">
        <v>1</v>
      </c>
      <c r="I903" s="165"/>
      <c r="L903" s="161"/>
      <c r="M903" s="166"/>
      <c r="T903" s="167"/>
      <c r="AT903" s="163" t="s">
        <v>379</v>
      </c>
      <c r="AU903" s="163" t="s">
        <v>88</v>
      </c>
      <c r="AV903" s="12" t="s">
        <v>82</v>
      </c>
      <c r="AW903" s="12" t="s">
        <v>31</v>
      </c>
      <c r="AX903" s="12" t="s">
        <v>75</v>
      </c>
      <c r="AY903" s="163" t="s">
        <v>371</v>
      </c>
    </row>
    <row r="904" spans="2:65" s="13" customFormat="1" ht="11.25" x14ac:dyDescent="0.2">
      <c r="B904" s="168"/>
      <c r="D904" s="162" t="s">
        <v>379</v>
      </c>
      <c r="E904" s="169" t="s">
        <v>1</v>
      </c>
      <c r="F904" s="170" t="s">
        <v>4607</v>
      </c>
      <c r="H904" s="171">
        <v>3.05</v>
      </c>
      <c r="I904" s="172"/>
      <c r="L904" s="168"/>
      <c r="M904" s="173"/>
      <c r="T904" s="174"/>
      <c r="AT904" s="169" t="s">
        <v>379</v>
      </c>
      <c r="AU904" s="169" t="s">
        <v>88</v>
      </c>
      <c r="AV904" s="13" t="s">
        <v>88</v>
      </c>
      <c r="AW904" s="13" t="s">
        <v>31</v>
      </c>
      <c r="AX904" s="13" t="s">
        <v>75</v>
      </c>
      <c r="AY904" s="169" t="s">
        <v>371</v>
      </c>
    </row>
    <row r="905" spans="2:65" s="12" customFormat="1" ht="11.25" x14ac:dyDescent="0.2">
      <c r="B905" s="161"/>
      <c r="D905" s="162" t="s">
        <v>379</v>
      </c>
      <c r="E905" s="163" t="s">
        <v>1</v>
      </c>
      <c r="F905" s="164" t="s">
        <v>4608</v>
      </c>
      <c r="H905" s="163" t="s">
        <v>1</v>
      </c>
      <c r="I905" s="165"/>
      <c r="L905" s="161"/>
      <c r="M905" s="166"/>
      <c r="T905" s="167"/>
      <c r="AT905" s="163" t="s">
        <v>379</v>
      </c>
      <c r="AU905" s="163" t="s">
        <v>88</v>
      </c>
      <c r="AV905" s="12" t="s">
        <v>82</v>
      </c>
      <c r="AW905" s="12" t="s">
        <v>31</v>
      </c>
      <c r="AX905" s="12" t="s">
        <v>75</v>
      </c>
      <c r="AY905" s="163" t="s">
        <v>371</v>
      </c>
    </row>
    <row r="906" spans="2:65" s="13" customFormat="1" ht="11.25" x14ac:dyDescent="0.2">
      <c r="B906" s="168"/>
      <c r="D906" s="162" t="s">
        <v>379</v>
      </c>
      <c r="E906" s="169" t="s">
        <v>1</v>
      </c>
      <c r="F906" s="170" t="s">
        <v>4609</v>
      </c>
      <c r="H906" s="171">
        <v>1.85</v>
      </c>
      <c r="I906" s="172"/>
      <c r="L906" s="168"/>
      <c r="M906" s="173"/>
      <c r="T906" s="174"/>
      <c r="AT906" s="169" t="s">
        <v>379</v>
      </c>
      <c r="AU906" s="169" t="s">
        <v>88</v>
      </c>
      <c r="AV906" s="13" t="s">
        <v>88</v>
      </c>
      <c r="AW906" s="13" t="s">
        <v>31</v>
      </c>
      <c r="AX906" s="13" t="s">
        <v>75</v>
      </c>
      <c r="AY906" s="169" t="s">
        <v>371</v>
      </c>
    </row>
    <row r="907" spans="2:65" s="15" customFormat="1" ht="11.25" x14ac:dyDescent="0.2">
      <c r="B907" s="182"/>
      <c r="D907" s="162" t="s">
        <v>379</v>
      </c>
      <c r="E907" s="183" t="s">
        <v>1</v>
      </c>
      <c r="F907" s="184" t="s">
        <v>385</v>
      </c>
      <c r="H907" s="185">
        <v>9.5500000000000007</v>
      </c>
      <c r="I907" s="186"/>
      <c r="L907" s="182"/>
      <c r="M907" s="187"/>
      <c r="T907" s="188"/>
      <c r="AT907" s="183" t="s">
        <v>379</v>
      </c>
      <c r="AU907" s="183" t="s">
        <v>88</v>
      </c>
      <c r="AV907" s="15" t="s">
        <v>377</v>
      </c>
      <c r="AW907" s="15" t="s">
        <v>31</v>
      </c>
      <c r="AX907" s="15" t="s">
        <v>82</v>
      </c>
      <c r="AY907" s="183" t="s">
        <v>371</v>
      </c>
    </row>
    <row r="908" spans="2:65" s="1" customFormat="1" ht="24.2" customHeight="1" x14ac:dyDescent="0.2">
      <c r="B908" s="147"/>
      <c r="C908" s="189" t="s">
        <v>1350</v>
      </c>
      <c r="D908" s="189" t="s">
        <v>891</v>
      </c>
      <c r="E908" s="190" t="s">
        <v>4610</v>
      </c>
      <c r="F908" s="191" t="s">
        <v>4611</v>
      </c>
      <c r="G908" s="192" t="s">
        <v>489</v>
      </c>
      <c r="H908" s="193">
        <v>4.6500000000000004</v>
      </c>
      <c r="I908" s="194"/>
      <c r="J908" s="195">
        <f>ROUND(I908*H908,2)</f>
        <v>0</v>
      </c>
      <c r="K908" s="191"/>
      <c r="L908" s="196"/>
      <c r="M908" s="197" t="s">
        <v>1</v>
      </c>
      <c r="N908" s="198" t="s">
        <v>41</v>
      </c>
      <c r="P908" s="157">
        <f>O908*H908</f>
        <v>0</v>
      </c>
      <c r="Q908" s="157">
        <v>8.0000000000000002E-3</v>
      </c>
      <c r="R908" s="157">
        <f>Q908*H908</f>
        <v>3.7200000000000004E-2</v>
      </c>
      <c r="S908" s="157">
        <v>0</v>
      </c>
      <c r="T908" s="158">
        <f>S908*H908</f>
        <v>0</v>
      </c>
      <c r="AR908" s="159" t="s">
        <v>566</v>
      </c>
      <c r="AT908" s="159" t="s">
        <v>891</v>
      </c>
      <c r="AU908" s="159" t="s">
        <v>88</v>
      </c>
      <c r="AY908" s="17" t="s">
        <v>371</v>
      </c>
      <c r="BE908" s="160">
        <f>IF(N908="základná",J908,0)</f>
        <v>0</v>
      </c>
      <c r="BF908" s="160">
        <f>IF(N908="znížená",J908,0)</f>
        <v>0</v>
      </c>
      <c r="BG908" s="160">
        <f>IF(N908="zákl. prenesená",J908,0)</f>
        <v>0</v>
      </c>
      <c r="BH908" s="160">
        <f>IF(N908="zníž. prenesená",J908,0)</f>
        <v>0</v>
      </c>
      <c r="BI908" s="160">
        <f>IF(N908="nulová",J908,0)</f>
        <v>0</v>
      </c>
      <c r="BJ908" s="17" t="s">
        <v>88</v>
      </c>
      <c r="BK908" s="160">
        <f>ROUND(I908*H908,2)</f>
        <v>0</v>
      </c>
      <c r="BL908" s="17" t="s">
        <v>461</v>
      </c>
      <c r="BM908" s="159" t="s">
        <v>4612</v>
      </c>
    </row>
    <row r="909" spans="2:65" s="12" customFormat="1" ht="11.25" x14ac:dyDescent="0.2">
      <c r="B909" s="161"/>
      <c r="D909" s="162" t="s">
        <v>379</v>
      </c>
      <c r="E909" s="163" t="s">
        <v>1</v>
      </c>
      <c r="F909" s="164" t="s">
        <v>4056</v>
      </c>
      <c r="H909" s="163" t="s">
        <v>1</v>
      </c>
      <c r="I909" s="165"/>
      <c r="L909" s="161"/>
      <c r="M909" s="166"/>
      <c r="T909" s="167"/>
      <c r="AT909" s="163" t="s">
        <v>379</v>
      </c>
      <c r="AU909" s="163" t="s">
        <v>88</v>
      </c>
      <c r="AV909" s="12" t="s">
        <v>82</v>
      </c>
      <c r="AW909" s="12" t="s">
        <v>31</v>
      </c>
      <c r="AX909" s="12" t="s">
        <v>75</v>
      </c>
      <c r="AY909" s="163" t="s">
        <v>371</v>
      </c>
    </row>
    <row r="910" spans="2:65" s="12" customFormat="1" ht="11.25" x14ac:dyDescent="0.2">
      <c r="B910" s="161"/>
      <c r="D910" s="162" t="s">
        <v>379</v>
      </c>
      <c r="E910" s="163" t="s">
        <v>1</v>
      </c>
      <c r="F910" s="164" t="s">
        <v>4604</v>
      </c>
      <c r="H910" s="163" t="s">
        <v>1</v>
      </c>
      <c r="I910" s="165"/>
      <c r="L910" s="161"/>
      <c r="M910" s="166"/>
      <c r="T910" s="167"/>
      <c r="AT910" s="163" t="s">
        <v>379</v>
      </c>
      <c r="AU910" s="163" t="s">
        <v>88</v>
      </c>
      <c r="AV910" s="12" t="s">
        <v>82</v>
      </c>
      <c r="AW910" s="12" t="s">
        <v>31</v>
      </c>
      <c r="AX910" s="12" t="s">
        <v>75</v>
      </c>
      <c r="AY910" s="163" t="s">
        <v>371</v>
      </c>
    </row>
    <row r="911" spans="2:65" s="13" customFormat="1" ht="11.25" x14ac:dyDescent="0.2">
      <c r="B911" s="168"/>
      <c r="D911" s="162" t="s">
        <v>379</v>
      </c>
      <c r="E911" s="169" t="s">
        <v>1</v>
      </c>
      <c r="F911" s="170" t="s">
        <v>4605</v>
      </c>
      <c r="H911" s="171">
        <v>4.6500000000000004</v>
      </c>
      <c r="I911" s="172"/>
      <c r="L911" s="168"/>
      <c r="M911" s="173"/>
      <c r="T911" s="174"/>
      <c r="AT911" s="169" t="s">
        <v>379</v>
      </c>
      <c r="AU911" s="169" t="s">
        <v>88</v>
      </c>
      <c r="AV911" s="13" t="s">
        <v>88</v>
      </c>
      <c r="AW911" s="13" t="s">
        <v>31</v>
      </c>
      <c r="AX911" s="13" t="s">
        <v>75</v>
      </c>
      <c r="AY911" s="169" t="s">
        <v>371</v>
      </c>
    </row>
    <row r="912" spans="2:65" s="15" customFormat="1" ht="11.25" x14ac:dyDescent="0.2">
      <c r="B912" s="182"/>
      <c r="D912" s="162" t="s">
        <v>379</v>
      </c>
      <c r="E912" s="183" t="s">
        <v>1</v>
      </c>
      <c r="F912" s="184" t="s">
        <v>385</v>
      </c>
      <c r="H912" s="185">
        <v>4.6500000000000004</v>
      </c>
      <c r="I912" s="186"/>
      <c r="L912" s="182"/>
      <c r="M912" s="187"/>
      <c r="T912" s="188"/>
      <c r="AT912" s="183" t="s">
        <v>379</v>
      </c>
      <c r="AU912" s="183" t="s">
        <v>88</v>
      </c>
      <c r="AV912" s="15" t="s">
        <v>377</v>
      </c>
      <c r="AW912" s="15" t="s">
        <v>31</v>
      </c>
      <c r="AX912" s="15" t="s">
        <v>82</v>
      </c>
      <c r="AY912" s="183" t="s">
        <v>371</v>
      </c>
    </row>
    <row r="913" spans="2:65" s="1" customFormat="1" ht="24.2" customHeight="1" x14ac:dyDescent="0.2">
      <c r="B913" s="147"/>
      <c r="C913" s="189" t="s">
        <v>1358</v>
      </c>
      <c r="D913" s="189" t="s">
        <v>891</v>
      </c>
      <c r="E913" s="190" t="s">
        <v>4613</v>
      </c>
      <c r="F913" s="191" t="s">
        <v>4614</v>
      </c>
      <c r="G913" s="192" t="s">
        <v>489</v>
      </c>
      <c r="H913" s="193">
        <v>3.05</v>
      </c>
      <c r="I913" s="194"/>
      <c r="J913" s="195">
        <f>ROUND(I913*H913,2)</f>
        <v>0</v>
      </c>
      <c r="K913" s="191"/>
      <c r="L913" s="196"/>
      <c r="M913" s="197" t="s">
        <v>1</v>
      </c>
      <c r="N913" s="198" t="s">
        <v>41</v>
      </c>
      <c r="P913" s="157">
        <f>O913*H913</f>
        <v>0</v>
      </c>
      <c r="Q913" s="157">
        <v>8.0000000000000002E-3</v>
      </c>
      <c r="R913" s="157">
        <f>Q913*H913</f>
        <v>2.4399999999999998E-2</v>
      </c>
      <c r="S913" s="157">
        <v>0</v>
      </c>
      <c r="T913" s="158">
        <f>S913*H913</f>
        <v>0</v>
      </c>
      <c r="AR913" s="159" t="s">
        <v>566</v>
      </c>
      <c r="AT913" s="159" t="s">
        <v>891</v>
      </c>
      <c r="AU913" s="159" t="s">
        <v>88</v>
      </c>
      <c r="AY913" s="17" t="s">
        <v>371</v>
      </c>
      <c r="BE913" s="160">
        <f>IF(N913="základná",J913,0)</f>
        <v>0</v>
      </c>
      <c r="BF913" s="160">
        <f>IF(N913="znížená",J913,0)</f>
        <v>0</v>
      </c>
      <c r="BG913" s="160">
        <f>IF(N913="zákl. prenesená",J913,0)</f>
        <v>0</v>
      </c>
      <c r="BH913" s="160">
        <f>IF(N913="zníž. prenesená",J913,0)</f>
        <v>0</v>
      </c>
      <c r="BI913" s="160">
        <f>IF(N913="nulová",J913,0)</f>
        <v>0</v>
      </c>
      <c r="BJ913" s="17" t="s">
        <v>88</v>
      </c>
      <c r="BK913" s="160">
        <f>ROUND(I913*H913,2)</f>
        <v>0</v>
      </c>
      <c r="BL913" s="17" t="s">
        <v>461</v>
      </c>
      <c r="BM913" s="159" t="s">
        <v>4615</v>
      </c>
    </row>
    <row r="914" spans="2:65" s="12" customFormat="1" ht="11.25" x14ac:dyDescent="0.2">
      <c r="B914" s="161"/>
      <c r="D914" s="162" t="s">
        <v>379</v>
      </c>
      <c r="E914" s="163" t="s">
        <v>1</v>
      </c>
      <c r="F914" s="164" t="s">
        <v>4056</v>
      </c>
      <c r="H914" s="163" t="s">
        <v>1</v>
      </c>
      <c r="I914" s="165"/>
      <c r="L914" s="161"/>
      <c r="M914" s="166"/>
      <c r="T914" s="167"/>
      <c r="AT914" s="163" t="s">
        <v>379</v>
      </c>
      <c r="AU914" s="163" t="s">
        <v>88</v>
      </c>
      <c r="AV914" s="12" t="s">
        <v>82</v>
      </c>
      <c r="AW914" s="12" t="s">
        <v>31</v>
      </c>
      <c r="AX914" s="12" t="s">
        <v>75</v>
      </c>
      <c r="AY914" s="163" t="s">
        <v>371</v>
      </c>
    </row>
    <row r="915" spans="2:65" s="12" customFormat="1" ht="11.25" x14ac:dyDescent="0.2">
      <c r="B915" s="161"/>
      <c r="D915" s="162" t="s">
        <v>379</v>
      </c>
      <c r="E915" s="163" t="s">
        <v>1</v>
      </c>
      <c r="F915" s="164" t="s">
        <v>4606</v>
      </c>
      <c r="H915" s="163" t="s">
        <v>1</v>
      </c>
      <c r="I915" s="165"/>
      <c r="L915" s="161"/>
      <c r="M915" s="166"/>
      <c r="T915" s="167"/>
      <c r="AT915" s="163" t="s">
        <v>379</v>
      </c>
      <c r="AU915" s="163" t="s">
        <v>88</v>
      </c>
      <c r="AV915" s="12" t="s">
        <v>82</v>
      </c>
      <c r="AW915" s="12" t="s">
        <v>31</v>
      </c>
      <c r="AX915" s="12" t="s">
        <v>75</v>
      </c>
      <c r="AY915" s="163" t="s">
        <v>371</v>
      </c>
    </row>
    <row r="916" spans="2:65" s="13" customFormat="1" ht="11.25" x14ac:dyDescent="0.2">
      <c r="B916" s="168"/>
      <c r="D916" s="162" t="s">
        <v>379</v>
      </c>
      <c r="E916" s="169" t="s">
        <v>1</v>
      </c>
      <c r="F916" s="170" t="s">
        <v>4607</v>
      </c>
      <c r="H916" s="171">
        <v>3.05</v>
      </c>
      <c r="I916" s="172"/>
      <c r="L916" s="168"/>
      <c r="M916" s="173"/>
      <c r="T916" s="174"/>
      <c r="AT916" s="169" t="s">
        <v>379</v>
      </c>
      <c r="AU916" s="169" t="s">
        <v>88</v>
      </c>
      <c r="AV916" s="13" t="s">
        <v>88</v>
      </c>
      <c r="AW916" s="13" t="s">
        <v>31</v>
      </c>
      <c r="AX916" s="13" t="s">
        <v>75</v>
      </c>
      <c r="AY916" s="169" t="s">
        <v>371</v>
      </c>
    </row>
    <row r="917" spans="2:65" s="15" customFormat="1" ht="11.25" x14ac:dyDescent="0.2">
      <c r="B917" s="182"/>
      <c r="D917" s="162" t="s">
        <v>379</v>
      </c>
      <c r="E917" s="183" t="s">
        <v>1</v>
      </c>
      <c r="F917" s="184" t="s">
        <v>385</v>
      </c>
      <c r="H917" s="185">
        <v>3.05</v>
      </c>
      <c r="I917" s="186"/>
      <c r="L917" s="182"/>
      <c r="M917" s="187"/>
      <c r="T917" s="188"/>
      <c r="AT917" s="183" t="s">
        <v>379</v>
      </c>
      <c r="AU917" s="183" t="s">
        <v>88</v>
      </c>
      <c r="AV917" s="15" t="s">
        <v>377</v>
      </c>
      <c r="AW917" s="15" t="s">
        <v>31</v>
      </c>
      <c r="AX917" s="15" t="s">
        <v>82</v>
      </c>
      <c r="AY917" s="183" t="s">
        <v>371</v>
      </c>
    </row>
    <row r="918" spans="2:65" s="1" customFormat="1" ht="24.2" customHeight="1" x14ac:dyDescent="0.2">
      <c r="B918" s="147"/>
      <c r="C918" s="189" t="s">
        <v>1364</v>
      </c>
      <c r="D918" s="189" t="s">
        <v>891</v>
      </c>
      <c r="E918" s="190" t="s">
        <v>4616</v>
      </c>
      <c r="F918" s="191" t="s">
        <v>4617</v>
      </c>
      <c r="G918" s="192" t="s">
        <v>489</v>
      </c>
      <c r="H918" s="193">
        <v>1.85</v>
      </c>
      <c r="I918" s="194"/>
      <c r="J918" s="195">
        <f>ROUND(I918*H918,2)</f>
        <v>0</v>
      </c>
      <c r="K918" s="191"/>
      <c r="L918" s="196"/>
      <c r="M918" s="197" t="s">
        <v>1</v>
      </c>
      <c r="N918" s="198" t="s">
        <v>41</v>
      </c>
      <c r="P918" s="157">
        <f>O918*H918</f>
        <v>0</v>
      </c>
      <c r="Q918" s="157">
        <v>8.0000000000000002E-3</v>
      </c>
      <c r="R918" s="157">
        <f>Q918*H918</f>
        <v>1.4800000000000001E-2</v>
      </c>
      <c r="S918" s="157">
        <v>0</v>
      </c>
      <c r="T918" s="158">
        <f>S918*H918</f>
        <v>0</v>
      </c>
      <c r="AR918" s="159" t="s">
        <v>566</v>
      </c>
      <c r="AT918" s="159" t="s">
        <v>891</v>
      </c>
      <c r="AU918" s="159" t="s">
        <v>88</v>
      </c>
      <c r="AY918" s="17" t="s">
        <v>371</v>
      </c>
      <c r="BE918" s="160">
        <f>IF(N918="základná",J918,0)</f>
        <v>0</v>
      </c>
      <c r="BF918" s="160">
        <f>IF(N918="znížená",J918,0)</f>
        <v>0</v>
      </c>
      <c r="BG918" s="160">
        <f>IF(N918="zákl. prenesená",J918,0)</f>
        <v>0</v>
      </c>
      <c r="BH918" s="160">
        <f>IF(N918="zníž. prenesená",J918,0)</f>
        <v>0</v>
      </c>
      <c r="BI918" s="160">
        <f>IF(N918="nulová",J918,0)</f>
        <v>0</v>
      </c>
      <c r="BJ918" s="17" t="s">
        <v>88</v>
      </c>
      <c r="BK918" s="160">
        <f>ROUND(I918*H918,2)</f>
        <v>0</v>
      </c>
      <c r="BL918" s="17" t="s">
        <v>461</v>
      </c>
      <c r="BM918" s="159" t="s">
        <v>4618</v>
      </c>
    </row>
    <row r="919" spans="2:65" s="12" customFormat="1" ht="11.25" x14ac:dyDescent="0.2">
      <c r="B919" s="161"/>
      <c r="D919" s="162" t="s">
        <v>379</v>
      </c>
      <c r="E919" s="163" t="s">
        <v>1</v>
      </c>
      <c r="F919" s="164" t="s">
        <v>4056</v>
      </c>
      <c r="H919" s="163" t="s">
        <v>1</v>
      </c>
      <c r="I919" s="165"/>
      <c r="L919" s="161"/>
      <c r="M919" s="166"/>
      <c r="T919" s="167"/>
      <c r="AT919" s="163" t="s">
        <v>379</v>
      </c>
      <c r="AU919" s="163" t="s">
        <v>88</v>
      </c>
      <c r="AV919" s="12" t="s">
        <v>82</v>
      </c>
      <c r="AW919" s="12" t="s">
        <v>31</v>
      </c>
      <c r="AX919" s="12" t="s">
        <v>75</v>
      </c>
      <c r="AY919" s="163" t="s">
        <v>371</v>
      </c>
    </row>
    <row r="920" spans="2:65" s="12" customFormat="1" ht="11.25" x14ac:dyDescent="0.2">
      <c r="B920" s="161"/>
      <c r="D920" s="162" t="s">
        <v>379</v>
      </c>
      <c r="E920" s="163" t="s">
        <v>1</v>
      </c>
      <c r="F920" s="164" t="s">
        <v>4608</v>
      </c>
      <c r="H920" s="163" t="s">
        <v>1</v>
      </c>
      <c r="I920" s="165"/>
      <c r="L920" s="161"/>
      <c r="M920" s="166"/>
      <c r="T920" s="167"/>
      <c r="AT920" s="163" t="s">
        <v>379</v>
      </c>
      <c r="AU920" s="163" t="s">
        <v>88</v>
      </c>
      <c r="AV920" s="12" t="s">
        <v>82</v>
      </c>
      <c r="AW920" s="12" t="s">
        <v>31</v>
      </c>
      <c r="AX920" s="12" t="s">
        <v>75</v>
      </c>
      <c r="AY920" s="163" t="s">
        <v>371</v>
      </c>
    </row>
    <row r="921" spans="2:65" s="13" customFormat="1" ht="11.25" x14ac:dyDescent="0.2">
      <c r="B921" s="168"/>
      <c r="D921" s="162" t="s">
        <v>379</v>
      </c>
      <c r="E921" s="169" t="s">
        <v>1</v>
      </c>
      <c r="F921" s="170" t="s">
        <v>4609</v>
      </c>
      <c r="H921" s="171">
        <v>1.85</v>
      </c>
      <c r="I921" s="172"/>
      <c r="L921" s="168"/>
      <c r="M921" s="173"/>
      <c r="T921" s="174"/>
      <c r="AT921" s="169" t="s">
        <v>379</v>
      </c>
      <c r="AU921" s="169" t="s">
        <v>88</v>
      </c>
      <c r="AV921" s="13" t="s">
        <v>88</v>
      </c>
      <c r="AW921" s="13" t="s">
        <v>31</v>
      </c>
      <c r="AX921" s="13" t="s">
        <v>75</v>
      </c>
      <c r="AY921" s="169" t="s">
        <v>371</v>
      </c>
    </row>
    <row r="922" spans="2:65" s="15" customFormat="1" ht="11.25" x14ac:dyDescent="0.2">
      <c r="B922" s="182"/>
      <c r="D922" s="162" t="s">
        <v>379</v>
      </c>
      <c r="E922" s="183" t="s">
        <v>1</v>
      </c>
      <c r="F922" s="184" t="s">
        <v>385</v>
      </c>
      <c r="H922" s="185">
        <v>1.85</v>
      </c>
      <c r="I922" s="186"/>
      <c r="L922" s="182"/>
      <c r="M922" s="187"/>
      <c r="T922" s="188"/>
      <c r="AT922" s="183" t="s">
        <v>379</v>
      </c>
      <c r="AU922" s="183" t="s">
        <v>88</v>
      </c>
      <c r="AV922" s="15" t="s">
        <v>377</v>
      </c>
      <c r="AW922" s="15" t="s">
        <v>31</v>
      </c>
      <c r="AX922" s="15" t="s">
        <v>82</v>
      </c>
      <c r="AY922" s="183" t="s">
        <v>371</v>
      </c>
    </row>
    <row r="923" spans="2:65" s="1" customFormat="1" ht="24.2" customHeight="1" x14ac:dyDescent="0.2">
      <c r="B923" s="147"/>
      <c r="C923" s="148" t="s">
        <v>1371</v>
      </c>
      <c r="D923" s="148" t="s">
        <v>373</v>
      </c>
      <c r="E923" s="149" t="s">
        <v>4619</v>
      </c>
      <c r="F923" s="150" t="s">
        <v>4620</v>
      </c>
      <c r="G923" s="151" t="s">
        <v>376</v>
      </c>
      <c r="H923" s="152">
        <v>247.16</v>
      </c>
      <c r="I923" s="153"/>
      <c r="J923" s="154">
        <f>ROUND(I923*H923,2)</f>
        <v>0</v>
      </c>
      <c r="K923" s="150"/>
      <c r="L923" s="32"/>
      <c r="M923" s="155" t="s">
        <v>1</v>
      </c>
      <c r="N923" s="156" t="s">
        <v>41</v>
      </c>
      <c r="P923" s="157">
        <f>O923*H923</f>
        <v>0</v>
      </c>
      <c r="Q923" s="157">
        <v>0</v>
      </c>
      <c r="R923" s="157">
        <f>Q923*H923</f>
        <v>0</v>
      </c>
      <c r="S923" s="157">
        <v>5.0000000000000001E-3</v>
      </c>
      <c r="T923" s="158">
        <f>S923*H923</f>
        <v>1.2358</v>
      </c>
      <c r="AR923" s="159" t="s">
        <v>461</v>
      </c>
      <c r="AT923" s="159" t="s">
        <v>373</v>
      </c>
      <c r="AU923" s="159" t="s">
        <v>88</v>
      </c>
      <c r="AY923" s="17" t="s">
        <v>371</v>
      </c>
      <c r="BE923" s="160">
        <f>IF(N923="základná",J923,0)</f>
        <v>0</v>
      </c>
      <c r="BF923" s="160">
        <f>IF(N923="znížená",J923,0)</f>
        <v>0</v>
      </c>
      <c r="BG923" s="160">
        <f>IF(N923="zákl. prenesená",J923,0)</f>
        <v>0</v>
      </c>
      <c r="BH923" s="160">
        <f>IF(N923="zníž. prenesená",J923,0)</f>
        <v>0</v>
      </c>
      <c r="BI923" s="160">
        <f>IF(N923="nulová",J923,0)</f>
        <v>0</v>
      </c>
      <c r="BJ923" s="17" t="s">
        <v>88</v>
      </c>
      <c r="BK923" s="160">
        <f>ROUND(I923*H923,2)</f>
        <v>0</v>
      </c>
      <c r="BL923" s="17" t="s">
        <v>461</v>
      </c>
      <c r="BM923" s="159" t="s">
        <v>4621</v>
      </c>
    </row>
    <row r="924" spans="2:65" s="12" customFormat="1" ht="11.25" x14ac:dyDescent="0.2">
      <c r="B924" s="161"/>
      <c r="D924" s="162" t="s">
        <v>379</v>
      </c>
      <c r="E924" s="163" t="s">
        <v>1</v>
      </c>
      <c r="F924" s="164" t="s">
        <v>556</v>
      </c>
      <c r="H924" s="163" t="s">
        <v>1</v>
      </c>
      <c r="I924" s="165"/>
      <c r="L924" s="161"/>
      <c r="M924" s="166"/>
      <c r="T924" s="167"/>
      <c r="AT924" s="163" t="s">
        <v>379</v>
      </c>
      <c r="AU924" s="163" t="s">
        <v>88</v>
      </c>
      <c r="AV924" s="12" t="s">
        <v>82</v>
      </c>
      <c r="AW924" s="12" t="s">
        <v>31</v>
      </c>
      <c r="AX924" s="12" t="s">
        <v>75</v>
      </c>
      <c r="AY924" s="163" t="s">
        <v>371</v>
      </c>
    </row>
    <row r="925" spans="2:65" s="13" customFormat="1" ht="11.25" x14ac:dyDescent="0.2">
      <c r="B925" s="168"/>
      <c r="D925" s="162" t="s">
        <v>379</v>
      </c>
      <c r="E925" s="169" t="s">
        <v>1</v>
      </c>
      <c r="F925" s="170" t="s">
        <v>4622</v>
      </c>
      <c r="H925" s="171">
        <v>118.8</v>
      </c>
      <c r="I925" s="172"/>
      <c r="L925" s="168"/>
      <c r="M925" s="173"/>
      <c r="T925" s="174"/>
      <c r="AT925" s="169" t="s">
        <v>379</v>
      </c>
      <c r="AU925" s="169" t="s">
        <v>88</v>
      </c>
      <c r="AV925" s="13" t="s">
        <v>88</v>
      </c>
      <c r="AW925" s="13" t="s">
        <v>31</v>
      </c>
      <c r="AX925" s="13" t="s">
        <v>75</v>
      </c>
      <c r="AY925" s="169" t="s">
        <v>371</v>
      </c>
    </row>
    <row r="926" spans="2:65" s="12" customFormat="1" ht="11.25" x14ac:dyDescent="0.2">
      <c r="B926" s="161"/>
      <c r="D926" s="162" t="s">
        <v>379</v>
      </c>
      <c r="E926" s="163" t="s">
        <v>1</v>
      </c>
      <c r="F926" s="164" t="s">
        <v>503</v>
      </c>
      <c r="H926" s="163" t="s">
        <v>1</v>
      </c>
      <c r="I926" s="165"/>
      <c r="L926" s="161"/>
      <c r="M926" s="166"/>
      <c r="T926" s="167"/>
      <c r="AT926" s="163" t="s">
        <v>379</v>
      </c>
      <c r="AU926" s="163" t="s">
        <v>88</v>
      </c>
      <c r="AV926" s="12" t="s">
        <v>82</v>
      </c>
      <c r="AW926" s="12" t="s">
        <v>31</v>
      </c>
      <c r="AX926" s="12" t="s">
        <v>75</v>
      </c>
      <c r="AY926" s="163" t="s">
        <v>371</v>
      </c>
    </row>
    <row r="927" spans="2:65" s="13" customFormat="1" ht="11.25" x14ac:dyDescent="0.2">
      <c r="B927" s="168"/>
      <c r="D927" s="162" t="s">
        <v>379</v>
      </c>
      <c r="E927" s="169" t="s">
        <v>1</v>
      </c>
      <c r="F927" s="170" t="s">
        <v>4287</v>
      </c>
      <c r="H927" s="171">
        <v>128.36000000000001</v>
      </c>
      <c r="I927" s="172"/>
      <c r="L927" s="168"/>
      <c r="M927" s="173"/>
      <c r="T927" s="174"/>
      <c r="AT927" s="169" t="s">
        <v>379</v>
      </c>
      <c r="AU927" s="169" t="s">
        <v>88</v>
      </c>
      <c r="AV927" s="13" t="s">
        <v>88</v>
      </c>
      <c r="AW927" s="13" t="s">
        <v>31</v>
      </c>
      <c r="AX927" s="13" t="s">
        <v>75</v>
      </c>
      <c r="AY927" s="169" t="s">
        <v>371</v>
      </c>
    </row>
    <row r="928" spans="2:65" s="14" customFormat="1" ht="11.25" x14ac:dyDescent="0.2">
      <c r="B928" s="175"/>
      <c r="D928" s="162" t="s">
        <v>379</v>
      </c>
      <c r="E928" s="176" t="s">
        <v>1</v>
      </c>
      <c r="F928" s="177" t="s">
        <v>383</v>
      </c>
      <c r="H928" s="178">
        <v>247.16</v>
      </c>
      <c r="I928" s="179"/>
      <c r="L928" s="175"/>
      <c r="M928" s="180"/>
      <c r="T928" s="181"/>
      <c r="AT928" s="176" t="s">
        <v>379</v>
      </c>
      <c r="AU928" s="176" t="s">
        <v>88</v>
      </c>
      <c r="AV928" s="14" t="s">
        <v>384</v>
      </c>
      <c r="AW928" s="14" t="s">
        <v>31</v>
      </c>
      <c r="AX928" s="14" t="s">
        <v>75</v>
      </c>
      <c r="AY928" s="176" t="s">
        <v>371</v>
      </c>
    </row>
    <row r="929" spans="2:65" s="15" customFormat="1" ht="11.25" x14ac:dyDescent="0.2">
      <c r="B929" s="182"/>
      <c r="D929" s="162" t="s">
        <v>379</v>
      </c>
      <c r="E929" s="183" t="s">
        <v>3982</v>
      </c>
      <c r="F929" s="184" t="s">
        <v>385</v>
      </c>
      <c r="H929" s="185">
        <v>247.16</v>
      </c>
      <c r="I929" s="186"/>
      <c r="L929" s="182"/>
      <c r="M929" s="187"/>
      <c r="T929" s="188"/>
      <c r="AT929" s="183" t="s">
        <v>379</v>
      </c>
      <c r="AU929" s="183" t="s">
        <v>88</v>
      </c>
      <c r="AV929" s="15" t="s">
        <v>377</v>
      </c>
      <c r="AW929" s="15" t="s">
        <v>31</v>
      </c>
      <c r="AX929" s="15" t="s">
        <v>82</v>
      </c>
      <c r="AY929" s="183" t="s">
        <v>371</v>
      </c>
    </row>
    <row r="930" spans="2:65" s="1" customFormat="1" ht="24.2" customHeight="1" x14ac:dyDescent="0.2">
      <c r="B930" s="147"/>
      <c r="C930" s="148" t="s">
        <v>1378</v>
      </c>
      <c r="D930" s="148" t="s">
        <v>373</v>
      </c>
      <c r="E930" s="149" t="s">
        <v>4623</v>
      </c>
      <c r="F930" s="150" t="s">
        <v>4624</v>
      </c>
      <c r="G930" s="151" t="s">
        <v>376</v>
      </c>
      <c r="H930" s="152">
        <v>247.16</v>
      </c>
      <c r="I930" s="153"/>
      <c r="J930" s="154">
        <f>ROUND(I930*H930,2)</f>
        <v>0</v>
      </c>
      <c r="K930" s="150"/>
      <c r="L930" s="32"/>
      <c r="M930" s="155" t="s">
        <v>1</v>
      </c>
      <c r="N930" s="156" t="s">
        <v>41</v>
      </c>
      <c r="P930" s="157">
        <f>O930*H930</f>
        <v>0</v>
      </c>
      <c r="Q930" s="157">
        <v>0</v>
      </c>
      <c r="R930" s="157">
        <f>Q930*H930</f>
        <v>0</v>
      </c>
      <c r="S930" s="157">
        <v>2E-3</v>
      </c>
      <c r="T930" s="158">
        <f>S930*H930</f>
        <v>0.49431999999999998</v>
      </c>
      <c r="AR930" s="159" t="s">
        <v>461</v>
      </c>
      <c r="AT930" s="159" t="s">
        <v>373</v>
      </c>
      <c r="AU930" s="159" t="s">
        <v>88</v>
      </c>
      <c r="AY930" s="17" t="s">
        <v>371</v>
      </c>
      <c r="BE930" s="160">
        <f>IF(N930="základná",J930,0)</f>
        <v>0</v>
      </c>
      <c r="BF930" s="160">
        <f>IF(N930="znížená",J930,0)</f>
        <v>0</v>
      </c>
      <c r="BG930" s="160">
        <f>IF(N930="zákl. prenesená",J930,0)</f>
        <v>0</v>
      </c>
      <c r="BH930" s="160">
        <f>IF(N930="zníž. prenesená",J930,0)</f>
        <v>0</v>
      </c>
      <c r="BI930" s="160">
        <f>IF(N930="nulová",J930,0)</f>
        <v>0</v>
      </c>
      <c r="BJ930" s="17" t="s">
        <v>88</v>
      </c>
      <c r="BK930" s="160">
        <f>ROUND(I930*H930,2)</f>
        <v>0</v>
      </c>
      <c r="BL930" s="17" t="s">
        <v>461</v>
      </c>
      <c r="BM930" s="159" t="s">
        <v>4625</v>
      </c>
    </row>
    <row r="931" spans="2:65" s="13" customFormat="1" ht="11.25" x14ac:dyDescent="0.2">
      <c r="B931" s="168"/>
      <c r="D931" s="162" t="s">
        <v>379</v>
      </c>
      <c r="E931" s="169" t="s">
        <v>1</v>
      </c>
      <c r="F931" s="170" t="s">
        <v>3982</v>
      </c>
      <c r="H931" s="171">
        <v>247.16</v>
      </c>
      <c r="I931" s="172"/>
      <c r="L931" s="168"/>
      <c r="M931" s="173"/>
      <c r="T931" s="174"/>
      <c r="AT931" s="169" t="s">
        <v>379</v>
      </c>
      <c r="AU931" s="169" t="s">
        <v>88</v>
      </c>
      <c r="AV931" s="13" t="s">
        <v>88</v>
      </c>
      <c r="AW931" s="13" t="s">
        <v>31</v>
      </c>
      <c r="AX931" s="13" t="s">
        <v>75</v>
      </c>
      <c r="AY931" s="169" t="s">
        <v>371</v>
      </c>
    </row>
    <row r="932" spans="2:65" s="15" customFormat="1" ht="11.25" x14ac:dyDescent="0.2">
      <c r="B932" s="182"/>
      <c r="D932" s="162" t="s">
        <v>379</v>
      </c>
      <c r="E932" s="183" t="s">
        <v>1</v>
      </c>
      <c r="F932" s="184" t="s">
        <v>385</v>
      </c>
      <c r="H932" s="185">
        <v>247.16</v>
      </c>
      <c r="I932" s="186"/>
      <c r="L932" s="182"/>
      <c r="M932" s="187"/>
      <c r="T932" s="188"/>
      <c r="AT932" s="183" t="s">
        <v>379</v>
      </c>
      <c r="AU932" s="183" t="s">
        <v>88</v>
      </c>
      <c r="AV932" s="15" t="s">
        <v>377</v>
      </c>
      <c r="AW932" s="15" t="s">
        <v>31</v>
      </c>
      <c r="AX932" s="15" t="s">
        <v>82</v>
      </c>
      <c r="AY932" s="183" t="s">
        <v>371</v>
      </c>
    </row>
    <row r="933" spans="2:65" s="1" customFormat="1" ht="24.2" customHeight="1" x14ac:dyDescent="0.2">
      <c r="B933" s="147"/>
      <c r="C933" s="148" t="s">
        <v>1382</v>
      </c>
      <c r="D933" s="148" t="s">
        <v>373</v>
      </c>
      <c r="E933" s="149" t="s">
        <v>4626</v>
      </c>
      <c r="F933" s="150" t="s">
        <v>4627</v>
      </c>
      <c r="G933" s="151" t="s">
        <v>513</v>
      </c>
      <c r="H933" s="152">
        <v>31.045000000000002</v>
      </c>
      <c r="I933" s="153"/>
      <c r="J933" s="154">
        <f>ROUND(I933*H933,2)</f>
        <v>0</v>
      </c>
      <c r="K933" s="150"/>
      <c r="L933" s="32"/>
      <c r="M933" s="155" t="s">
        <v>1</v>
      </c>
      <c r="N933" s="156" t="s">
        <v>41</v>
      </c>
      <c r="P933" s="157">
        <f>O933*H933</f>
        <v>0</v>
      </c>
      <c r="Q933" s="157">
        <v>0</v>
      </c>
      <c r="R933" s="157">
        <f>Q933*H933</f>
        <v>0</v>
      </c>
      <c r="S933" s="157">
        <v>7.0000000000000001E-3</v>
      </c>
      <c r="T933" s="158">
        <f>S933*H933</f>
        <v>0.21731500000000001</v>
      </c>
      <c r="AR933" s="159" t="s">
        <v>461</v>
      </c>
      <c r="AT933" s="159" t="s">
        <v>373</v>
      </c>
      <c r="AU933" s="159" t="s">
        <v>88</v>
      </c>
      <c r="AY933" s="17" t="s">
        <v>371</v>
      </c>
      <c r="BE933" s="160">
        <f>IF(N933="základná",J933,0)</f>
        <v>0</v>
      </c>
      <c r="BF933" s="160">
        <f>IF(N933="znížená",J933,0)</f>
        <v>0</v>
      </c>
      <c r="BG933" s="160">
        <f>IF(N933="zákl. prenesená",J933,0)</f>
        <v>0</v>
      </c>
      <c r="BH933" s="160">
        <f>IF(N933="zníž. prenesená",J933,0)</f>
        <v>0</v>
      </c>
      <c r="BI933" s="160">
        <f>IF(N933="nulová",J933,0)</f>
        <v>0</v>
      </c>
      <c r="BJ933" s="17" t="s">
        <v>88</v>
      </c>
      <c r="BK933" s="160">
        <f>ROUND(I933*H933,2)</f>
        <v>0</v>
      </c>
      <c r="BL933" s="17" t="s">
        <v>461</v>
      </c>
      <c r="BM933" s="159" t="s">
        <v>4628</v>
      </c>
    </row>
    <row r="934" spans="2:65" s="13" customFormat="1" ht="11.25" x14ac:dyDescent="0.2">
      <c r="B934" s="168"/>
      <c r="D934" s="162" t="s">
        <v>379</v>
      </c>
      <c r="E934" s="169" t="s">
        <v>1</v>
      </c>
      <c r="F934" s="170" t="s">
        <v>4629</v>
      </c>
      <c r="H934" s="171">
        <v>31.045000000000002</v>
      </c>
      <c r="I934" s="172"/>
      <c r="L934" s="168"/>
      <c r="M934" s="173"/>
      <c r="T934" s="174"/>
      <c r="AT934" s="169" t="s">
        <v>379</v>
      </c>
      <c r="AU934" s="169" t="s">
        <v>88</v>
      </c>
      <c r="AV934" s="13" t="s">
        <v>88</v>
      </c>
      <c r="AW934" s="13" t="s">
        <v>31</v>
      </c>
      <c r="AX934" s="13" t="s">
        <v>75</v>
      </c>
      <c r="AY934" s="169" t="s">
        <v>371</v>
      </c>
    </row>
    <row r="935" spans="2:65" s="15" customFormat="1" ht="11.25" x14ac:dyDescent="0.2">
      <c r="B935" s="182"/>
      <c r="D935" s="162" t="s">
        <v>379</v>
      </c>
      <c r="E935" s="183" t="s">
        <v>1</v>
      </c>
      <c r="F935" s="184" t="s">
        <v>385</v>
      </c>
      <c r="H935" s="185">
        <v>31.045000000000002</v>
      </c>
      <c r="I935" s="186"/>
      <c r="L935" s="182"/>
      <c r="M935" s="187"/>
      <c r="T935" s="188"/>
      <c r="AT935" s="183" t="s">
        <v>379</v>
      </c>
      <c r="AU935" s="183" t="s">
        <v>88</v>
      </c>
      <c r="AV935" s="15" t="s">
        <v>377</v>
      </c>
      <c r="AW935" s="15" t="s">
        <v>31</v>
      </c>
      <c r="AX935" s="15" t="s">
        <v>82</v>
      </c>
      <c r="AY935" s="183" t="s">
        <v>371</v>
      </c>
    </row>
    <row r="936" spans="2:65" s="1" customFormat="1" ht="24.2" customHeight="1" x14ac:dyDescent="0.2">
      <c r="B936" s="147"/>
      <c r="C936" s="148" t="s">
        <v>1387</v>
      </c>
      <c r="D936" s="148" t="s">
        <v>373</v>
      </c>
      <c r="E936" s="149" t="s">
        <v>4630</v>
      </c>
      <c r="F936" s="150" t="s">
        <v>4631</v>
      </c>
      <c r="G936" s="151" t="s">
        <v>513</v>
      </c>
      <c r="H936" s="152">
        <v>20.696999999999999</v>
      </c>
      <c r="I936" s="153"/>
      <c r="J936" s="154">
        <f>ROUND(I936*H936,2)</f>
        <v>0</v>
      </c>
      <c r="K936" s="150"/>
      <c r="L936" s="32"/>
      <c r="M936" s="155" t="s">
        <v>1</v>
      </c>
      <c r="N936" s="156" t="s">
        <v>41</v>
      </c>
      <c r="P936" s="157">
        <f>O936*H936</f>
        <v>0</v>
      </c>
      <c r="Q936" s="157">
        <v>0</v>
      </c>
      <c r="R936" s="157">
        <f>Q936*H936</f>
        <v>0</v>
      </c>
      <c r="S936" s="157">
        <v>1E-3</v>
      </c>
      <c r="T936" s="158">
        <f>S936*H936</f>
        <v>2.0697E-2</v>
      </c>
      <c r="AR936" s="159" t="s">
        <v>461</v>
      </c>
      <c r="AT936" s="159" t="s">
        <v>373</v>
      </c>
      <c r="AU936" s="159" t="s">
        <v>88</v>
      </c>
      <c r="AY936" s="17" t="s">
        <v>371</v>
      </c>
      <c r="BE936" s="160">
        <f>IF(N936="základná",J936,0)</f>
        <v>0</v>
      </c>
      <c r="BF936" s="160">
        <f>IF(N936="znížená",J936,0)</f>
        <v>0</v>
      </c>
      <c r="BG936" s="160">
        <f>IF(N936="zákl. prenesená",J936,0)</f>
        <v>0</v>
      </c>
      <c r="BH936" s="160">
        <f>IF(N936="zníž. prenesená",J936,0)</f>
        <v>0</v>
      </c>
      <c r="BI936" s="160">
        <f>IF(N936="nulová",J936,0)</f>
        <v>0</v>
      </c>
      <c r="BJ936" s="17" t="s">
        <v>88</v>
      </c>
      <c r="BK936" s="160">
        <f>ROUND(I936*H936,2)</f>
        <v>0</v>
      </c>
      <c r="BL936" s="17" t="s">
        <v>461</v>
      </c>
      <c r="BM936" s="159" t="s">
        <v>4632</v>
      </c>
    </row>
    <row r="937" spans="2:65" s="13" customFormat="1" ht="11.25" x14ac:dyDescent="0.2">
      <c r="B937" s="168"/>
      <c r="D937" s="162" t="s">
        <v>379</v>
      </c>
      <c r="E937" s="169" t="s">
        <v>1</v>
      </c>
      <c r="F937" s="170" t="s">
        <v>4633</v>
      </c>
      <c r="H937" s="171">
        <v>20.696999999999999</v>
      </c>
      <c r="I937" s="172"/>
      <c r="L937" s="168"/>
      <c r="M937" s="173"/>
      <c r="T937" s="174"/>
      <c r="AT937" s="169" t="s">
        <v>379</v>
      </c>
      <c r="AU937" s="169" t="s">
        <v>88</v>
      </c>
      <c r="AV937" s="13" t="s">
        <v>88</v>
      </c>
      <c r="AW937" s="13" t="s">
        <v>31</v>
      </c>
      <c r="AX937" s="13" t="s">
        <v>75</v>
      </c>
      <c r="AY937" s="169" t="s">
        <v>371</v>
      </c>
    </row>
    <row r="938" spans="2:65" s="15" customFormat="1" ht="11.25" x14ac:dyDescent="0.2">
      <c r="B938" s="182"/>
      <c r="D938" s="162" t="s">
        <v>379</v>
      </c>
      <c r="E938" s="183" t="s">
        <v>1</v>
      </c>
      <c r="F938" s="184" t="s">
        <v>385</v>
      </c>
      <c r="H938" s="185">
        <v>20.696999999999999</v>
      </c>
      <c r="I938" s="186"/>
      <c r="L938" s="182"/>
      <c r="M938" s="187"/>
      <c r="T938" s="188"/>
      <c r="AT938" s="183" t="s">
        <v>379</v>
      </c>
      <c r="AU938" s="183" t="s">
        <v>88</v>
      </c>
      <c r="AV938" s="15" t="s">
        <v>377</v>
      </c>
      <c r="AW938" s="15" t="s">
        <v>31</v>
      </c>
      <c r="AX938" s="15" t="s">
        <v>82</v>
      </c>
      <c r="AY938" s="183" t="s">
        <v>371</v>
      </c>
    </row>
    <row r="939" spans="2:65" s="1" customFormat="1" ht="24.2" customHeight="1" x14ac:dyDescent="0.2">
      <c r="B939" s="147"/>
      <c r="C939" s="148" t="s">
        <v>1391</v>
      </c>
      <c r="D939" s="148" t="s">
        <v>373</v>
      </c>
      <c r="E939" s="149" t="s">
        <v>4634</v>
      </c>
      <c r="F939" s="150" t="s">
        <v>4635</v>
      </c>
      <c r="G939" s="151" t="s">
        <v>513</v>
      </c>
      <c r="H939" s="152">
        <v>2</v>
      </c>
      <c r="I939" s="153"/>
      <c r="J939" s="154">
        <f t="shared" ref="J939:J954" si="20">ROUND(I939*H939,2)</f>
        <v>0</v>
      </c>
      <c r="K939" s="150"/>
      <c r="L939" s="32"/>
      <c r="M939" s="155" t="s">
        <v>1</v>
      </c>
      <c r="N939" s="156" t="s">
        <v>41</v>
      </c>
      <c r="P939" s="157">
        <f t="shared" ref="P939:P954" si="21">O939*H939</f>
        <v>0</v>
      </c>
      <c r="Q939" s="157">
        <v>0</v>
      </c>
      <c r="R939" s="157">
        <f t="shared" ref="R939:R954" si="22">Q939*H939</f>
        <v>0</v>
      </c>
      <c r="S939" s="157">
        <v>0</v>
      </c>
      <c r="T939" s="158">
        <f t="shared" ref="T939:T954" si="23">S939*H939</f>
        <v>0</v>
      </c>
      <c r="AR939" s="159" t="s">
        <v>461</v>
      </c>
      <c r="AT939" s="159" t="s">
        <v>373</v>
      </c>
      <c r="AU939" s="159" t="s">
        <v>88</v>
      </c>
      <c r="AY939" s="17" t="s">
        <v>371</v>
      </c>
      <c r="BE939" s="160">
        <f t="shared" ref="BE939:BE954" si="24">IF(N939="základná",J939,0)</f>
        <v>0</v>
      </c>
      <c r="BF939" s="160">
        <f t="shared" ref="BF939:BF954" si="25">IF(N939="znížená",J939,0)</f>
        <v>0</v>
      </c>
      <c r="BG939" s="160">
        <f t="shared" ref="BG939:BG954" si="26">IF(N939="zákl. prenesená",J939,0)</f>
        <v>0</v>
      </c>
      <c r="BH939" s="160">
        <f t="shared" ref="BH939:BH954" si="27">IF(N939="zníž. prenesená",J939,0)</f>
        <v>0</v>
      </c>
      <c r="BI939" s="160">
        <f t="shared" ref="BI939:BI954" si="28">IF(N939="nulová",J939,0)</f>
        <v>0</v>
      </c>
      <c r="BJ939" s="17" t="s">
        <v>88</v>
      </c>
      <c r="BK939" s="160">
        <f t="shared" ref="BK939:BK954" si="29">ROUND(I939*H939,2)</f>
        <v>0</v>
      </c>
      <c r="BL939" s="17" t="s">
        <v>461</v>
      </c>
      <c r="BM939" s="159" t="s">
        <v>4636</v>
      </c>
    </row>
    <row r="940" spans="2:65" s="1" customFormat="1" ht="24.2" customHeight="1" x14ac:dyDescent="0.2">
      <c r="B940" s="147"/>
      <c r="C940" s="148" t="s">
        <v>1395</v>
      </c>
      <c r="D940" s="148" t="s">
        <v>373</v>
      </c>
      <c r="E940" s="149" t="s">
        <v>4637</v>
      </c>
      <c r="F940" s="150" t="s">
        <v>4638</v>
      </c>
      <c r="G940" s="151" t="s">
        <v>513</v>
      </c>
      <c r="H940" s="152">
        <v>1</v>
      </c>
      <c r="I940" s="153"/>
      <c r="J940" s="154">
        <f t="shared" si="20"/>
        <v>0</v>
      </c>
      <c r="K940" s="150"/>
      <c r="L940" s="32"/>
      <c r="M940" s="155" t="s">
        <v>1</v>
      </c>
      <c r="N940" s="156" t="s">
        <v>41</v>
      </c>
      <c r="P940" s="157">
        <f t="shared" si="21"/>
        <v>0</v>
      </c>
      <c r="Q940" s="157">
        <v>0</v>
      </c>
      <c r="R940" s="157">
        <f t="shared" si="22"/>
        <v>0</v>
      </c>
      <c r="S940" s="157">
        <v>0</v>
      </c>
      <c r="T940" s="158">
        <f t="shared" si="23"/>
        <v>0</v>
      </c>
      <c r="AR940" s="159" t="s">
        <v>461</v>
      </c>
      <c r="AT940" s="159" t="s">
        <v>373</v>
      </c>
      <c r="AU940" s="159" t="s">
        <v>88</v>
      </c>
      <c r="AY940" s="17" t="s">
        <v>371</v>
      </c>
      <c r="BE940" s="160">
        <f t="shared" si="24"/>
        <v>0</v>
      </c>
      <c r="BF940" s="160">
        <f t="shared" si="25"/>
        <v>0</v>
      </c>
      <c r="BG940" s="160">
        <f t="shared" si="26"/>
        <v>0</v>
      </c>
      <c r="BH940" s="160">
        <f t="shared" si="27"/>
        <v>0</v>
      </c>
      <c r="BI940" s="160">
        <f t="shared" si="28"/>
        <v>0</v>
      </c>
      <c r="BJ940" s="17" t="s">
        <v>88</v>
      </c>
      <c r="BK940" s="160">
        <f t="shared" si="29"/>
        <v>0</v>
      </c>
      <c r="BL940" s="17" t="s">
        <v>461</v>
      </c>
      <c r="BM940" s="159" t="s">
        <v>4639</v>
      </c>
    </row>
    <row r="941" spans="2:65" s="1" customFormat="1" ht="33" customHeight="1" x14ac:dyDescent="0.2">
      <c r="B941" s="147"/>
      <c r="C941" s="148" t="s">
        <v>1400</v>
      </c>
      <c r="D941" s="148" t="s">
        <v>373</v>
      </c>
      <c r="E941" s="149" t="s">
        <v>4640</v>
      </c>
      <c r="F941" s="150" t="s">
        <v>4641</v>
      </c>
      <c r="G941" s="151" t="s">
        <v>513</v>
      </c>
      <c r="H941" s="152">
        <v>1</v>
      </c>
      <c r="I941" s="153"/>
      <c r="J941" s="154">
        <f t="shared" si="20"/>
        <v>0</v>
      </c>
      <c r="K941" s="150"/>
      <c r="L941" s="32"/>
      <c r="M941" s="155" t="s">
        <v>1</v>
      </c>
      <c r="N941" s="156" t="s">
        <v>41</v>
      </c>
      <c r="P941" s="157">
        <f t="shared" si="21"/>
        <v>0</v>
      </c>
      <c r="Q941" s="157">
        <v>0</v>
      </c>
      <c r="R941" s="157">
        <f t="shared" si="22"/>
        <v>0</v>
      </c>
      <c r="S941" s="157">
        <v>0</v>
      </c>
      <c r="T941" s="158">
        <f t="shared" si="23"/>
        <v>0</v>
      </c>
      <c r="AR941" s="159" t="s">
        <v>461</v>
      </c>
      <c r="AT941" s="159" t="s">
        <v>373</v>
      </c>
      <c r="AU941" s="159" t="s">
        <v>88</v>
      </c>
      <c r="AY941" s="17" t="s">
        <v>371</v>
      </c>
      <c r="BE941" s="160">
        <f t="shared" si="24"/>
        <v>0</v>
      </c>
      <c r="BF941" s="160">
        <f t="shared" si="25"/>
        <v>0</v>
      </c>
      <c r="BG941" s="160">
        <f t="shared" si="26"/>
        <v>0</v>
      </c>
      <c r="BH941" s="160">
        <f t="shared" si="27"/>
        <v>0</v>
      </c>
      <c r="BI941" s="160">
        <f t="shared" si="28"/>
        <v>0</v>
      </c>
      <c r="BJ941" s="17" t="s">
        <v>88</v>
      </c>
      <c r="BK941" s="160">
        <f t="shared" si="29"/>
        <v>0</v>
      </c>
      <c r="BL941" s="17" t="s">
        <v>461</v>
      </c>
      <c r="BM941" s="159" t="s">
        <v>4642</v>
      </c>
    </row>
    <row r="942" spans="2:65" s="1" customFormat="1" ht="49.15" customHeight="1" x14ac:dyDescent="0.2">
      <c r="B942" s="147"/>
      <c r="C942" s="148" t="s">
        <v>1405</v>
      </c>
      <c r="D942" s="148" t="s">
        <v>373</v>
      </c>
      <c r="E942" s="149" t="s">
        <v>4643</v>
      </c>
      <c r="F942" s="150" t="s">
        <v>4644</v>
      </c>
      <c r="G942" s="151" t="s">
        <v>513</v>
      </c>
      <c r="H942" s="152">
        <v>1</v>
      </c>
      <c r="I942" s="153"/>
      <c r="J942" s="154">
        <f t="shared" si="20"/>
        <v>0</v>
      </c>
      <c r="K942" s="150"/>
      <c r="L942" s="32"/>
      <c r="M942" s="155" t="s">
        <v>1</v>
      </c>
      <c r="N942" s="156" t="s">
        <v>41</v>
      </c>
      <c r="P942" s="157">
        <f t="shared" si="21"/>
        <v>0</v>
      </c>
      <c r="Q942" s="157">
        <v>0</v>
      </c>
      <c r="R942" s="157">
        <f t="shared" si="22"/>
        <v>0</v>
      </c>
      <c r="S942" s="157">
        <v>0</v>
      </c>
      <c r="T942" s="158">
        <f t="shared" si="23"/>
        <v>0</v>
      </c>
      <c r="AR942" s="159" t="s">
        <v>461</v>
      </c>
      <c r="AT942" s="159" t="s">
        <v>373</v>
      </c>
      <c r="AU942" s="159" t="s">
        <v>88</v>
      </c>
      <c r="AY942" s="17" t="s">
        <v>371</v>
      </c>
      <c r="BE942" s="160">
        <f t="shared" si="24"/>
        <v>0</v>
      </c>
      <c r="BF942" s="160">
        <f t="shared" si="25"/>
        <v>0</v>
      </c>
      <c r="BG942" s="160">
        <f t="shared" si="26"/>
        <v>0</v>
      </c>
      <c r="BH942" s="160">
        <f t="shared" si="27"/>
        <v>0</v>
      </c>
      <c r="BI942" s="160">
        <f t="shared" si="28"/>
        <v>0</v>
      </c>
      <c r="BJ942" s="17" t="s">
        <v>88</v>
      </c>
      <c r="BK942" s="160">
        <f t="shared" si="29"/>
        <v>0</v>
      </c>
      <c r="BL942" s="17" t="s">
        <v>461</v>
      </c>
      <c r="BM942" s="159" t="s">
        <v>4645</v>
      </c>
    </row>
    <row r="943" spans="2:65" s="1" customFormat="1" ht="24.2" customHeight="1" x14ac:dyDescent="0.2">
      <c r="B943" s="147"/>
      <c r="C943" s="148" t="s">
        <v>1412</v>
      </c>
      <c r="D943" s="148" t="s">
        <v>373</v>
      </c>
      <c r="E943" s="149" t="s">
        <v>4646</v>
      </c>
      <c r="F943" s="150" t="s">
        <v>4647</v>
      </c>
      <c r="G943" s="151" t="s">
        <v>513</v>
      </c>
      <c r="H943" s="152">
        <v>6</v>
      </c>
      <c r="I943" s="153"/>
      <c r="J943" s="154">
        <f t="shared" si="20"/>
        <v>0</v>
      </c>
      <c r="K943" s="150"/>
      <c r="L943" s="32"/>
      <c r="M943" s="155" t="s">
        <v>1</v>
      </c>
      <c r="N943" s="156" t="s">
        <v>41</v>
      </c>
      <c r="P943" s="157">
        <f t="shared" si="21"/>
        <v>0</v>
      </c>
      <c r="Q943" s="157">
        <v>0</v>
      </c>
      <c r="R943" s="157">
        <f t="shared" si="22"/>
        <v>0</v>
      </c>
      <c r="S943" s="157">
        <v>0</v>
      </c>
      <c r="T943" s="158">
        <f t="shared" si="23"/>
        <v>0</v>
      </c>
      <c r="AR943" s="159" t="s">
        <v>461</v>
      </c>
      <c r="AT943" s="159" t="s">
        <v>373</v>
      </c>
      <c r="AU943" s="159" t="s">
        <v>88</v>
      </c>
      <c r="AY943" s="17" t="s">
        <v>371</v>
      </c>
      <c r="BE943" s="160">
        <f t="shared" si="24"/>
        <v>0</v>
      </c>
      <c r="BF943" s="160">
        <f t="shared" si="25"/>
        <v>0</v>
      </c>
      <c r="BG943" s="160">
        <f t="shared" si="26"/>
        <v>0</v>
      </c>
      <c r="BH943" s="160">
        <f t="shared" si="27"/>
        <v>0</v>
      </c>
      <c r="BI943" s="160">
        <f t="shared" si="28"/>
        <v>0</v>
      </c>
      <c r="BJ943" s="17" t="s">
        <v>88</v>
      </c>
      <c r="BK943" s="160">
        <f t="shared" si="29"/>
        <v>0</v>
      </c>
      <c r="BL943" s="17" t="s">
        <v>461</v>
      </c>
      <c r="BM943" s="159" t="s">
        <v>4648</v>
      </c>
    </row>
    <row r="944" spans="2:65" s="1" customFormat="1" ht="24.2" customHeight="1" x14ac:dyDescent="0.2">
      <c r="B944" s="147"/>
      <c r="C944" s="148" t="s">
        <v>1416</v>
      </c>
      <c r="D944" s="148" t="s">
        <v>373</v>
      </c>
      <c r="E944" s="149" t="s">
        <v>4649</v>
      </c>
      <c r="F944" s="150" t="s">
        <v>4650</v>
      </c>
      <c r="G944" s="151" t="s">
        <v>513</v>
      </c>
      <c r="H944" s="152">
        <v>1</v>
      </c>
      <c r="I944" s="153"/>
      <c r="J944" s="154">
        <f t="shared" si="20"/>
        <v>0</v>
      </c>
      <c r="K944" s="150"/>
      <c r="L944" s="32"/>
      <c r="M944" s="155" t="s">
        <v>1</v>
      </c>
      <c r="N944" s="156" t="s">
        <v>41</v>
      </c>
      <c r="P944" s="157">
        <f t="shared" si="21"/>
        <v>0</v>
      </c>
      <c r="Q944" s="157">
        <v>0</v>
      </c>
      <c r="R944" s="157">
        <f t="shared" si="22"/>
        <v>0</v>
      </c>
      <c r="S944" s="157">
        <v>0</v>
      </c>
      <c r="T944" s="158">
        <f t="shared" si="23"/>
        <v>0</v>
      </c>
      <c r="AR944" s="159" t="s">
        <v>461</v>
      </c>
      <c r="AT944" s="159" t="s">
        <v>373</v>
      </c>
      <c r="AU944" s="159" t="s">
        <v>88</v>
      </c>
      <c r="AY944" s="17" t="s">
        <v>371</v>
      </c>
      <c r="BE944" s="160">
        <f t="shared" si="24"/>
        <v>0</v>
      </c>
      <c r="BF944" s="160">
        <f t="shared" si="25"/>
        <v>0</v>
      </c>
      <c r="BG944" s="160">
        <f t="shared" si="26"/>
        <v>0</v>
      </c>
      <c r="BH944" s="160">
        <f t="shared" si="27"/>
        <v>0</v>
      </c>
      <c r="BI944" s="160">
        <f t="shared" si="28"/>
        <v>0</v>
      </c>
      <c r="BJ944" s="17" t="s">
        <v>88</v>
      </c>
      <c r="BK944" s="160">
        <f t="shared" si="29"/>
        <v>0</v>
      </c>
      <c r="BL944" s="17" t="s">
        <v>461</v>
      </c>
      <c r="BM944" s="159" t="s">
        <v>4651</v>
      </c>
    </row>
    <row r="945" spans="2:65" s="1" customFormat="1" ht="24.2" customHeight="1" x14ac:dyDescent="0.2">
      <c r="B945" s="147"/>
      <c r="C945" s="148" t="s">
        <v>1421</v>
      </c>
      <c r="D945" s="148" t="s">
        <v>373</v>
      </c>
      <c r="E945" s="149" t="s">
        <v>4652</v>
      </c>
      <c r="F945" s="150" t="s">
        <v>4653</v>
      </c>
      <c r="G945" s="151" t="s">
        <v>513</v>
      </c>
      <c r="H945" s="152">
        <v>1</v>
      </c>
      <c r="I945" s="153"/>
      <c r="J945" s="154">
        <f t="shared" si="20"/>
        <v>0</v>
      </c>
      <c r="K945" s="150"/>
      <c r="L945" s="32"/>
      <c r="M945" s="155" t="s">
        <v>1</v>
      </c>
      <c r="N945" s="156" t="s">
        <v>41</v>
      </c>
      <c r="P945" s="157">
        <f t="shared" si="21"/>
        <v>0</v>
      </c>
      <c r="Q945" s="157">
        <v>0</v>
      </c>
      <c r="R945" s="157">
        <f t="shared" si="22"/>
        <v>0</v>
      </c>
      <c r="S945" s="157">
        <v>0</v>
      </c>
      <c r="T945" s="158">
        <f t="shared" si="23"/>
        <v>0</v>
      </c>
      <c r="AR945" s="159" t="s">
        <v>461</v>
      </c>
      <c r="AT945" s="159" t="s">
        <v>373</v>
      </c>
      <c r="AU945" s="159" t="s">
        <v>88</v>
      </c>
      <c r="AY945" s="17" t="s">
        <v>371</v>
      </c>
      <c r="BE945" s="160">
        <f t="shared" si="24"/>
        <v>0</v>
      </c>
      <c r="BF945" s="160">
        <f t="shared" si="25"/>
        <v>0</v>
      </c>
      <c r="BG945" s="160">
        <f t="shared" si="26"/>
        <v>0</v>
      </c>
      <c r="BH945" s="160">
        <f t="shared" si="27"/>
        <v>0</v>
      </c>
      <c r="BI945" s="160">
        <f t="shared" si="28"/>
        <v>0</v>
      </c>
      <c r="BJ945" s="17" t="s">
        <v>88</v>
      </c>
      <c r="BK945" s="160">
        <f t="shared" si="29"/>
        <v>0</v>
      </c>
      <c r="BL945" s="17" t="s">
        <v>461</v>
      </c>
      <c r="BM945" s="159" t="s">
        <v>4654</v>
      </c>
    </row>
    <row r="946" spans="2:65" s="1" customFormat="1" ht="37.9" customHeight="1" x14ac:dyDescent="0.2">
      <c r="B946" s="147"/>
      <c r="C946" s="148" t="s">
        <v>1456</v>
      </c>
      <c r="D946" s="148" t="s">
        <v>373</v>
      </c>
      <c r="E946" s="149" t="s">
        <v>4655</v>
      </c>
      <c r="F946" s="150" t="s">
        <v>4656</v>
      </c>
      <c r="G946" s="151" t="s">
        <v>513</v>
      </c>
      <c r="H946" s="152">
        <v>1</v>
      </c>
      <c r="I946" s="153"/>
      <c r="J946" s="154">
        <f t="shared" si="20"/>
        <v>0</v>
      </c>
      <c r="K946" s="150"/>
      <c r="L946" s="32"/>
      <c r="M946" s="155" t="s">
        <v>1</v>
      </c>
      <c r="N946" s="156" t="s">
        <v>41</v>
      </c>
      <c r="P946" s="157">
        <f t="shared" si="21"/>
        <v>0</v>
      </c>
      <c r="Q946" s="157">
        <v>0</v>
      </c>
      <c r="R946" s="157">
        <f t="shared" si="22"/>
        <v>0</v>
      </c>
      <c r="S946" s="157">
        <v>0</v>
      </c>
      <c r="T946" s="158">
        <f t="shared" si="23"/>
        <v>0</v>
      </c>
      <c r="AR946" s="159" t="s">
        <v>461</v>
      </c>
      <c r="AT946" s="159" t="s">
        <v>373</v>
      </c>
      <c r="AU946" s="159" t="s">
        <v>88</v>
      </c>
      <c r="AY946" s="17" t="s">
        <v>371</v>
      </c>
      <c r="BE946" s="160">
        <f t="shared" si="24"/>
        <v>0</v>
      </c>
      <c r="BF946" s="160">
        <f t="shared" si="25"/>
        <v>0</v>
      </c>
      <c r="BG946" s="160">
        <f t="shared" si="26"/>
        <v>0</v>
      </c>
      <c r="BH946" s="160">
        <f t="shared" si="27"/>
        <v>0</v>
      </c>
      <c r="BI946" s="160">
        <f t="shared" si="28"/>
        <v>0</v>
      </c>
      <c r="BJ946" s="17" t="s">
        <v>88</v>
      </c>
      <c r="BK946" s="160">
        <f t="shared" si="29"/>
        <v>0</v>
      </c>
      <c r="BL946" s="17" t="s">
        <v>461</v>
      </c>
      <c r="BM946" s="159" t="s">
        <v>4657</v>
      </c>
    </row>
    <row r="947" spans="2:65" s="1" customFormat="1" ht="24.2" customHeight="1" x14ac:dyDescent="0.2">
      <c r="B947" s="147"/>
      <c r="C947" s="148" t="s">
        <v>1462</v>
      </c>
      <c r="D947" s="148" t="s">
        <v>373</v>
      </c>
      <c r="E947" s="149" t="s">
        <v>4658</v>
      </c>
      <c r="F947" s="150" t="s">
        <v>4659</v>
      </c>
      <c r="G947" s="151" t="s">
        <v>513</v>
      </c>
      <c r="H947" s="152">
        <v>1</v>
      </c>
      <c r="I947" s="153"/>
      <c r="J947" s="154">
        <f t="shared" si="20"/>
        <v>0</v>
      </c>
      <c r="K947" s="150"/>
      <c r="L947" s="32"/>
      <c r="M947" s="155" t="s">
        <v>1</v>
      </c>
      <c r="N947" s="156" t="s">
        <v>41</v>
      </c>
      <c r="P947" s="157">
        <f t="shared" si="21"/>
        <v>0</v>
      </c>
      <c r="Q947" s="157">
        <v>0</v>
      </c>
      <c r="R947" s="157">
        <f t="shared" si="22"/>
        <v>0</v>
      </c>
      <c r="S947" s="157">
        <v>0</v>
      </c>
      <c r="T947" s="158">
        <f t="shared" si="23"/>
        <v>0</v>
      </c>
      <c r="AR947" s="159" t="s">
        <v>461</v>
      </c>
      <c r="AT947" s="159" t="s">
        <v>373</v>
      </c>
      <c r="AU947" s="159" t="s">
        <v>88</v>
      </c>
      <c r="AY947" s="17" t="s">
        <v>371</v>
      </c>
      <c r="BE947" s="160">
        <f t="shared" si="24"/>
        <v>0</v>
      </c>
      <c r="BF947" s="160">
        <f t="shared" si="25"/>
        <v>0</v>
      </c>
      <c r="BG947" s="160">
        <f t="shared" si="26"/>
        <v>0</v>
      </c>
      <c r="BH947" s="160">
        <f t="shared" si="27"/>
        <v>0</v>
      </c>
      <c r="BI947" s="160">
        <f t="shared" si="28"/>
        <v>0</v>
      </c>
      <c r="BJ947" s="17" t="s">
        <v>88</v>
      </c>
      <c r="BK947" s="160">
        <f t="shared" si="29"/>
        <v>0</v>
      </c>
      <c r="BL947" s="17" t="s">
        <v>461</v>
      </c>
      <c r="BM947" s="159" t="s">
        <v>4660</v>
      </c>
    </row>
    <row r="948" spans="2:65" s="1" customFormat="1" ht="49.15" customHeight="1" x14ac:dyDescent="0.2">
      <c r="B948" s="147"/>
      <c r="C948" s="148" t="s">
        <v>1466</v>
      </c>
      <c r="D948" s="148" t="s">
        <v>373</v>
      </c>
      <c r="E948" s="149" t="s">
        <v>4661</v>
      </c>
      <c r="F948" s="150" t="s">
        <v>4662</v>
      </c>
      <c r="G948" s="151" t="s">
        <v>513</v>
      </c>
      <c r="H948" s="152">
        <v>1</v>
      </c>
      <c r="I948" s="153"/>
      <c r="J948" s="154">
        <f t="shared" si="20"/>
        <v>0</v>
      </c>
      <c r="K948" s="150"/>
      <c r="L948" s="32"/>
      <c r="M948" s="155" t="s">
        <v>1</v>
      </c>
      <c r="N948" s="156" t="s">
        <v>41</v>
      </c>
      <c r="P948" s="157">
        <f t="shared" si="21"/>
        <v>0</v>
      </c>
      <c r="Q948" s="157">
        <v>0</v>
      </c>
      <c r="R948" s="157">
        <f t="shared" si="22"/>
        <v>0</v>
      </c>
      <c r="S948" s="157">
        <v>0</v>
      </c>
      <c r="T948" s="158">
        <f t="shared" si="23"/>
        <v>0</v>
      </c>
      <c r="AR948" s="159" t="s">
        <v>461</v>
      </c>
      <c r="AT948" s="159" t="s">
        <v>373</v>
      </c>
      <c r="AU948" s="159" t="s">
        <v>88</v>
      </c>
      <c r="AY948" s="17" t="s">
        <v>371</v>
      </c>
      <c r="BE948" s="160">
        <f t="shared" si="24"/>
        <v>0</v>
      </c>
      <c r="BF948" s="160">
        <f t="shared" si="25"/>
        <v>0</v>
      </c>
      <c r="BG948" s="160">
        <f t="shared" si="26"/>
        <v>0</v>
      </c>
      <c r="BH948" s="160">
        <f t="shared" si="27"/>
        <v>0</v>
      </c>
      <c r="BI948" s="160">
        <f t="shared" si="28"/>
        <v>0</v>
      </c>
      <c r="BJ948" s="17" t="s">
        <v>88</v>
      </c>
      <c r="BK948" s="160">
        <f t="shared" si="29"/>
        <v>0</v>
      </c>
      <c r="BL948" s="17" t="s">
        <v>461</v>
      </c>
      <c r="BM948" s="159" t="s">
        <v>4663</v>
      </c>
    </row>
    <row r="949" spans="2:65" s="1" customFormat="1" ht="24.2" customHeight="1" x14ac:dyDescent="0.2">
      <c r="B949" s="147"/>
      <c r="C949" s="148" t="s">
        <v>1471</v>
      </c>
      <c r="D949" s="148" t="s">
        <v>373</v>
      </c>
      <c r="E949" s="149" t="s">
        <v>4664</v>
      </c>
      <c r="F949" s="150" t="s">
        <v>4665</v>
      </c>
      <c r="G949" s="151" t="s">
        <v>513</v>
      </c>
      <c r="H949" s="152">
        <v>2</v>
      </c>
      <c r="I949" s="153"/>
      <c r="J949" s="154">
        <f t="shared" si="20"/>
        <v>0</v>
      </c>
      <c r="K949" s="150"/>
      <c r="L949" s="32"/>
      <c r="M949" s="155" t="s">
        <v>1</v>
      </c>
      <c r="N949" s="156" t="s">
        <v>41</v>
      </c>
      <c r="P949" s="157">
        <f t="shared" si="21"/>
        <v>0</v>
      </c>
      <c r="Q949" s="157">
        <v>0</v>
      </c>
      <c r="R949" s="157">
        <f t="shared" si="22"/>
        <v>0</v>
      </c>
      <c r="S949" s="157">
        <v>0</v>
      </c>
      <c r="T949" s="158">
        <f t="shared" si="23"/>
        <v>0</v>
      </c>
      <c r="AR949" s="159" t="s">
        <v>461</v>
      </c>
      <c r="AT949" s="159" t="s">
        <v>373</v>
      </c>
      <c r="AU949" s="159" t="s">
        <v>88</v>
      </c>
      <c r="AY949" s="17" t="s">
        <v>371</v>
      </c>
      <c r="BE949" s="160">
        <f t="shared" si="24"/>
        <v>0</v>
      </c>
      <c r="BF949" s="160">
        <f t="shared" si="25"/>
        <v>0</v>
      </c>
      <c r="BG949" s="160">
        <f t="shared" si="26"/>
        <v>0</v>
      </c>
      <c r="BH949" s="160">
        <f t="shared" si="27"/>
        <v>0</v>
      </c>
      <c r="BI949" s="160">
        <f t="shared" si="28"/>
        <v>0</v>
      </c>
      <c r="BJ949" s="17" t="s">
        <v>88</v>
      </c>
      <c r="BK949" s="160">
        <f t="shared" si="29"/>
        <v>0</v>
      </c>
      <c r="BL949" s="17" t="s">
        <v>461</v>
      </c>
      <c r="BM949" s="159" t="s">
        <v>4666</v>
      </c>
    </row>
    <row r="950" spans="2:65" s="1" customFormat="1" ht="37.9" customHeight="1" x14ac:dyDescent="0.2">
      <c r="B950" s="147"/>
      <c r="C950" s="148" t="s">
        <v>1475</v>
      </c>
      <c r="D950" s="148" t="s">
        <v>373</v>
      </c>
      <c r="E950" s="149" t="s">
        <v>4667</v>
      </c>
      <c r="F950" s="150" t="s">
        <v>4668</v>
      </c>
      <c r="G950" s="151" t="s">
        <v>513</v>
      </c>
      <c r="H950" s="152">
        <v>1</v>
      </c>
      <c r="I950" s="153"/>
      <c r="J950" s="154">
        <f t="shared" si="20"/>
        <v>0</v>
      </c>
      <c r="K950" s="150"/>
      <c r="L950" s="32"/>
      <c r="M950" s="155" t="s">
        <v>1</v>
      </c>
      <c r="N950" s="156" t="s">
        <v>41</v>
      </c>
      <c r="P950" s="157">
        <f t="shared" si="21"/>
        <v>0</v>
      </c>
      <c r="Q950" s="157">
        <v>0</v>
      </c>
      <c r="R950" s="157">
        <f t="shared" si="22"/>
        <v>0</v>
      </c>
      <c r="S950" s="157">
        <v>0</v>
      </c>
      <c r="T950" s="158">
        <f t="shared" si="23"/>
        <v>0</v>
      </c>
      <c r="AR950" s="159" t="s">
        <v>461</v>
      </c>
      <c r="AT950" s="159" t="s">
        <v>373</v>
      </c>
      <c r="AU950" s="159" t="s">
        <v>88</v>
      </c>
      <c r="AY950" s="17" t="s">
        <v>371</v>
      </c>
      <c r="BE950" s="160">
        <f t="shared" si="24"/>
        <v>0</v>
      </c>
      <c r="BF950" s="160">
        <f t="shared" si="25"/>
        <v>0</v>
      </c>
      <c r="BG950" s="160">
        <f t="shared" si="26"/>
        <v>0</v>
      </c>
      <c r="BH950" s="160">
        <f t="shared" si="27"/>
        <v>0</v>
      </c>
      <c r="BI950" s="160">
        <f t="shared" si="28"/>
        <v>0</v>
      </c>
      <c r="BJ950" s="17" t="s">
        <v>88</v>
      </c>
      <c r="BK950" s="160">
        <f t="shared" si="29"/>
        <v>0</v>
      </c>
      <c r="BL950" s="17" t="s">
        <v>461</v>
      </c>
      <c r="BM950" s="159" t="s">
        <v>4669</v>
      </c>
    </row>
    <row r="951" spans="2:65" s="1" customFormat="1" ht="24.2" customHeight="1" x14ac:dyDescent="0.2">
      <c r="B951" s="147"/>
      <c r="C951" s="148" t="s">
        <v>1480</v>
      </c>
      <c r="D951" s="148" t="s">
        <v>373</v>
      </c>
      <c r="E951" s="149" t="s">
        <v>4670</v>
      </c>
      <c r="F951" s="150" t="s">
        <v>4671</v>
      </c>
      <c r="G951" s="151" t="s">
        <v>513</v>
      </c>
      <c r="H951" s="152">
        <v>1</v>
      </c>
      <c r="I951" s="153"/>
      <c r="J951" s="154">
        <f t="shared" si="20"/>
        <v>0</v>
      </c>
      <c r="K951" s="150"/>
      <c r="L951" s="32"/>
      <c r="M951" s="155" t="s">
        <v>1</v>
      </c>
      <c r="N951" s="156" t="s">
        <v>41</v>
      </c>
      <c r="P951" s="157">
        <f t="shared" si="21"/>
        <v>0</v>
      </c>
      <c r="Q951" s="157">
        <v>0</v>
      </c>
      <c r="R951" s="157">
        <f t="shared" si="22"/>
        <v>0</v>
      </c>
      <c r="S951" s="157">
        <v>0</v>
      </c>
      <c r="T951" s="158">
        <f t="shared" si="23"/>
        <v>0</v>
      </c>
      <c r="AR951" s="159" t="s">
        <v>461</v>
      </c>
      <c r="AT951" s="159" t="s">
        <v>373</v>
      </c>
      <c r="AU951" s="159" t="s">
        <v>88</v>
      </c>
      <c r="AY951" s="17" t="s">
        <v>371</v>
      </c>
      <c r="BE951" s="160">
        <f t="shared" si="24"/>
        <v>0</v>
      </c>
      <c r="BF951" s="160">
        <f t="shared" si="25"/>
        <v>0</v>
      </c>
      <c r="BG951" s="160">
        <f t="shared" si="26"/>
        <v>0</v>
      </c>
      <c r="BH951" s="160">
        <f t="shared" si="27"/>
        <v>0</v>
      </c>
      <c r="BI951" s="160">
        <f t="shared" si="28"/>
        <v>0</v>
      </c>
      <c r="BJ951" s="17" t="s">
        <v>88</v>
      </c>
      <c r="BK951" s="160">
        <f t="shared" si="29"/>
        <v>0</v>
      </c>
      <c r="BL951" s="17" t="s">
        <v>461</v>
      </c>
      <c r="BM951" s="159" t="s">
        <v>4672</v>
      </c>
    </row>
    <row r="952" spans="2:65" s="1" customFormat="1" ht="24.2" customHeight="1" x14ac:dyDescent="0.2">
      <c r="B952" s="147"/>
      <c r="C952" s="148" t="s">
        <v>1484</v>
      </c>
      <c r="D952" s="148" t="s">
        <v>373</v>
      </c>
      <c r="E952" s="149" t="s">
        <v>4673</v>
      </c>
      <c r="F952" s="150" t="s">
        <v>4674</v>
      </c>
      <c r="G952" s="151" t="s">
        <v>513</v>
      </c>
      <c r="H952" s="152">
        <v>2</v>
      </c>
      <c r="I952" s="153"/>
      <c r="J952" s="154">
        <f t="shared" si="20"/>
        <v>0</v>
      </c>
      <c r="K952" s="150"/>
      <c r="L952" s="32"/>
      <c r="M952" s="155" t="s">
        <v>1</v>
      </c>
      <c r="N952" s="156" t="s">
        <v>41</v>
      </c>
      <c r="P952" s="157">
        <f t="shared" si="21"/>
        <v>0</v>
      </c>
      <c r="Q952" s="157">
        <v>0</v>
      </c>
      <c r="R952" s="157">
        <f t="shared" si="22"/>
        <v>0</v>
      </c>
      <c r="S952" s="157">
        <v>0</v>
      </c>
      <c r="T952" s="158">
        <f t="shared" si="23"/>
        <v>0</v>
      </c>
      <c r="AR952" s="159" t="s">
        <v>461</v>
      </c>
      <c r="AT952" s="159" t="s">
        <v>373</v>
      </c>
      <c r="AU952" s="159" t="s">
        <v>88</v>
      </c>
      <c r="AY952" s="17" t="s">
        <v>371</v>
      </c>
      <c r="BE952" s="160">
        <f t="shared" si="24"/>
        <v>0</v>
      </c>
      <c r="BF952" s="160">
        <f t="shared" si="25"/>
        <v>0</v>
      </c>
      <c r="BG952" s="160">
        <f t="shared" si="26"/>
        <v>0</v>
      </c>
      <c r="BH952" s="160">
        <f t="shared" si="27"/>
        <v>0</v>
      </c>
      <c r="BI952" s="160">
        <f t="shared" si="28"/>
        <v>0</v>
      </c>
      <c r="BJ952" s="17" t="s">
        <v>88</v>
      </c>
      <c r="BK952" s="160">
        <f t="shared" si="29"/>
        <v>0</v>
      </c>
      <c r="BL952" s="17" t="s">
        <v>461</v>
      </c>
      <c r="BM952" s="159" t="s">
        <v>4675</v>
      </c>
    </row>
    <row r="953" spans="2:65" s="1" customFormat="1" ht="24.2" customHeight="1" x14ac:dyDescent="0.2">
      <c r="B953" s="147"/>
      <c r="C953" s="148" t="s">
        <v>1489</v>
      </c>
      <c r="D953" s="148" t="s">
        <v>373</v>
      </c>
      <c r="E953" s="149" t="s">
        <v>4676</v>
      </c>
      <c r="F953" s="150" t="s">
        <v>4677</v>
      </c>
      <c r="G953" s="151" t="s">
        <v>513</v>
      </c>
      <c r="H953" s="152">
        <v>2</v>
      </c>
      <c r="I953" s="153"/>
      <c r="J953" s="154">
        <f t="shared" si="20"/>
        <v>0</v>
      </c>
      <c r="K953" s="150"/>
      <c r="L953" s="32"/>
      <c r="M953" s="155" t="s">
        <v>1</v>
      </c>
      <c r="N953" s="156" t="s">
        <v>41</v>
      </c>
      <c r="P953" s="157">
        <f t="shared" si="21"/>
        <v>0</v>
      </c>
      <c r="Q953" s="157">
        <v>0</v>
      </c>
      <c r="R953" s="157">
        <f t="shared" si="22"/>
        <v>0</v>
      </c>
      <c r="S953" s="157">
        <v>0</v>
      </c>
      <c r="T953" s="158">
        <f t="shared" si="23"/>
        <v>0</v>
      </c>
      <c r="AR953" s="159" t="s">
        <v>461</v>
      </c>
      <c r="AT953" s="159" t="s">
        <v>373</v>
      </c>
      <c r="AU953" s="159" t="s">
        <v>88</v>
      </c>
      <c r="AY953" s="17" t="s">
        <v>371</v>
      </c>
      <c r="BE953" s="160">
        <f t="shared" si="24"/>
        <v>0</v>
      </c>
      <c r="BF953" s="160">
        <f t="shared" si="25"/>
        <v>0</v>
      </c>
      <c r="BG953" s="160">
        <f t="shared" si="26"/>
        <v>0</v>
      </c>
      <c r="BH953" s="160">
        <f t="shared" si="27"/>
        <v>0</v>
      </c>
      <c r="BI953" s="160">
        <f t="shared" si="28"/>
        <v>0</v>
      </c>
      <c r="BJ953" s="17" t="s">
        <v>88</v>
      </c>
      <c r="BK953" s="160">
        <f t="shared" si="29"/>
        <v>0</v>
      </c>
      <c r="BL953" s="17" t="s">
        <v>461</v>
      </c>
      <c r="BM953" s="159" t="s">
        <v>4678</v>
      </c>
    </row>
    <row r="954" spans="2:65" s="1" customFormat="1" ht="37.9" customHeight="1" x14ac:dyDescent="0.2">
      <c r="B954" s="147"/>
      <c r="C954" s="148" t="s">
        <v>1494</v>
      </c>
      <c r="D954" s="148" t="s">
        <v>373</v>
      </c>
      <c r="E954" s="149" t="s">
        <v>4679</v>
      </c>
      <c r="F954" s="150" t="s">
        <v>4680</v>
      </c>
      <c r="G954" s="151" t="s">
        <v>513</v>
      </c>
      <c r="H954" s="152">
        <v>1</v>
      </c>
      <c r="I954" s="153"/>
      <c r="J954" s="154">
        <f t="shared" si="20"/>
        <v>0</v>
      </c>
      <c r="K954" s="150"/>
      <c r="L954" s="32"/>
      <c r="M954" s="155" t="s">
        <v>1</v>
      </c>
      <c r="N954" s="156" t="s">
        <v>41</v>
      </c>
      <c r="P954" s="157">
        <f t="shared" si="21"/>
        <v>0</v>
      </c>
      <c r="Q954" s="157">
        <v>0</v>
      </c>
      <c r="R954" s="157">
        <f t="shared" si="22"/>
        <v>0</v>
      </c>
      <c r="S954" s="157">
        <v>0</v>
      </c>
      <c r="T954" s="158">
        <f t="shared" si="23"/>
        <v>0</v>
      </c>
      <c r="AR954" s="159" t="s">
        <v>461</v>
      </c>
      <c r="AT954" s="159" t="s">
        <v>373</v>
      </c>
      <c r="AU954" s="159" t="s">
        <v>88</v>
      </c>
      <c r="AY954" s="17" t="s">
        <v>371</v>
      </c>
      <c r="BE954" s="160">
        <f t="shared" si="24"/>
        <v>0</v>
      </c>
      <c r="BF954" s="160">
        <f t="shared" si="25"/>
        <v>0</v>
      </c>
      <c r="BG954" s="160">
        <f t="shared" si="26"/>
        <v>0</v>
      </c>
      <c r="BH954" s="160">
        <f t="shared" si="27"/>
        <v>0</v>
      </c>
      <c r="BI954" s="160">
        <f t="shared" si="28"/>
        <v>0</v>
      </c>
      <c r="BJ954" s="17" t="s">
        <v>88</v>
      </c>
      <c r="BK954" s="160">
        <f t="shared" si="29"/>
        <v>0</v>
      </c>
      <c r="BL954" s="17" t="s">
        <v>461</v>
      </c>
      <c r="BM954" s="159" t="s">
        <v>4681</v>
      </c>
    </row>
    <row r="955" spans="2:65" s="13" customFormat="1" ht="11.25" x14ac:dyDescent="0.2">
      <c r="B955" s="168"/>
      <c r="D955" s="162" t="s">
        <v>379</v>
      </c>
      <c r="E955" s="169" t="s">
        <v>1</v>
      </c>
      <c r="F955" s="170" t="s">
        <v>82</v>
      </c>
      <c r="H955" s="171">
        <v>1</v>
      </c>
      <c r="I955" s="172"/>
      <c r="L955" s="168"/>
      <c r="M955" s="173"/>
      <c r="T955" s="174"/>
      <c r="AT955" s="169" t="s">
        <v>379</v>
      </c>
      <c r="AU955" s="169" t="s">
        <v>88</v>
      </c>
      <c r="AV955" s="13" t="s">
        <v>88</v>
      </c>
      <c r="AW955" s="13" t="s">
        <v>31</v>
      </c>
      <c r="AX955" s="13" t="s">
        <v>75</v>
      </c>
      <c r="AY955" s="169" t="s">
        <v>371</v>
      </c>
    </row>
    <row r="956" spans="2:65" s="15" customFormat="1" ht="11.25" x14ac:dyDescent="0.2">
      <c r="B956" s="182"/>
      <c r="D956" s="162" t="s">
        <v>379</v>
      </c>
      <c r="E956" s="183" t="s">
        <v>1</v>
      </c>
      <c r="F956" s="184" t="s">
        <v>385</v>
      </c>
      <c r="H956" s="185">
        <v>1</v>
      </c>
      <c r="I956" s="186"/>
      <c r="L956" s="182"/>
      <c r="M956" s="187"/>
      <c r="T956" s="188"/>
      <c r="AT956" s="183" t="s">
        <v>379</v>
      </c>
      <c r="AU956" s="183" t="s">
        <v>88</v>
      </c>
      <c r="AV956" s="15" t="s">
        <v>377</v>
      </c>
      <c r="AW956" s="15" t="s">
        <v>31</v>
      </c>
      <c r="AX956" s="15" t="s">
        <v>82</v>
      </c>
      <c r="AY956" s="183" t="s">
        <v>371</v>
      </c>
    </row>
    <row r="957" spans="2:65" s="1" customFormat="1" ht="24.2" customHeight="1" x14ac:dyDescent="0.2">
      <c r="B957" s="147"/>
      <c r="C957" s="148" t="s">
        <v>1499</v>
      </c>
      <c r="D957" s="148" t="s">
        <v>373</v>
      </c>
      <c r="E957" s="149" t="s">
        <v>4682</v>
      </c>
      <c r="F957" s="150" t="s">
        <v>4683</v>
      </c>
      <c r="G957" s="151" t="s">
        <v>513</v>
      </c>
      <c r="H957" s="152">
        <v>3</v>
      </c>
      <c r="I957" s="153"/>
      <c r="J957" s="154">
        <f>ROUND(I957*H957,2)</f>
        <v>0</v>
      </c>
      <c r="K957" s="150"/>
      <c r="L957" s="32"/>
      <c r="M957" s="155" t="s">
        <v>1</v>
      </c>
      <c r="N957" s="156" t="s">
        <v>41</v>
      </c>
      <c r="P957" s="157">
        <f>O957*H957</f>
        <v>0</v>
      </c>
      <c r="Q957" s="157">
        <v>0</v>
      </c>
      <c r="R957" s="157">
        <f>Q957*H957</f>
        <v>0</v>
      </c>
      <c r="S957" s="157">
        <v>0</v>
      </c>
      <c r="T957" s="158">
        <f>S957*H957</f>
        <v>0</v>
      </c>
      <c r="AR957" s="159" t="s">
        <v>461</v>
      </c>
      <c r="AT957" s="159" t="s">
        <v>373</v>
      </c>
      <c r="AU957" s="159" t="s">
        <v>88</v>
      </c>
      <c r="AY957" s="17" t="s">
        <v>371</v>
      </c>
      <c r="BE957" s="160">
        <f>IF(N957="základná",J957,0)</f>
        <v>0</v>
      </c>
      <c r="BF957" s="160">
        <f>IF(N957="znížená",J957,0)</f>
        <v>0</v>
      </c>
      <c r="BG957" s="160">
        <f>IF(N957="zákl. prenesená",J957,0)</f>
        <v>0</v>
      </c>
      <c r="BH957" s="160">
        <f>IF(N957="zníž. prenesená",J957,0)</f>
        <v>0</v>
      </c>
      <c r="BI957" s="160">
        <f>IF(N957="nulová",J957,0)</f>
        <v>0</v>
      </c>
      <c r="BJ957" s="17" t="s">
        <v>88</v>
      </c>
      <c r="BK957" s="160">
        <f>ROUND(I957*H957,2)</f>
        <v>0</v>
      </c>
      <c r="BL957" s="17" t="s">
        <v>461</v>
      </c>
      <c r="BM957" s="159" t="s">
        <v>4684</v>
      </c>
    </row>
    <row r="958" spans="2:65" s="1" customFormat="1" ht="44.25" customHeight="1" x14ac:dyDescent="0.2">
      <c r="B958" s="147"/>
      <c r="C958" s="148" t="s">
        <v>1503</v>
      </c>
      <c r="D958" s="148" t="s">
        <v>373</v>
      </c>
      <c r="E958" s="149" t="s">
        <v>4685</v>
      </c>
      <c r="F958" s="150" t="s">
        <v>4686</v>
      </c>
      <c r="G958" s="151" t="s">
        <v>513</v>
      </c>
      <c r="H958" s="152">
        <v>1</v>
      </c>
      <c r="I958" s="153"/>
      <c r="J958" s="154">
        <f>ROUND(I958*H958,2)</f>
        <v>0</v>
      </c>
      <c r="K958" s="150"/>
      <c r="L958" s="32"/>
      <c r="M958" s="155" t="s">
        <v>1</v>
      </c>
      <c r="N958" s="156" t="s">
        <v>41</v>
      </c>
      <c r="P958" s="157">
        <f>O958*H958</f>
        <v>0</v>
      </c>
      <c r="Q958" s="157">
        <v>0</v>
      </c>
      <c r="R958" s="157">
        <f>Q958*H958</f>
        <v>0</v>
      </c>
      <c r="S958" s="157">
        <v>0</v>
      </c>
      <c r="T958" s="158">
        <f>S958*H958</f>
        <v>0</v>
      </c>
      <c r="AR958" s="159" t="s">
        <v>461</v>
      </c>
      <c r="AT958" s="159" t="s">
        <v>373</v>
      </c>
      <c r="AU958" s="159" t="s">
        <v>88</v>
      </c>
      <c r="AY958" s="17" t="s">
        <v>371</v>
      </c>
      <c r="BE958" s="160">
        <f>IF(N958="základná",J958,0)</f>
        <v>0</v>
      </c>
      <c r="BF958" s="160">
        <f>IF(N958="znížená",J958,0)</f>
        <v>0</v>
      </c>
      <c r="BG958" s="160">
        <f>IF(N958="zákl. prenesená",J958,0)</f>
        <v>0</v>
      </c>
      <c r="BH958" s="160">
        <f>IF(N958="zníž. prenesená",J958,0)</f>
        <v>0</v>
      </c>
      <c r="BI958" s="160">
        <f>IF(N958="nulová",J958,0)</f>
        <v>0</v>
      </c>
      <c r="BJ958" s="17" t="s">
        <v>88</v>
      </c>
      <c r="BK958" s="160">
        <f>ROUND(I958*H958,2)</f>
        <v>0</v>
      </c>
      <c r="BL958" s="17" t="s">
        <v>461</v>
      </c>
      <c r="BM958" s="159" t="s">
        <v>4687</v>
      </c>
    </row>
    <row r="959" spans="2:65" s="1" customFormat="1" ht="33" customHeight="1" x14ac:dyDescent="0.2">
      <c r="B959" s="147"/>
      <c r="C959" s="148" t="s">
        <v>1507</v>
      </c>
      <c r="D959" s="148" t="s">
        <v>373</v>
      </c>
      <c r="E959" s="149" t="s">
        <v>4688</v>
      </c>
      <c r="F959" s="150" t="s">
        <v>4689</v>
      </c>
      <c r="G959" s="151" t="s">
        <v>513</v>
      </c>
      <c r="H959" s="152">
        <v>1</v>
      </c>
      <c r="I959" s="153"/>
      <c r="J959" s="154">
        <f>ROUND(I959*H959,2)</f>
        <v>0</v>
      </c>
      <c r="K959" s="150"/>
      <c r="L959" s="32"/>
      <c r="M959" s="155" t="s">
        <v>1</v>
      </c>
      <c r="N959" s="156" t="s">
        <v>41</v>
      </c>
      <c r="P959" s="157">
        <f>O959*H959</f>
        <v>0</v>
      </c>
      <c r="Q959" s="157">
        <v>0</v>
      </c>
      <c r="R959" s="157">
        <f>Q959*H959</f>
        <v>0</v>
      </c>
      <c r="S959" s="157">
        <v>0</v>
      </c>
      <c r="T959" s="158">
        <f>S959*H959</f>
        <v>0</v>
      </c>
      <c r="AR959" s="159" t="s">
        <v>461</v>
      </c>
      <c r="AT959" s="159" t="s">
        <v>373</v>
      </c>
      <c r="AU959" s="159" t="s">
        <v>88</v>
      </c>
      <c r="AY959" s="17" t="s">
        <v>371</v>
      </c>
      <c r="BE959" s="160">
        <f>IF(N959="základná",J959,0)</f>
        <v>0</v>
      </c>
      <c r="BF959" s="160">
        <f>IF(N959="znížená",J959,0)</f>
        <v>0</v>
      </c>
      <c r="BG959" s="160">
        <f>IF(N959="zákl. prenesená",J959,0)</f>
        <v>0</v>
      </c>
      <c r="BH959" s="160">
        <f>IF(N959="zníž. prenesená",J959,0)</f>
        <v>0</v>
      </c>
      <c r="BI959" s="160">
        <f>IF(N959="nulová",J959,0)</f>
        <v>0</v>
      </c>
      <c r="BJ959" s="17" t="s">
        <v>88</v>
      </c>
      <c r="BK959" s="160">
        <f>ROUND(I959*H959,2)</f>
        <v>0</v>
      </c>
      <c r="BL959" s="17" t="s">
        <v>461</v>
      </c>
      <c r="BM959" s="159" t="s">
        <v>4690</v>
      </c>
    </row>
    <row r="960" spans="2:65" s="1" customFormat="1" ht="24.2" customHeight="1" x14ac:dyDescent="0.2">
      <c r="B960" s="147"/>
      <c r="C960" s="148" t="s">
        <v>1511</v>
      </c>
      <c r="D960" s="148" t="s">
        <v>373</v>
      </c>
      <c r="E960" s="149" t="s">
        <v>4691</v>
      </c>
      <c r="F960" s="150" t="s">
        <v>4692</v>
      </c>
      <c r="G960" s="151" t="s">
        <v>513</v>
      </c>
      <c r="H960" s="152">
        <v>2</v>
      </c>
      <c r="I960" s="153"/>
      <c r="J960" s="154">
        <f>ROUND(I960*H960,2)</f>
        <v>0</v>
      </c>
      <c r="K960" s="150"/>
      <c r="L960" s="32"/>
      <c r="M960" s="155" t="s">
        <v>1</v>
      </c>
      <c r="N960" s="156" t="s">
        <v>41</v>
      </c>
      <c r="P960" s="157">
        <f>O960*H960</f>
        <v>0</v>
      </c>
      <c r="Q960" s="157">
        <v>0</v>
      </c>
      <c r="R960" s="157">
        <f>Q960*H960</f>
        <v>0</v>
      </c>
      <c r="S960" s="157">
        <v>0</v>
      </c>
      <c r="T960" s="158">
        <f>S960*H960</f>
        <v>0</v>
      </c>
      <c r="AR960" s="159" t="s">
        <v>461</v>
      </c>
      <c r="AT960" s="159" t="s">
        <v>373</v>
      </c>
      <c r="AU960" s="159" t="s">
        <v>88</v>
      </c>
      <c r="AY960" s="17" t="s">
        <v>371</v>
      </c>
      <c r="BE960" s="160">
        <f>IF(N960="základná",J960,0)</f>
        <v>0</v>
      </c>
      <c r="BF960" s="160">
        <f>IF(N960="znížená",J960,0)</f>
        <v>0</v>
      </c>
      <c r="BG960" s="160">
        <f>IF(N960="zákl. prenesená",J960,0)</f>
        <v>0</v>
      </c>
      <c r="BH960" s="160">
        <f>IF(N960="zníž. prenesená",J960,0)</f>
        <v>0</v>
      </c>
      <c r="BI960" s="160">
        <f>IF(N960="nulová",J960,0)</f>
        <v>0</v>
      </c>
      <c r="BJ960" s="17" t="s">
        <v>88</v>
      </c>
      <c r="BK960" s="160">
        <f>ROUND(I960*H960,2)</f>
        <v>0</v>
      </c>
      <c r="BL960" s="17" t="s">
        <v>461</v>
      </c>
      <c r="BM960" s="159" t="s">
        <v>4693</v>
      </c>
    </row>
    <row r="961" spans="2:65" s="1" customFormat="1" ht="37.9" customHeight="1" x14ac:dyDescent="0.2">
      <c r="B961" s="147"/>
      <c r="C961" s="148" t="s">
        <v>1517</v>
      </c>
      <c r="D961" s="148" t="s">
        <v>373</v>
      </c>
      <c r="E961" s="149" t="s">
        <v>4694</v>
      </c>
      <c r="F961" s="150" t="s">
        <v>4695</v>
      </c>
      <c r="G961" s="151" t="s">
        <v>513</v>
      </c>
      <c r="H961" s="152">
        <v>1</v>
      </c>
      <c r="I961" s="153"/>
      <c r="J961" s="154">
        <f>ROUND(I961*H961,2)</f>
        <v>0</v>
      </c>
      <c r="K961" s="150"/>
      <c r="L961" s="32"/>
      <c r="M961" s="155" t="s">
        <v>1</v>
      </c>
      <c r="N961" s="156" t="s">
        <v>41</v>
      </c>
      <c r="P961" s="157">
        <f>O961*H961</f>
        <v>0</v>
      </c>
      <c r="Q961" s="157">
        <v>0</v>
      </c>
      <c r="R961" s="157">
        <f>Q961*H961</f>
        <v>0</v>
      </c>
      <c r="S961" s="157">
        <v>0</v>
      </c>
      <c r="T961" s="158">
        <f>S961*H961</f>
        <v>0</v>
      </c>
      <c r="AR961" s="159" t="s">
        <v>461</v>
      </c>
      <c r="AT961" s="159" t="s">
        <v>373</v>
      </c>
      <c r="AU961" s="159" t="s">
        <v>88</v>
      </c>
      <c r="AY961" s="17" t="s">
        <v>371</v>
      </c>
      <c r="BE961" s="160">
        <f>IF(N961="základná",J961,0)</f>
        <v>0</v>
      </c>
      <c r="BF961" s="160">
        <f>IF(N961="znížená",J961,0)</f>
        <v>0</v>
      </c>
      <c r="BG961" s="160">
        <f>IF(N961="zákl. prenesená",J961,0)</f>
        <v>0</v>
      </c>
      <c r="BH961" s="160">
        <f>IF(N961="zníž. prenesená",J961,0)</f>
        <v>0</v>
      </c>
      <c r="BI961" s="160">
        <f>IF(N961="nulová",J961,0)</f>
        <v>0</v>
      </c>
      <c r="BJ961" s="17" t="s">
        <v>88</v>
      </c>
      <c r="BK961" s="160">
        <f>ROUND(I961*H961,2)</f>
        <v>0</v>
      </c>
      <c r="BL961" s="17" t="s">
        <v>461</v>
      </c>
      <c r="BM961" s="159" t="s">
        <v>4696</v>
      </c>
    </row>
    <row r="962" spans="2:65" s="13" customFormat="1" ht="11.25" x14ac:dyDescent="0.2">
      <c r="B962" s="168"/>
      <c r="D962" s="162" t="s">
        <v>379</v>
      </c>
      <c r="E962" s="169" t="s">
        <v>1</v>
      </c>
      <c r="F962" s="170" t="s">
        <v>82</v>
      </c>
      <c r="H962" s="171">
        <v>1</v>
      </c>
      <c r="I962" s="172"/>
      <c r="L962" s="168"/>
      <c r="M962" s="173"/>
      <c r="T962" s="174"/>
      <c r="AT962" s="169" t="s">
        <v>379</v>
      </c>
      <c r="AU962" s="169" t="s">
        <v>88</v>
      </c>
      <c r="AV962" s="13" t="s">
        <v>88</v>
      </c>
      <c r="AW962" s="13" t="s">
        <v>31</v>
      </c>
      <c r="AX962" s="13" t="s">
        <v>75</v>
      </c>
      <c r="AY962" s="169" t="s">
        <v>371</v>
      </c>
    </row>
    <row r="963" spans="2:65" s="15" customFormat="1" ht="11.25" x14ac:dyDescent="0.2">
      <c r="B963" s="182"/>
      <c r="D963" s="162" t="s">
        <v>379</v>
      </c>
      <c r="E963" s="183" t="s">
        <v>1</v>
      </c>
      <c r="F963" s="184" t="s">
        <v>385</v>
      </c>
      <c r="H963" s="185">
        <v>1</v>
      </c>
      <c r="I963" s="186"/>
      <c r="L963" s="182"/>
      <c r="M963" s="187"/>
      <c r="T963" s="188"/>
      <c r="AT963" s="183" t="s">
        <v>379</v>
      </c>
      <c r="AU963" s="183" t="s">
        <v>88</v>
      </c>
      <c r="AV963" s="15" t="s">
        <v>377</v>
      </c>
      <c r="AW963" s="15" t="s">
        <v>31</v>
      </c>
      <c r="AX963" s="15" t="s">
        <v>82</v>
      </c>
      <c r="AY963" s="183" t="s">
        <v>371</v>
      </c>
    </row>
    <row r="964" spans="2:65" s="1" customFormat="1" ht="55.5" customHeight="1" x14ac:dyDescent="0.2">
      <c r="B964" s="147"/>
      <c r="C964" s="148" t="s">
        <v>1521</v>
      </c>
      <c r="D964" s="148" t="s">
        <v>373</v>
      </c>
      <c r="E964" s="149" t="s">
        <v>4697</v>
      </c>
      <c r="F964" s="150" t="s">
        <v>4698</v>
      </c>
      <c r="G964" s="151" t="s">
        <v>513</v>
      </c>
      <c r="H964" s="152">
        <v>1</v>
      </c>
      <c r="I964" s="153"/>
      <c r="J964" s="154">
        <f>ROUND(I964*H964,2)</f>
        <v>0</v>
      </c>
      <c r="K964" s="150"/>
      <c r="L964" s="32"/>
      <c r="M964" s="155" t="s">
        <v>1</v>
      </c>
      <c r="N964" s="156" t="s">
        <v>41</v>
      </c>
      <c r="P964" s="157">
        <f>O964*H964</f>
        <v>0</v>
      </c>
      <c r="Q964" s="157">
        <v>0</v>
      </c>
      <c r="R964" s="157">
        <f>Q964*H964</f>
        <v>0</v>
      </c>
      <c r="S964" s="157">
        <v>0</v>
      </c>
      <c r="T964" s="158">
        <f>S964*H964</f>
        <v>0</v>
      </c>
      <c r="AR964" s="159" t="s">
        <v>461</v>
      </c>
      <c r="AT964" s="159" t="s">
        <v>373</v>
      </c>
      <c r="AU964" s="159" t="s">
        <v>88</v>
      </c>
      <c r="AY964" s="17" t="s">
        <v>371</v>
      </c>
      <c r="BE964" s="160">
        <f>IF(N964="základná",J964,0)</f>
        <v>0</v>
      </c>
      <c r="BF964" s="160">
        <f>IF(N964="znížená",J964,0)</f>
        <v>0</v>
      </c>
      <c r="BG964" s="160">
        <f>IF(N964="zákl. prenesená",J964,0)</f>
        <v>0</v>
      </c>
      <c r="BH964" s="160">
        <f>IF(N964="zníž. prenesená",J964,0)</f>
        <v>0</v>
      </c>
      <c r="BI964" s="160">
        <f>IF(N964="nulová",J964,0)</f>
        <v>0</v>
      </c>
      <c r="BJ964" s="17" t="s">
        <v>88</v>
      </c>
      <c r="BK964" s="160">
        <f>ROUND(I964*H964,2)</f>
        <v>0</v>
      </c>
      <c r="BL964" s="17" t="s">
        <v>461</v>
      </c>
      <c r="BM964" s="159" t="s">
        <v>4699</v>
      </c>
    </row>
    <row r="965" spans="2:65" s="1" customFormat="1" ht="37.9" customHeight="1" x14ac:dyDescent="0.2">
      <c r="B965" s="147"/>
      <c r="C965" s="148" t="s">
        <v>1526</v>
      </c>
      <c r="D965" s="148" t="s">
        <v>373</v>
      </c>
      <c r="E965" s="149" t="s">
        <v>4700</v>
      </c>
      <c r="F965" s="150" t="s">
        <v>4701</v>
      </c>
      <c r="G965" s="151" t="s">
        <v>513</v>
      </c>
      <c r="H965" s="152">
        <v>1</v>
      </c>
      <c r="I965" s="153"/>
      <c r="J965" s="154">
        <f>ROUND(I965*H965,2)</f>
        <v>0</v>
      </c>
      <c r="K965" s="150"/>
      <c r="L965" s="32"/>
      <c r="M965" s="155" t="s">
        <v>1</v>
      </c>
      <c r="N965" s="156" t="s">
        <v>41</v>
      </c>
      <c r="P965" s="157">
        <f>O965*H965</f>
        <v>0</v>
      </c>
      <c r="Q965" s="157">
        <v>0</v>
      </c>
      <c r="R965" s="157">
        <f>Q965*H965</f>
        <v>0</v>
      </c>
      <c r="S965" s="157">
        <v>0</v>
      </c>
      <c r="T965" s="158">
        <f>S965*H965</f>
        <v>0</v>
      </c>
      <c r="AR965" s="159" t="s">
        <v>461</v>
      </c>
      <c r="AT965" s="159" t="s">
        <v>373</v>
      </c>
      <c r="AU965" s="159" t="s">
        <v>88</v>
      </c>
      <c r="AY965" s="17" t="s">
        <v>371</v>
      </c>
      <c r="BE965" s="160">
        <f>IF(N965="základná",J965,0)</f>
        <v>0</v>
      </c>
      <c r="BF965" s="160">
        <f>IF(N965="znížená",J965,0)</f>
        <v>0</v>
      </c>
      <c r="BG965" s="160">
        <f>IF(N965="zákl. prenesená",J965,0)</f>
        <v>0</v>
      </c>
      <c r="BH965" s="160">
        <f>IF(N965="zníž. prenesená",J965,0)</f>
        <v>0</v>
      </c>
      <c r="BI965" s="160">
        <f>IF(N965="nulová",J965,0)</f>
        <v>0</v>
      </c>
      <c r="BJ965" s="17" t="s">
        <v>88</v>
      </c>
      <c r="BK965" s="160">
        <f>ROUND(I965*H965,2)</f>
        <v>0</v>
      </c>
      <c r="BL965" s="17" t="s">
        <v>461</v>
      </c>
      <c r="BM965" s="159" t="s">
        <v>4702</v>
      </c>
    </row>
    <row r="966" spans="2:65" s="13" customFormat="1" ht="11.25" x14ac:dyDescent="0.2">
      <c r="B966" s="168"/>
      <c r="D966" s="162" t="s">
        <v>379</v>
      </c>
      <c r="E966" s="169" t="s">
        <v>1</v>
      </c>
      <c r="F966" s="170" t="s">
        <v>82</v>
      </c>
      <c r="H966" s="171">
        <v>1</v>
      </c>
      <c r="I966" s="172"/>
      <c r="L966" s="168"/>
      <c r="M966" s="173"/>
      <c r="T966" s="174"/>
      <c r="AT966" s="169" t="s">
        <v>379</v>
      </c>
      <c r="AU966" s="169" t="s">
        <v>88</v>
      </c>
      <c r="AV966" s="13" t="s">
        <v>88</v>
      </c>
      <c r="AW966" s="13" t="s">
        <v>31</v>
      </c>
      <c r="AX966" s="13" t="s">
        <v>75</v>
      </c>
      <c r="AY966" s="169" t="s">
        <v>371</v>
      </c>
    </row>
    <row r="967" spans="2:65" s="15" customFormat="1" ht="11.25" x14ac:dyDescent="0.2">
      <c r="B967" s="182"/>
      <c r="D967" s="162" t="s">
        <v>379</v>
      </c>
      <c r="E967" s="183" t="s">
        <v>1</v>
      </c>
      <c r="F967" s="184" t="s">
        <v>385</v>
      </c>
      <c r="H967" s="185">
        <v>1</v>
      </c>
      <c r="I967" s="186"/>
      <c r="L967" s="182"/>
      <c r="M967" s="187"/>
      <c r="T967" s="188"/>
      <c r="AT967" s="183" t="s">
        <v>379</v>
      </c>
      <c r="AU967" s="183" t="s">
        <v>88</v>
      </c>
      <c r="AV967" s="15" t="s">
        <v>377</v>
      </c>
      <c r="AW967" s="15" t="s">
        <v>31</v>
      </c>
      <c r="AX967" s="15" t="s">
        <v>82</v>
      </c>
      <c r="AY967" s="183" t="s">
        <v>371</v>
      </c>
    </row>
    <row r="968" spans="2:65" s="1" customFormat="1" ht="37.9" customHeight="1" x14ac:dyDescent="0.2">
      <c r="B968" s="147"/>
      <c r="C968" s="148" t="s">
        <v>1530</v>
      </c>
      <c r="D968" s="148" t="s">
        <v>373</v>
      </c>
      <c r="E968" s="149" t="s">
        <v>4703</v>
      </c>
      <c r="F968" s="150" t="s">
        <v>4704</v>
      </c>
      <c r="G968" s="151" t="s">
        <v>513</v>
      </c>
      <c r="H968" s="152">
        <v>1</v>
      </c>
      <c r="I968" s="153"/>
      <c r="J968" s="154">
        <f>ROUND(I968*H968,2)</f>
        <v>0</v>
      </c>
      <c r="K968" s="150"/>
      <c r="L968" s="32"/>
      <c r="M968" s="155" t="s">
        <v>1</v>
      </c>
      <c r="N968" s="156" t="s">
        <v>41</v>
      </c>
      <c r="P968" s="157">
        <f>O968*H968</f>
        <v>0</v>
      </c>
      <c r="Q968" s="157">
        <v>0</v>
      </c>
      <c r="R968" s="157">
        <f>Q968*H968</f>
        <v>0</v>
      </c>
      <c r="S968" s="157">
        <v>0</v>
      </c>
      <c r="T968" s="158">
        <f>S968*H968</f>
        <v>0</v>
      </c>
      <c r="AR968" s="159" t="s">
        <v>461</v>
      </c>
      <c r="AT968" s="159" t="s">
        <v>373</v>
      </c>
      <c r="AU968" s="159" t="s">
        <v>88</v>
      </c>
      <c r="AY968" s="17" t="s">
        <v>371</v>
      </c>
      <c r="BE968" s="160">
        <f>IF(N968="základná",J968,0)</f>
        <v>0</v>
      </c>
      <c r="BF968" s="160">
        <f>IF(N968="znížená",J968,0)</f>
        <v>0</v>
      </c>
      <c r="BG968" s="160">
        <f>IF(N968="zákl. prenesená",J968,0)</f>
        <v>0</v>
      </c>
      <c r="BH968" s="160">
        <f>IF(N968="zníž. prenesená",J968,0)</f>
        <v>0</v>
      </c>
      <c r="BI968" s="160">
        <f>IF(N968="nulová",J968,0)</f>
        <v>0</v>
      </c>
      <c r="BJ968" s="17" t="s">
        <v>88</v>
      </c>
      <c r="BK968" s="160">
        <f>ROUND(I968*H968,2)</f>
        <v>0</v>
      </c>
      <c r="BL968" s="17" t="s">
        <v>461</v>
      </c>
      <c r="BM968" s="159" t="s">
        <v>4705</v>
      </c>
    </row>
    <row r="969" spans="2:65" s="13" customFormat="1" ht="11.25" x14ac:dyDescent="0.2">
      <c r="B969" s="168"/>
      <c r="D969" s="162" t="s">
        <v>379</v>
      </c>
      <c r="E969" s="169" t="s">
        <v>1</v>
      </c>
      <c r="F969" s="170" t="s">
        <v>82</v>
      </c>
      <c r="H969" s="171">
        <v>1</v>
      </c>
      <c r="I969" s="172"/>
      <c r="L969" s="168"/>
      <c r="M969" s="173"/>
      <c r="T969" s="174"/>
      <c r="AT969" s="169" t="s">
        <v>379</v>
      </c>
      <c r="AU969" s="169" t="s">
        <v>88</v>
      </c>
      <c r="AV969" s="13" t="s">
        <v>88</v>
      </c>
      <c r="AW969" s="13" t="s">
        <v>31</v>
      </c>
      <c r="AX969" s="13" t="s">
        <v>75</v>
      </c>
      <c r="AY969" s="169" t="s">
        <v>371</v>
      </c>
    </row>
    <row r="970" spans="2:65" s="15" customFormat="1" ht="11.25" x14ac:dyDescent="0.2">
      <c r="B970" s="182"/>
      <c r="D970" s="162" t="s">
        <v>379</v>
      </c>
      <c r="E970" s="183" t="s">
        <v>1</v>
      </c>
      <c r="F970" s="184" t="s">
        <v>385</v>
      </c>
      <c r="H970" s="185">
        <v>1</v>
      </c>
      <c r="I970" s="186"/>
      <c r="L970" s="182"/>
      <c r="M970" s="187"/>
      <c r="T970" s="188"/>
      <c r="AT970" s="183" t="s">
        <v>379</v>
      </c>
      <c r="AU970" s="183" t="s">
        <v>88</v>
      </c>
      <c r="AV970" s="15" t="s">
        <v>377</v>
      </c>
      <c r="AW970" s="15" t="s">
        <v>31</v>
      </c>
      <c r="AX970" s="15" t="s">
        <v>82</v>
      </c>
      <c r="AY970" s="183" t="s">
        <v>371</v>
      </c>
    </row>
    <row r="971" spans="2:65" s="1" customFormat="1" ht="62.65" customHeight="1" x14ac:dyDescent="0.2">
      <c r="B971" s="147"/>
      <c r="C971" s="148" t="s">
        <v>1536</v>
      </c>
      <c r="D971" s="148" t="s">
        <v>373</v>
      </c>
      <c r="E971" s="149" t="s">
        <v>4706</v>
      </c>
      <c r="F971" s="150" t="s">
        <v>4707</v>
      </c>
      <c r="G971" s="151" t="s">
        <v>513</v>
      </c>
      <c r="H971" s="152">
        <v>1</v>
      </c>
      <c r="I971" s="153"/>
      <c r="J971" s="154">
        <f t="shared" ref="J971:J1007" si="30">ROUND(I971*H971,2)</f>
        <v>0</v>
      </c>
      <c r="K971" s="150"/>
      <c r="L971" s="32"/>
      <c r="M971" s="155" t="s">
        <v>1</v>
      </c>
      <c r="N971" s="156" t="s">
        <v>41</v>
      </c>
      <c r="P971" s="157">
        <f t="shared" ref="P971:P1007" si="31">O971*H971</f>
        <v>0</v>
      </c>
      <c r="Q971" s="157">
        <v>1.1999999999999999E-3</v>
      </c>
      <c r="R971" s="157">
        <f t="shared" ref="R971:R1007" si="32">Q971*H971</f>
        <v>1.1999999999999999E-3</v>
      </c>
      <c r="S971" s="157">
        <v>0</v>
      </c>
      <c r="T971" s="158">
        <f t="shared" ref="T971:T1007" si="33">S971*H971</f>
        <v>0</v>
      </c>
      <c r="AR971" s="159" t="s">
        <v>461</v>
      </c>
      <c r="AT971" s="159" t="s">
        <v>373</v>
      </c>
      <c r="AU971" s="159" t="s">
        <v>88</v>
      </c>
      <c r="AY971" s="17" t="s">
        <v>371</v>
      </c>
      <c r="BE971" s="160">
        <f t="shared" ref="BE971:BE1007" si="34">IF(N971="základná",J971,0)</f>
        <v>0</v>
      </c>
      <c r="BF971" s="160">
        <f t="shared" ref="BF971:BF1007" si="35">IF(N971="znížená",J971,0)</f>
        <v>0</v>
      </c>
      <c r="BG971" s="160">
        <f t="shared" ref="BG971:BG1007" si="36">IF(N971="zákl. prenesená",J971,0)</f>
        <v>0</v>
      </c>
      <c r="BH971" s="160">
        <f t="shared" ref="BH971:BH1007" si="37">IF(N971="zníž. prenesená",J971,0)</f>
        <v>0</v>
      </c>
      <c r="BI971" s="160">
        <f t="shared" ref="BI971:BI1007" si="38">IF(N971="nulová",J971,0)</f>
        <v>0</v>
      </c>
      <c r="BJ971" s="17" t="s">
        <v>88</v>
      </c>
      <c r="BK971" s="160">
        <f t="shared" ref="BK971:BK1007" si="39">ROUND(I971*H971,2)</f>
        <v>0</v>
      </c>
      <c r="BL971" s="17" t="s">
        <v>461</v>
      </c>
      <c r="BM971" s="159" t="s">
        <v>4708</v>
      </c>
    </row>
    <row r="972" spans="2:65" s="1" customFormat="1" ht="62.65" customHeight="1" x14ac:dyDescent="0.2">
      <c r="B972" s="147"/>
      <c r="C972" s="148" t="s">
        <v>1540</v>
      </c>
      <c r="D972" s="148" t="s">
        <v>373</v>
      </c>
      <c r="E972" s="149" t="s">
        <v>4709</v>
      </c>
      <c r="F972" s="150" t="s">
        <v>4710</v>
      </c>
      <c r="G972" s="151" t="s">
        <v>513</v>
      </c>
      <c r="H972" s="152">
        <v>1</v>
      </c>
      <c r="I972" s="153"/>
      <c r="J972" s="154">
        <f t="shared" si="30"/>
        <v>0</v>
      </c>
      <c r="K972" s="150"/>
      <c r="L972" s="32"/>
      <c r="M972" s="155" t="s">
        <v>1</v>
      </c>
      <c r="N972" s="156" t="s">
        <v>41</v>
      </c>
      <c r="P972" s="157">
        <f t="shared" si="31"/>
        <v>0</v>
      </c>
      <c r="Q972" s="157">
        <v>1.1999999999999999E-3</v>
      </c>
      <c r="R972" s="157">
        <f t="shared" si="32"/>
        <v>1.1999999999999999E-3</v>
      </c>
      <c r="S972" s="157">
        <v>0</v>
      </c>
      <c r="T972" s="158">
        <f t="shared" si="33"/>
        <v>0</v>
      </c>
      <c r="AR972" s="159" t="s">
        <v>461</v>
      </c>
      <c r="AT972" s="159" t="s">
        <v>373</v>
      </c>
      <c r="AU972" s="159" t="s">
        <v>88</v>
      </c>
      <c r="AY972" s="17" t="s">
        <v>371</v>
      </c>
      <c r="BE972" s="160">
        <f t="shared" si="34"/>
        <v>0</v>
      </c>
      <c r="BF972" s="160">
        <f t="shared" si="35"/>
        <v>0</v>
      </c>
      <c r="BG972" s="160">
        <f t="shared" si="36"/>
        <v>0</v>
      </c>
      <c r="BH972" s="160">
        <f t="shared" si="37"/>
        <v>0</v>
      </c>
      <c r="BI972" s="160">
        <f t="shared" si="38"/>
        <v>0</v>
      </c>
      <c r="BJ972" s="17" t="s">
        <v>88</v>
      </c>
      <c r="BK972" s="160">
        <f t="shared" si="39"/>
        <v>0</v>
      </c>
      <c r="BL972" s="17" t="s">
        <v>461</v>
      </c>
      <c r="BM972" s="159" t="s">
        <v>4711</v>
      </c>
    </row>
    <row r="973" spans="2:65" s="1" customFormat="1" ht="44.25" customHeight="1" x14ac:dyDescent="0.2">
      <c r="B973" s="147"/>
      <c r="C973" s="148" t="s">
        <v>1545</v>
      </c>
      <c r="D973" s="148" t="s">
        <v>373</v>
      </c>
      <c r="E973" s="149" t="s">
        <v>4712</v>
      </c>
      <c r="F973" s="150" t="s">
        <v>4713</v>
      </c>
      <c r="G973" s="151" t="s">
        <v>513</v>
      </c>
      <c r="H973" s="152">
        <v>1</v>
      </c>
      <c r="I973" s="153"/>
      <c r="J973" s="154">
        <f t="shared" si="30"/>
        <v>0</v>
      </c>
      <c r="K973" s="150"/>
      <c r="L973" s="32"/>
      <c r="M973" s="155" t="s">
        <v>1</v>
      </c>
      <c r="N973" s="156" t="s">
        <v>41</v>
      </c>
      <c r="P973" s="157">
        <f t="shared" si="31"/>
        <v>0</v>
      </c>
      <c r="Q973" s="157">
        <v>1.1999999999999999E-3</v>
      </c>
      <c r="R973" s="157">
        <f t="shared" si="32"/>
        <v>1.1999999999999999E-3</v>
      </c>
      <c r="S973" s="157">
        <v>0</v>
      </c>
      <c r="T973" s="158">
        <f t="shared" si="33"/>
        <v>0</v>
      </c>
      <c r="AR973" s="159" t="s">
        <v>461</v>
      </c>
      <c r="AT973" s="159" t="s">
        <v>373</v>
      </c>
      <c r="AU973" s="159" t="s">
        <v>88</v>
      </c>
      <c r="AY973" s="17" t="s">
        <v>371</v>
      </c>
      <c r="BE973" s="160">
        <f t="shared" si="34"/>
        <v>0</v>
      </c>
      <c r="BF973" s="160">
        <f t="shared" si="35"/>
        <v>0</v>
      </c>
      <c r="BG973" s="160">
        <f t="shared" si="36"/>
        <v>0</v>
      </c>
      <c r="BH973" s="160">
        <f t="shared" si="37"/>
        <v>0</v>
      </c>
      <c r="BI973" s="160">
        <f t="shared" si="38"/>
        <v>0</v>
      </c>
      <c r="BJ973" s="17" t="s">
        <v>88</v>
      </c>
      <c r="BK973" s="160">
        <f t="shared" si="39"/>
        <v>0</v>
      </c>
      <c r="BL973" s="17" t="s">
        <v>461</v>
      </c>
      <c r="BM973" s="159" t="s">
        <v>4714</v>
      </c>
    </row>
    <row r="974" spans="2:65" s="1" customFormat="1" ht="44.25" customHeight="1" x14ac:dyDescent="0.2">
      <c r="B974" s="147"/>
      <c r="C974" s="148" t="s">
        <v>1549</v>
      </c>
      <c r="D974" s="148" t="s">
        <v>373</v>
      </c>
      <c r="E974" s="149" t="s">
        <v>4715</v>
      </c>
      <c r="F974" s="150" t="s">
        <v>4716</v>
      </c>
      <c r="G974" s="151" t="s">
        <v>513</v>
      </c>
      <c r="H974" s="152">
        <v>1</v>
      </c>
      <c r="I974" s="153"/>
      <c r="J974" s="154">
        <f t="shared" si="30"/>
        <v>0</v>
      </c>
      <c r="K974" s="150"/>
      <c r="L974" s="32"/>
      <c r="M974" s="155" t="s">
        <v>1</v>
      </c>
      <c r="N974" s="156" t="s">
        <v>41</v>
      </c>
      <c r="P974" s="157">
        <f t="shared" si="31"/>
        <v>0</v>
      </c>
      <c r="Q974" s="157">
        <v>1.1999999999999999E-3</v>
      </c>
      <c r="R974" s="157">
        <f t="shared" si="32"/>
        <v>1.1999999999999999E-3</v>
      </c>
      <c r="S974" s="157">
        <v>0</v>
      </c>
      <c r="T974" s="158">
        <f t="shared" si="33"/>
        <v>0</v>
      </c>
      <c r="AR974" s="159" t="s">
        <v>461</v>
      </c>
      <c r="AT974" s="159" t="s">
        <v>373</v>
      </c>
      <c r="AU974" s="159" t="s">
        <v>88</v>
      </c>
      <c r="AY974" s="17" t="s">
        <v>371</v>
      </c>
      <c r="BE974" s="160">
        <f t="shared" si="34"/>
        <v>0</v>
      </c>
      <c r="BF974" s="160">
        <f t="shared" si="35"/>
        <v>0</v>
      </c>
      <c r="BG974" s="160">
        <f t="shared" si="36"/>
        <v>0</v>
      </c>
      <c r="BH974" s="160">
        <f t="shared" si="37"/>
        <v>0</v>
      </c>
      <c r="BI974" s="160">
        <f t="shared" si="38"/>
        <v>0</v>
      </c>
      <c r="BJ974" s="17" t="s">
        <v>88</v>
      </c>
      <c r="BK974" s="160">
        <f t="shared" si="39"/>
        <v>0</v>
      </c>
      <c r="BL974" s="17" t="s">
        <v>461</v>
      </c>
      <c r="BM974" s="159" t="s">
        <v>4717</v>
      </c>
    </row>
    <row r="975" spans="2:65" s="1" customFormat="1" ht="44.25" customHeight="1" x14ac:dyDescent="0.2">
      <c r="B975" s="147"/>
      <c r="C975" s="148" t="s">
        <v>1554</v>
      </c>
      <c r="D975" s="148" t="s">
        <v>373</v>
      </c>
      <c r="E975" s="149" t="s">
        <v>4718</v>
      </c>
      <c r="F975" s="150" t="s">
        <v>4719</v>
      </c>
      <c r="G975" s="151" t="s">
        <v>513</v>
      </c>
      <c r="H975" s="152">
        <v>1</v>
      </c>
      <c r="I975" s="153"/>
      <c r="J975" s="154">
        <f t="shared" si="30"/>
        <v>0</v>
      </c>
      <c r="K975" s="150"/>
      <c r="L975" s="32"/>
      <c r="M975" s="155" t="s">
        <v>1</v>
      </c>
      <c r="N975" s="156" t="s">
        <v>41</v>
      </c>
      <c r="P975" s="157">
        <f t="shared" si="31"/>
        <v>0</v>
      </c>
      <c r="Q975" s="157">
        <v>1.1999999999999999E-3</v>
      </c>
      <c r="R975" s="157">
        <f t="shared" si="32"/>
        <v>1.1999999999999999E-3</v>
      </c>
      <c r="S975" s="157">
        <v>0</v>
      </c>
      <c r="T975" s="158">
        <f t="shared" si="33"/>
        <v>0</v>
      </c>
      <c r="AR975" s="159" t="s">
        <v>461</v>
      </c>
      <c r="AT975" s="159" t="s">
        <v>373</v>
      </c>
      <c r="AU975" s="159" t="s">
        <v>88</v>
      </c>
      <c r="AY975" s="17" t="s">
        <v>371</v>
      </c>
      <c r="BE975" s="160">
        <f t="shared" si="34"/>
        <v>0</v>
      </c>
      <c r="BF975" s="160">
        <f t="shared" si="35"/>
        <v>0</v>
      </c>
      <c r="BG975" s="160">
        <f t="shared" si="36"/>
        <v>0</v>
      </c>
      <c r="BH975" s="160">
        <f t="shared" si="37"/>
        <v>0</v>
      </c>
      <c r="BI975" s="160">
        <f t="shared" si="38"/>
        <v>0</v>
      </c>
      <c r="BJ975" s="17" t="s">
        <v>88</v>
      </c>
      <c r="BK975" s="160">
        <f t="shared" si="39"/>
        <v>0</v>
      </c>
      <c r="BL975" s="17" t="s">
        <v>461</v>
      </c>
      <c r="BM975" s="159" t="s">
        <v>4720</v>
      </c>
    </row>
    <row r="976" spans="2:65" s="1" customFormat="1" ht="44.25" customHeight="1" x14ac:dyDescent="0.2">
      <c r="B976" s="147"/>
      <c r="C976" s="148" t="s">
        <v>1558</v>
      </c>
      <c r="D976" s="148" t="s">
        <v>373</v>
      </c>
      <c r="E976" s="149" t="s">
        <v>4721</v>
      </c>
      <c r="F976" s="150" t="s">
        <v>4722</v>
      </c>
      <c r="G976" s="151" t="s">
        <v>513</v>
      </c>
      <c r="H976" s="152">
        <v>2</v>
      </c>
      <c r="I976" s="153"/>
      <c r="J976" s="154">
        <f t="shared" si="30"/>
        <v>0</v>
      </c>
      <c r="K976" s="150"/>
      <c r="L976" s="32"/>
      <c r="M976" s="155" t="s">
        <v>1</v>
      </c>
      <c r="N976" s="156" t="s">
        <v>41</v>
      </c>
      <c r="P976" s="157">
        <f t="shared" si="31"/>
        <v>0</v>
      </c>
      <c r="Q976" s="157">
        <v>1.1999999999999999E-3</v>
      </c>
      <c r="R976" s="157">
        <f t="shared" si="32"/>
        <v>2.3999999999999998E-3</v>
      </c>
      <c r="S976" s="157">
        <v>0</v>
      </c>
      <c r="T976" s="158">
        <f t="shared" si="33"/>
        <v>0</v>
      </c>
      <c r="AR976" s="159" t="s">
        <v>461</v>
      </c>
      <c r="AT976" s="159" t="s">
        <v>373</v>
      </c>
      <c r="AU976" s="159" t="s">
        <v>88</v>
      </c>
      <c r="AY976" s="17" t="s">
        <v>371</v>
      </c>
      <c r="BE976" s="160">
        <f t="shared" si="34"/>
        <v>0</v>
      </c>
      <c r="BF976" s="160">
        <f t="shared" si="35"/>
        <v>0</v>
      </c>
      <c r="BG976" s="160">
        <f t="shared" si="36"/>
        <v>0</v>
      </c>
      <c r="BH976" s="160">
        <f t="shared" si="37"/>
        <v>0</v>
      </c>
      <c r="BI976" s="160">
        <f t="shared" si="38"/>
        <v>0</v>
      </c>
      <c r="BJ976" s="17" t="s">
        <v>88</v>
      </c>
      <c r="BK976" s="160">
        <f t="shared" si="39"/>
        <v>0</v>
      </c>
      <c r="BL976" s="17" t="s">
        <v>461</v>
      </c>
      <c r="BM976" s="159" t="s">
        <v>4723</v>
      </c>
    </row>
    <row r="977" spans="2:65" s="1" customFormat="1" ht="44.25" customHeight="1" x14ac:dyDescent="0.2">
      <c r="B977" s="147"/>
      <c r="C977" s="148" t="s">
        <v>1564</v>
      </c>
      <c r="D977" s="148" t="s">
        <v>373</v>
      </c>
      <c r="E977" s="149" t="s">
        <v>4724</v>
      </c>
      <c r="F977" s="150" t="s">
        <v>4725</v>
      </c>
      <c r="G977" s="151" t="s">
        <v>513</v>
      </c>
      <c r="H977" s="152">
        <v>1</v>
      </c>
      <c r="I977" s="153"/>
      <c r="J977" s="154">
        <f t="shared" si="30"/>
        <v>0</v>
      </c>
      <c r="K977" s="150"/>
      <c r="L977" s="32"/>
      <c r="M977" s="155" t="s">
        <v>1</v>
      </c>
      <c r="N977" s="156" t="s">
        <v>41</v>
      </c>
      <c r="P977" s="157">
        <f t="shared" si="31"/>
        <v>0</v>
      </c>
      <c r="Q977" s="157">
        <v>1.1999999999999999E-3</v>
      </c>
      <c r="R977" s="157">
        <f t="shared" si="32"/>
        <v>1.1999999999999999E-3</v>
      </c>
      <c r="S977" s="157">
        <v>0</v>
      </c>
      <c r="T977" s="158">
        <f t="shared" si="33"/>
        <v>0</v>
      </c>
      <c r="AR977" s="159" t="s">
        <v>461</v>
      </c>
      <c r="AT977" s="159" t="s">
        <v>373</v>
      </c>
      <c r="AU977" s="159" t="s">
        <v>88</v>
      </c>
      <c r="AY977" s="17" t="s">
        <v>371</v>
      </c>
      <c r="BE977" s="160">
        <f t="shared" si="34"/>
        <v>0</v>
      </c>
      <c r="BF977" s="160">
        <f t="shared" si="35"/>
        <v>0</v>
      </c>
      <c r="BG977" s="160">
        <f t="shared" si="36"/>
        <v>0</v>
      </c>
      <c r="BH977" s="160">
        <f t="shared" si="37"/>
        <v>0</v>
      </c>
      <c r="BI977" s="160">
        <f t="shared" si="38"/>
        <v>0</v>
      </c>
      <c r="BJ977" s="17" t="s">
        <v>88</v>
      </c>
      <c r="BK977" s="160">
        <f t="shared" si="39"/>
        <v>0</v>
      </c>
      <c r="BL977" s="17" t="s">
        <v>461</v>
      </c>
      <c r="BM977" s="159" t="s">
        <v>4726</v>
      </c>
    </row>
    <row r="978" spans="2:65" s="1" customFormat="1" ht="55.5" customHeight="1" x14ac:dyDescent="0.2">
      <c r="B978" s="147"/>
      <c r="C978" s="148" t="s">
        <v>1570</v>
      </c>
      <c r="D978" s="148" t="s">
        <v>373</v>
      </c>
      <c r="E978" s="149" t="s">
        <v>4727</v>
      </c>
      <c r="F978" s="150" t="s">
        <v>4728</v>
      </c>
      <c r="G978" s="151" t="s">
        <v>513</v>
      </c>
      <c r="H978" s="152">
        <v>2</v>
      </c>
      <c r="I978" s="153"/>
      <c r="J978" s="154">
        <f t="shared" si="30"/>
        <v>0</v>
      </c>
      <c r="K978" s="150"/>
      <c r="L978" s="32"/>
      <c r="M978" s="155" t="s">
        <v>1</v>
      </c>
      <c r="N978" s="156" t="s">
        <v>41</v>
      </c>
      <c r="P978" s="157">
        <f t="shared" si="31"/>
        <v>0</v>
      </c>
      <c r="Q978" s="157">
        <v>1.1999999999999999E-3</v>
      </c>
      <c r="R978" s="157">
        <f t="shared" si="32"/>
        <v>2.3999999999999998E-3</v>
      </c>
      <c r="S978" s="157">
        <v>0</v>
      </c>
      <c r="T978" s="158">
        <f t="shared" si="33"/>
        <v>0</v>
      </c>
      <c r="AR978" s="159" t="s">
        <v>461</v>
      </c>
      <c r="AT978" s="159" t="s">
        <v>373</v>
      </c>
      <c r="AU978" s="159" t="s">
        <v>88</v>
      </c>
      <c r="AY978" s="17" t="s">
        <v>371</v>
      </c>
      <c r="BE978" s="160">
        <f t="shared" si="34"/>
        <v>0</v>
      </c>
      <c r="BF978" s="160">
        <f t="shared" si="35"/>
        <v>0</v>
      </c>
      <c r="BG978" s="160">
        <f t="shared" si="36"/>
        <v>0</v>
      </c>
      <c r="BH978" s="160">
        <f t="shared" si="37"/>
        <v>0</v>
      </c>
      <c r="BI978" s="160">
        <f t="shared" si="38"/>
        <v>0</v>
      </c>
      <c r="BJ978" s="17" t="s">
        <v>88</v>
      </c>
      <c r="BK978" s="160">
        <f t="shared" si="39"/>
        <v>0</v>
      </c>
      <c r="BL978" s="17" t="s">
        <v>461</v>
      </c>
      <c r="BM978" s="159" t="s">
        <v>4729</v>
      </c>
    </row>
    <row r="979" spans="2:65" s="1" customFormat="1" ht="44.25" customHeight="1" x14ac:dyDescent="0.2">
      <c r="B979" s="147"/>
      <c r="C979" s="148" t="s">
        <v>1577</v>
      </c>
      <c r="D979" s="148" t="s">
        <v>373</v>
      </c>
      <c r="E979" s="149" t="s">
        <v>4730</v>
      </c>
      <c r="F979" s="150" t="s">
        <v>4731</v>
      </c>
      <c r="G979" s="151" t="s">
        <v>513</v>
      </c>
      <c r="H979" s="152">
        <v>1</v>
      </c>
      <c r="I979" s="153"/>
      <c r="J979" s="154">
        <f t="shared" si="30"/>
        <v>0</v>
      </c>
      <c r="K979" s="150"/>
      <c r="L979" s="32"/>
      <c r="M979" s="155" t="s">
        <v>1</v>
      </c>
      <c r="N979" s="156" t="s">
        <v>41</v>
      </c>
      <c r="P979" s="157">
        <f t="shared" si="31"/>
        <v>0</v>
      </c>
      <c r="Q979" s="157">
        <v>1.1999999999999999E-3</v>
      </c>
      <c r="R979" s="157">
        <f t="shared" si="32"/>
        <v>1.1999999999999999E-3</v>
      </c>
      <c r="S979" s="157">
        <v>0</v>
      </c>
      <c r="T979" s="158">
        <f t="shared" si="33"/>
        <v>0</v>
      </c>
      <c r="AR979" s="159" t="s">
        <v>461</v>
      </c>
      <c r="AT979" s="159" t="s">
        <v>373</v>
      </c>
      <c r="AU979" s="159" t="s">
        <v>88</v>
      </c>
      <c r="AY979" s="17" t="s">
        <v>371</v>
      </c>
      <c r="BE979" s="160">
        <f t="shared" si="34"/>
        <v>0</v>
      </c>
      <c r="BF979" s="160">
        <f t="shared" si="35"/>
        <v>0</v>
      </c>
      <c r="BG979" s="160">
        <f t="shared" si="36"/>
        <v>0</v>
      </c>
      <c r="BH979" s="160">
        <f t="shared" si="37"/>
        <v>0</v>
      </c>
      <c r="BI979" s="160">
        <f t="shared" si="38"/>
        <v>0</v>
      </c>
      <c r="BJ979" s="17" t="s">
        <v>88</v>
      </c>
      <c r="BK979" s="160">
        <f t="shared" si="39"/>
        <v>0</v>
      </c>
      <c r="BL979" s="17" t="s">
        <v>461</v>
      </c>
      <c r="BM979" s="159" t="s">
        <v>4732</v>
      </c>
    </row>
    <row r="980" spans="2:65" s="1" customFormat="1" ht="44.25" customHeight="1" x14ac:dyDescent="0.2">
      <c r="B980" s="147"/>
      <c r="C980" s="148" t="s">
        <v>1582</v>
      </c>
      <c r="D980" s="148" t="s">
        <v>373</v>
      </c>
      <c r="E980" s="149" t="s">
        <v>4733</v>
      </c>
      <c r="F980" s="150" t="s">
        <v>4734</v>
      </c>
      <c r="G980" s="151" t="s">
        <v>513</v>
      </c>
      <c r="H980" s="152">
        <v>1</v>
      </c>
      <c r="I980" s="153"/>
      <c r="J980" s="154">
        <f t="shared" si="30"/>
        <v>0</v>
      </c>
      <c r="K980" s="150"/>
      <c r="L980" s="32"/>
      <c r="M980" s="155" t="s">
        <v>1</v>
      </c>
      <c r="N980" s="156" t="s">
        <v>41</v>
      </c>
      <c r="P980" s="157">
        <f t="shared" si="31"/>
        <v>0</v>
      </c>
      <c r="Q980" s="157">
        <v>1.1999999999999999E-3</v>
      </c>
      <c r="R980" s="157">
        <f t="shared" si="32"/>
        <v>1.1999999999999999E-3</v>
      </c>
      <c r="S980" s="157">
        <v>0</v>
      </c>
      <c r="T980" s="158">
        <f t="shared" si="33"/>
        <v>0</v>
      </c>
      <c r="AR980" s="159" t="s">
        <v>461</v>
      </c>
      <c r="AT980" s="159" t="s">
        <v>373</v>
      </c>
      <c r="AU980" s="159" t="s">
        <v>88</v>
      </c>
      <c r="AY980" s="17" t="s">
        <v>371</v>
      </c>
      <c r="BE980" s="160">
        <f t="shared" si="34"/>
        <v>0</v>
      </c>
      <c r="BF980" s="160">
        <f t="shared" si="35"/>
        <v>0</v>
      </c>
      <c r="BG980" s="160">
        <f t="shared" si="36"/>
        <v>0</v>
      </c>
      <c r="BH980" s="160">
        <f t="shared" si="37"/>
        <v>0</v>
      </c>
      <c r="BI980" s="160">
        <f t="shared" si="38"/>
        <v>0</v>
      </c>
      <c r="BJ980" s="17" t="s">
        <v>88</v>
      </c>
      <c r="BK980" s="160">
        <f t="shared" si="39"/>
        <v>0</v>
      </c>
      <c r="BL980" s="17" t="s">
        <v>461</v>
      </c>
      <c r="BM980" s="159" t="s">
        <v>4735</v>
      </c>
    </row>
    <row r="981" spans="2:65" s="1" customFormat="1" ht="49.15" customHeight="1" x14ac:dyDescent="0.2">
      <c r="B981" s="147"/>
      <c r="C981" s="148" t="s">
        <v>1587</v>
      </c>
      <c r="D981" s="148" t="s">
        <v>373</v>
      </c>
      <c r="E981" s="149" t="s">
        <v>4736</v>
      </c>
      <c r="F981" s="150" t="s">
        <v>4737</v>
      </c>
      <c r="G981" s="151" t="s">
        <v>513</v>
      </c>
      <c r="H981" s="152">
        <v>1</v>
      </c>
      <c r="I981" s="153"/>
      <c r="J981" s="154">
        <f t="shared" si="30"/>
        <v>0</v>
      </c>
      <c r="K981" s="150"/>
      <c r="L981" s="32"/>
      <c r="M981" s="155" t="s">
        <v>1</v>
      </c>
      <c r="N981" s="156" t="s">
        <v>41</v>
      </c>
      <c r="P981" s="157">
        <f t="shared" si="31"/>
        <v>0</v>
      </c>
      <c r="Q981" s="157">
        <v>1.1999999999999999E-3</v>
      </c>
      <c r="R981" s="157">
        <f t="shared" si="32"/>
        <v>1.1999999999999999E-3</v>
      </c>
      <c r="S981" s="157">
        <v>0</v>
      </c>
      <c r="T981" s="158">
        <f t="shared" si="33"/>
        <v>0</v>
      </c>
      <c r="AR981" s="159" t="s">
        <v>461</v>
      </c>
      <c r="AT981" s="159" t="s">
        <v>373</v>
      </c>
      <c r="AU981" s="159" t="s">
        <v>88</v>
      </c>
      <c r="AY981" s="17" t="s">
        <v>371</v>
      </c>
      <c r="BE981" s="160">
        <f t="shared" si="34"/>
        <v>0</v>
      </c>
      <c r="BF981" s="160">
        <f t="shared" si="35"/>
        <v>0</v>
      </c>
      <c r="BG981" s="160">
        <f t="shared" si="36"/>
        <v>0</v>
      </c>
      <c r="BH981" s="160">
        <f t="shared" si="37"/>
        <v>0</v>
      </c>
      <c r="BI981" s="160">
        <f t="shared" si="38"/>
        <v>0</v>
      </c>
      <c r="BJ981" s="17" t="s">
        <v>88</v>
      </c>
      <c r="BK981" s="160">
        <f t="shared" si="39"/>
        <v>0</v>
      </c>
      <c r="BL981" s="17" t="s">
        <v>461</v>
      </c>
      <c r="BM981" s="159" t="s">
        <v>4738</v>
      </c>
    </row>
    <row r="982" spans="2:65" s="1" customFormat="1" ht="49.15" customHeight="1" x14ac:dyDescent="0.2">
      <c r="B982" s="147"/>
      <c r="C982" s="148" t="s">
        <v>1591</v>
      </c>
      <c r="D982" s="148" t="s">
        <v>373</v>
      </c>
      <c r="E982" s="149" t="s">
        <v>4739</v>
      </c>
      <c r="F982" s="150" t="s">
        <v>4740</v>
      </c>
      <c r="G982" s="151" t="s">
        <v>513</v>
      </c>
      <c r="H982" s="152">
        <v>1</v>
      </c>
      <c r="I982" s="153"/>
      <c r="J982" s="154">
        <f t="shared" si="30"/>
        <v>0</v>
      </c>
      <c r="K982" s="150"/>
      <c r="L982" s="32"/>
      <c r="M982" s="155" t="s">
        <v>1</v>
      </c>
      <c r="N982" s="156" t="s">
        <v>41</v>
      </c>
      <c r="P982" s="157">
        <f t="shared" si="31"/>
        <v>0</v>
      </c>
      <c r="Q982" s="157">
        <v>1.1999999999999999E-3</v>
      </c>
      <c r="R982" s="157">
        <f t="shared" si="32"/>
        <v>1.1999999999999999E-3</v>
      </c>
      <c r="S982" s="157">
        <v>0</v>
      </c>
      <c r="T982" s="158">
        <f t="shared" si="33"/>
        <v>0</v>
      </c>
      <c r="AR982" s="159" t="s">
        <v>461</v>
      </c>
      <c r="AT982" s="159" t="s">
        <v>373</v>
      </c>
      <c r="AU982" s="159" t="s">
        <v>88</v>
      </c>
      <c r="AY982" s="17" t="s">
        <v>371</v>
      </c>
      <c r="BE982" s="160">
        <f t="shared" si="34"/>
        <v>0</v>
      </c>
      <c r="BF982" s="160">
        <f t="shared" si="35"/>
        <v>0</v>
      </c>
      <c r="BG982" s="160">
        <f t="shared" si="36"/>
        <v>0</v>
      </c>
      <c r="BH982" s="160">
        <f t="shared" si="37"/>
        <v>0</v>
      </c>
      <c r="BI982" s="160">
        <f t="shared" si="38"/>
        <v>0</v>
      </c>
      <c r="BJ982" s="17" t="s">
        <v>88</v>
      </c>
      <c r="BK982" s="160">
        <f t="shared" si="39"/>
        <v>0</v>
      </c>
      <c r="BL982" s="17" t="s">
        <v>461</v>
      </c>
      <c r="BM982" s="159" t="s">
        <v>4741</v>
      </c>
    </row>
    <row r="983" spans="2:65" s="1" customFormat="1" ht="49.15" customHeight="1" x14ac:dyDescent="0.2">
      <c r="B983" s="147"/>
      <c r="C983" s="148" t="s">
        <v>1596</v>
      </c>
      <c r="D983" s="148" t="s">
        <v>373</v>
      </c>
      <c r="E983" s="149" t="s">
        <v>4742</v>
      </c>
      <c r="F983" s="150" t="s">
        <v>4743</v>
      </c>
      <c r="G983" s="151" t="s">
        <v>513</v>
      </c>
      <c r="H983" s="152">
        <v>1</v>
      </c>
      <c r="I983" s="153"/>
      <c r="J983" s="154">
        <f t="shared" si="30"/>
        <v>0</v>
      </c>
      <c r="K983" s="150"/>
      <c r="L983" s="32"/>
      <c r="M983" s="155" t="s">
        <v>1</v>
      </c>
      <c r="N983" s="156" t="s">
        <v>41</v>
      </c>
      <c r="P983" s="157">
        <f t="shared" si="31"/>
        <v>0</v>
      </c>
      <c r="Q983" s="157">
        <v>1.1999999999999999E-3</v>
      </c>
      <c r="R983" s="157">
        <f t="shared" si="32"/>
        <v>1.1999999999999999E-3</v>
      </c>
      <c r="S983" s="157">
        <v>0</v>
      </c>
      <c r="T983" s="158">
        <f t="shared" si="33"/>
        <v>0</v>
      </c>
      <c r="AR983" s="159" t="s">
        <v>461</v>
      </c>
      <c r="AT983" s="159" t="s">
        <v>373</v>
      </c>
      <c r="AU983" s="159" t="s">
        <v>88</v>
      </c>
      <c r="AY983" s="17" t="s">
        <v>371</v>
      </c>
      <c r="BE983" s="160">
        <f t="shared" si="34"/>
        <v>0</v>
      </c>
      <c r="BF983" s="160">
        <f t="shared" si="35"/>
        <v>0</v>
      </c>
      <c r="BG983" s="160">
        <f t="shared" si="36"/>
        <v>0</v>
      </c>
      <c r="BH983" s="160">
        <f t="shared" si="37"/>
        <v>0</v>
      </c>
      <c r="BI983" s="160">
        <f t="shared" si="38"/>
        <v>0</v>
      </c>
      <c r="BJ983" s="17" t="s">
        <v>88</v>
      </c>
      <c r="BK983" s="160">
        <f t="shared" si="39"/>
        <v>0</v>
      </c>
      <c r="BL983" s="17" t="s">
        <v>461</v>
      </c>
      <c r="BM983" s="159" t="s">
        <v>4744</v>
      </c>
    </row>
    <row r="984" spans="2:65" s="1" customFormat="1" ht="49.15" customHeight="1" x14ac:dyDescent="0.2">
      <c r="B984" s="147"/>
      <c r="C984" s="148" t="s">
        <v>1602</v>
      </c>
      <c r="D984" s="148" t="s">
        <v>373</v>
      </c>
      <c r="E984" s="149" t="s">
        <v>4745</v>
      </c>
      <c r="F984" s="150" t="s">
        <v>4746</v>
      </c>
      <c r="G984" s="151" t="s">
        <v>513</v>
      </c>
      <c r="H984" s="152">
        <v>1</v>
      </c>
      <c r="I984" s="153"/>
      <c r="J984" s="154">
        <f t="shared" si="30"/>
        <v>0</v>
      </c>
      <c r="K984" s="150"/>
      <c r="L984" s="32"/>
      <c r="M984" s="155" t="s">
        <v>1</v>
      </c>
      <c r="N984" s="156" t="s">
        <v>41</v>
      </c>
      <c r="P984" s="157">
        <f t="shared" si="31"/>
        <v>0</v>
      </c>
      <c r="Q984" s="157">
        <v>1.1999999999999999E-3</v>
      </c>
      <c r="R984" s="157">
        <f t="shared" si="32"/>
        <v>1.1999999999999999E-3</v>
      </c>
      <c r="S984" s="157">
        <v>0</v>
      </c>
      <c r="T984" s="158">
        <f t="shared" si="33"/>
        <v>0</v>
      </c>
      <c r="AR984" s="159" t="s">
        <v>461</v>
      </c>
      <c r="AT984" s="159" t="s">
        <v>373</v>
      </c>
      <c r="AU984" s="159" t="s">
        <v>88</v>
      </c>
      <c r="AY984" s="17" t="s">
        <v>371</v>
      </c>
      <c r="BE984" s="160">
        <f t="shared" si="34"/>
        <v>0</v>
      </c>
      <c r="BF984" s="160">
        <f t="shared" si="35"/>
        <v>0</v>
      </c>
      <c r="BG984" s="160">
        <f t="shared" si="36"/>
        <v>0</v>
      </c>
      <c r="BH984" s="160">
        <f t="shared" si="37"/>
        <v>0</v>
      </c>
      <c r="BI984" s="160">
        <f t="shared" si="38"/>
        <v>0</v>
      </c>
      <c r="BJ984" s="17" t="s">
        <v>88</v>
      </c>
      <c r="BK984" s="160">
        <f t="shared" si="39"/>
        <v>0</v>
      </c>
      <c r="BL984" s="17" t="s">
        <v>461</v>
      </c>
      <c r="BM984" s="159" t="s">
        <v>4747</v>
      </c>
    </row>
    <row r="985" spans="2:65" s="1" customFormat="1" ht="49.15" customHeight="1" x14ac:dyDescent="0.2">
      <c r="B985" s="147"/>
      <c r="C985" s="148" t="s">
        <v>1605</v>
      </c>
      <c r="D985" s="148" t="s">
        <v>373</v>
      </c>
      <c r="E985" s="149" t="s">
        <v>4748</v>
      </c>
      <c r="F985" s="150" t="s">
        <v>4749</v>
      </c>
      <c r="G985" s="151" t="s">
        <v>513</v>
      </c>
      <c r="H985" s="152">
        <v>1</v>
      </c>
      <c r="I985" s="153"/>
      <c r="J985" s="154">
        <f t="shared" si="30"/>
        <v>0</v>
      </c>
      <c r="K985" s="150"/>
      <c r="L985" s="32"/>
      <c r="M985" s="155" t="s">
        <v>1</v>
      </c>
      <c r="N985" s="156" t="s">
        <v>41</v>
      </c>
      <c r="P985" s="157">
        <f t="shared" si="31"/>
        <v>0</v>
      </c>
      <c r="Q985" s="157">
        <v>1.1999999999999999E-3</v>
      </c>
      <c r="R985" s="157">
        <f t="shared" si="32"/>
        <v>1.1999999999999999E-3</v>
      </c>
      <c r="S985" s="157">
        <v>0</v>
      </c>
      <c r="T985" s="158">
        <f t="shared" si="33"/>
        <v>0</v>
      </c>
      <c r="AR985" s="159" t="s">
        <v>461</v>
      </c>
      <c r="AT985" s="159" t="s">
        <v>373</v>
      </c>
      <c r="AU985" s="159" t="s">
        <v>88</v>
      </c>
      <c r="AY985" s="17" t="s">
        <v>371</v>
      </c>
      <c r="BE985" s="160">
        <f t="shared" si="34"/>
        <v>0</v>
      </c>
      <c r="BF985" s="160">
        <f t="shared" si="35"/>
        <v>0</v>
      </c>
      <c r="BG985" s="160">
        <f t="shared" si="36"/>
        <v>0</v>
      </c>
      <c r="BH985" s="160">
        <f t="shared" si="37"/>
        <v>0</v>
      </c>
      <c r="BI985" s="160">
        <f t="shared" si="38"/>
        <v>0</v>
      </c>
      <c r="BJ985" s="17" t="s">
        <v>88</v>
      </c>
      <c r="BK985" s="160">
        <f t="shared" si="39"/>
        <v>0</v>
      </c>
      <c r="BL985" s="17" t="s">
        <v>461</v>
      </c>
      <c r="BM985" s="159" t="s">
        <v>4750</v>
      </c>
    </row>
    <row r="986" spans="2:65" s="1" customFormat="1" ht="49.15" customHeight="1" x14ac:dyDescent="0.2">
      <c r="B986" s="147"/>
      <c r="C986" s="148" t="s">
        <v>1609</v>
      </c>
      <c r="D986" s="148" t="s">
        <v>373</v>
      </c>
      <c r="E986" s="149" t="s">
        <v>4751</v>
      </c>
      <c r="F986" s="150" t="s">
        <v>4752</v>
      </c>
      <c r="G986" s="151" t="s">
        <v>513</v>
      </c>
      <c r="H986" s="152">
        <v>1</v>
      </c>
      <c r="I986" s="153"/>
      <c r="J986" s="154">
        <f t="shared" si="30"/>
        <v>0</v>
      </c>
      <c r="K986" s="150"/>
      <c r="L986" s="32"/>
      <c r="M986" s="155" t="s">
        <v>1</v>
      </c>
      <c r="N986" s="156" t="s">
        <v>41</v>
      </c>
      <c r="P986" s="157">
        <f t="shared" si="31"/>
        <v>0</v>
      </c>
      <c r="Q986" s="157">
        <v>1.1999999999999999E-3</v>
      </c>
      <c r="R986" s="157">
        <f t="shared" si="32"/>
        <v>1.1999999999999999E-3</v>
      </c>
      <c r="S986" s="157">
        <v>0</v>
      </c>
      <c r="T986" s="158">
        <f t="shared" si="33"/>
        <v>0</v>
      </c>
      <c r="AR986" s="159" t="s">
        <v>461</v>
      </c>
      <c r="AT986" s="159" t="s">
        <v>373</v>
      </c>
      <c r="AU986" s="159" t="s">
        <v>88</v>
      </c>
      <c r="AY986" s="17" t="s">
        <v>371</v>
      </c>
      <c r="BE986" s="160">
        <f t="shared" si="34"/>
        <v>0</v>
      </c>
      <c r="BF986" s="160">
        <f t="shared" si="35"/>
        <v>0</v>
      </c>
      <c r="BG986" s="160">
        <f t="shared" si="36"/>
        <v>0</v>
      </c>
      <c r="BH986" s="160">
        <f t="shared" si="37"/>
        <v>0</v>
      </c>
      <c r="BI986" s="160">
        <f t="shared" si="38"/>
        <v>0</v>
      </c>
      <c r="BJ986" s="17" t="s">
        <v>88</v>
      </c>
      <c r="BK986" s="160">
        <f t="shared" si="39"/>
        <v>0</v>
      </c>
      <c r="BL986" s="17" t="s">
        <v>461</v>
      </c>
      <c r="BM986" s="159" t="s">
        <v>4753</v>
      </c>
    </row>
    <row r="987" spans="2:65" s="1" customFormat="1" ht="49.15" customHeight="1" x14ac:dyDescent="0.2">
      <c r="B987" s="147"/>
      <c r="C987" s="148" t="s">
        <v>1613</v>
      </c>
      <c r="D987" s="148" t="s">
        <v>373</v>
      </c>
      <c r="E987" s="149" t="s">
        <v>4754</v>
      </c>
      <c r="F987" s="150" t="s">
        <v>4755</v>
      </c>
      <c r="G987" s="151" t="s">
        <v>513</v>
      </c>
      <c r="H987" s="152">
        <v>1</v>
      </c>
      <c r="I987" s="153"/>
      <c r="J987" s="154">
        <f t="shared" si="30"/>
        <v>0</v>
      </c>
      <c r="K987" s="150"/>
      <c r="L987" s="32"/>
      <c r="M987" s="155" t="s">
        <v>1</v>
      </c>
      <c r="N987" s="156" t="s">
        <v>41</v>
      </c>
      <c r="P987" s="157">
        <f t="shared" si="31"/>
        <v>0</v>
      </c>
      <c r="Q987" s="157">
        <v>1.1999999999999999E-3</v>
      </c>
      <c r="R987" s="157">
        <f t="shared" si="32"/>
        <v>1.1999999999999999E-3</v>
      </c>
      <c r="S987" s="157">
        <v>0</v>
      </c>
      <c r="T987" s="158">
        <f t="shared" si="33"/>
        <v>0</v>
      </c>
      <c r="AR987" s="159" t="s">
        <v>461</v>
      </c>
      <c r="AT987" s="159" t="s">
        <v>373</v>
      </c>
      <c r="AU987" s="159" t="s">
        <v>88</v>
      </c>
      <c r="AY987" s="17" t="s">
        <v>371</v>
      </c>
      <c r="BE987" s="160">
        <f t="shared" si="34"/>
        <v>0</v>
      </c>
      <c r="BF987" s="160">
        <f t="shared" si="35"/>
        <v>0</v>
      </c>
      <c r="BG987" s="160">
        <f t="shared" si="36"/>
        <v>0</v>
      </c>
      <c r="BH987" s="160">
        <f t="shared" si="37"/>
        <v>0</v>
      </c>
      <c r="BI987" s="160">
        <f t="shared" si="38"/>
        <v>0</v>
      </c>
      <c r="BJ987" s="17" t="s">
        <v>88</v>
      </c>
      <c r="BK987" s="160">
        <f t="shared" si="39"/>
        <v>0</v>
      </c>
      <c r="BL987" s="17" t="s">
        <v>461</v>
      </c>
      <c r="BM987" s="159" t="s">
        <v>4756</v>
      </c>
    </row>
    <row r="988" spans="2:65" s="1" customFormat="1" ht="55.5" customHeight="1" x14ac:dyDescent="0.2">
      <c r="B988" s="147"/>
      <c r="C988" s="148" t="s">
        <v>1617</v>
      </c>
      <c r="D988" s="148" t="s">
        <v>373</v>
      </c>
      <c r="E988" s="149" t="s">
        <v>4757</v>
      </c>
      <c r="F988" s="150" t="s">
        <v>4758</v>
      </c>
      <c r="G988" s="151" t="s">
        <v>513</v>
      </c>
      <c r="H988" s="152">
        <v>1</v>
      </c>
      <c r="I988" s="153"/>
      <c r="J988" s="154">
        <f t="shared" si="30"/>
        <v>0</v>
      </c>
      <c r="K988" s="150"/>
      <c r="L988" s="32"/>
      <c r="M988" s="155" t="s">
        <v>1</v>
      </c>
      <c r="N988" s="156" t="s">
        <v>41</v>
      </c>
      <c r="P988" s="157">
        <f t="shared" si="31"/>
        <v>0</v>
      </c>
      <c r="Q988" s="157">
        <v>1.1999999999999999E-3</v>
      </c>
      <c r="R988" s="157">
        <f t="shared" si="32"/>
        <v>1.1999999999999999E-3</v>
      </c>
      <c r="S988" s="157">
        <v>0</v>
      </c>
      <c r="T988" s="158">
        <f t="shared" si="33"/>
        <v>0</v>
      </c>
      <c r="AR988" s="159" t="s">
        <v>461</v>
      </c>
      <c r="AT988" s="159" t="s">
        <v>373</v>
      </c>
      <c r="AU988" s="159" t="s">
        <v>88</v>
      </c>
      <c r="AY988" s="17" t="s">
        <v>371</v>
      </c>
      <c r="BE988" s="160">
        <f t="shared" si="34"/>
        <v>0</v>
      </c>
      <c r="BF988" s="160">
        <f t="shared" si="35"/>
        <v>0</v>
      </c>
      <c r="BG988" s="160">
        <f t="shared" si="36"/>
        <v>0</v>
      </c>
      <c r="BH988" s="160">
        <f t="shared" si="37"/>
        <v>0</v>
      </c>
      <c r="BI988" s="160">
        <f t="shared" si="38"/>
        <v>0</v>
      </c>
      <c r="BJ988" s="17" t="s">
        <v>88</v>
      </c>
      <c r="BK988" s="160">
        <f t="shared" si="39"/>
        <v>0</v>
      </c>
      <c r="BL988" s="17" t="s">
        <v>461</v>
      </c>
      <c r="BM988" s="159" t="s">
        <v>4759</v>
      </c>
    </row>
    <row r="989" spans="2:65" s="1" customFormat="1" ht="55.5" customHeight="1" x14ac:dyDescent="0.2">
      <c r="B989" s="147"/>
      <c r="C989" s="148" t="s">
        <v>1621</v>
      </c>
      <c r="D989" s="148" t="s">
        <v>373</v>
      </c>
      <c r="E989" s="149" t="s">
        <v>4760</v>
      </c>
      <c r="F989" s="150" t="s">
        <v>4761</v>
      </c>
      <c r="G989" s="151" t="s">
        <v>513</v>
      </c>
      <c r="H989" s="152">
        <v>1</v>
      </c>
      <c r="I989" s="153"/>
      <c r="J989" s="154">
        <f t="shared" si="30"/>
        <v>0</v>
      </c>
      <c r="K989" s="150"/>
      <c r="L989" s="32"/>
      <c r="M989" s="155" t="s">
        <v>1</v>
      </c>
      <c r="N989" s="156" t="s">
        <v>41</v>
      </c>
      <c r="P989" s="157">
        <f t="shared" si="31"/>
        <v>0</v>
      </c>
      <c r="Q989" s="157">
        <v>1.1999999999999999E-3</v>
      </c>
      <c r="R989" s="157">
        <f t="shared" si="32"/>
        <v>1.1999999999999999E-3</v>
      </c>
      <c r="S989" s="157">
        <v>0</v>
      </c>
      <c r="T989" s="158">
        <f t="shared" si="33"/>
        <v>0</v>
      </c>
      <c r="AR989" s="159" t="s">
        <v>461</v>
      </c>
      <c r="AT989" s="159" t="s">
        <v>373</v>
      </c>
      <c r="AU989" s="159" t="s">
        <v>88</v>
      </c>
      <c r="AY989" s="17" t="s">
        <v>371</v>
      </c>
      <c r="BE989" s="160">
        <f t="shared" si="34"/>
        <v>0</v>
      </c>
      <c r="BF989" s="160">
        <f t="shared" si="35"/>
        <v>0</v>
      </c>
      <c r="BG989" s="160">
        <f t="shared" si="36"/>
        <v>0</v>
      </c>
      <c r="BH989" s="160">
        <f t="shared" si="37"/>
        <v>0</v>
      </c>
      <c r="BI989" s="160">
        <f t="shared" si="38"/>
        <v>0</v>
      </c>
      <c r="BJ989" s="17" t="s">
        <v>88</v>
      </c>
      <c r="BK989" s="160">
        <f t="shared" si="39"/>
        <v>0</v>
      </c>
      <c r="BL989" s="17" t="s">
        <v>461</v>
      </c>
      <c r="BM989" s="159" t="s">
        <v>4762</v>
      </c>
    </row>
    <row r="990" spans="2:65" s="1" customFormat="1" ht="44.25" customHeight="1" x14ac:dyDescent="0.2">
      <c r="B990" s="147"/>
      <c r="C990" s="148" t="s">
        <v>1625</v>
      </c>
      <c r="D990" s="148" t="s">
        <v>373</v>
      </c>
      <c r="E990" s="149" t="s">
        <v>4763</v>
      </c>
      <c r="F990" s="150" t="s">
        <v>4764</v>
      </c>
      <c r="G990" s="151" t="s">
        <v>513</v>
      </c>
      <c r="H990" s="152">
        <v>1</v>
      </c>
      <c r="I990" s="153"/>
      <c r="J990" s="154">
        <f t="shared" si="30"/>
        <v>0</v>
      </c>
      <c r="K990" s="150"/>
      <c r="L990" s="32"/>
      <c r="M990" s="155" t="s">
        <v>1</v>
      </c>
      <c r="N990" s="156" t="s">
        <v>41</v>
      </c>
      <c r="P990" s="157">
        <f t="shared" si="31"/>
        <v>0</v>
      </c>
      <c r="Q990" s="157">
        <v>1.1999999999999999E-3</v>
      </c>
      <c r="R990" s="157">
        <f t="shared" si="32"/>
        <v>1.1999999999999999E-3</v>
      </c>
      <c r="S990" s="157">
        <v>0</v>
      </c>
      <c r="T990" s="158">
        <f t="shared" si="33"/>
        <v>0</v>
      </c>
      <c r="AR990" s="159" t="s">
        <v>461</v>
      </c>
      <c r="AT990" s="159" t="s">
        <v>373</v>
      </c>
      <c r="AU990" s="159" t="s">
        <v>88</v>
      </c>
      <c r="AY990" s="17" t="s">
        <v>371</v>
      </c>
      <c r="BE990" s="160">
        <f t="shared" si="34"/>
        <v>0</v>
      </c>
      <c r="BF990" s="160">
        <f t="shared" si="35"/>
        <v>0</v>
      </c>
      <c r="BG990" s="160">
        <f t="shared" si="36"/>
        <v>0</v>
      </c>
      <c r="BH990" s="160">
        <f t="shared" si="37"/>
        <v>0</v>
      </c>
      <c r="BI990" s="160">
        <f t="shared" si="38"/>
        <v>0</v>
      </c>
      <c r="BJ990" s="17" t="s">
        <v>88</v>
      </c>
      <c r="BK990" s="160">
        <f t="shared" si="39"/>
        <v>0</v>
      </c>
      <c r="BL990" s="17" t="s">
        <v>461</v>
      </c>
      <c r="BM990" s="159" t="s">
        <v>4765</v>
      </c>
    </row>
    <row r="991" spans="2:65" s="1" customFormat="1" ht="55.5" customHeight="1" x14ac:dyDescent="0.2">
      <c r="B991" s="147"/>
      <c r="C991" s="148" t="s">
        <v>1628</v>
      </c>
      <c r="D991" s="148" t="s">
        <v>373</v>
      </c>
      <c r="E991" s="149" t="s">
        <v>4766</v>
      </c>
      <c r="F991" s="150" t="s">
        <v>4767</v>
      </c>
      <c r="G991" s="151" t="s">
        <v>513</v>
      </c>
      <c r="H991" s="152">
        <v>2</v>
      </c>
      <c r="I991" s="153"/>
      <c r="J991" s="154">
        <f t="shared" si="30"/>
        <v>0</v>
      </c>
      <c r="K991" s="150"/>
      <c r="L991" s="32"/>
      <c r="M991" s="155" t="s">
        <v>1</v>
      </c>
      <c r="N991" s="156" t="s">
        <v>41</v>
      </c>
      <c r="P991" s="157">
        <f t="shared" si="31"/>
        <v>0</v>
      </c>
      <c r="Q991" s="157">
        <v>1.1999999999999999E-3</v>
      </c>
      <c r="R991" s="157">
        <f t="shared" si="32"/>
        <v>2.3999999999999998E-3</v>
      </c>
      <c r="S991" s="157">
        <v>0</v>
      </c>
      <c r="T991" s="158">
        <f t="shared" si="33"/>
        <v>0</v>
      </c>
      <c r="AR991" s="159" t="s">
        <v>461</v>
      </c>
      <c r="AT991" s="159" t="s">
        <v>373</v>
      </c>
      <c r="AU991" s="159" t="s">
        <v>88</v>
      </c>
      <c r="AY991" s="17" t="s">
        <v>371</v>
      </c>
      <c r="BE991" s="160">
        <f t="shared" si="34"/>
        <v>0</v>
      </c>
      <c r="BF991" s="160">
        <f t="shared" si="35"/>
        <v>0</v>
      </c>
      <c r="BG991" s="160">
        <f t="shared" si="36"/>
        <v>0</v>
      </c>
      <c r="BH991" s="160">
        <f t="shared" si="37"/>
        <v>0</v>
      </c>
      <c r="BI991" s="160">
        <f t="shared" si="38"/>
        <v>0</v>
      </c>
      <c r="BJ991" s="17" t="s">
        <v>88</v>
      </c>
      <c r="BK991" s="160">
        <f t="shared" si="39"/>
        <v>0</v>
      </c>
      <c r="BL991" s="17" t="s">
        <v>461</v>
      </c>
      <c r="BM991" s="159" t="s">
        <v>4768</v>
      </c>
    </row>
    <row r="992" spans="2:65" s="1" customFormat="1" ht="44.25" customHeight="1" x14ac:dyDescent="0.2">
      <c r="B992" s="147"/>
      <c r="C992" s="148" t="s">
        <v>1633</v>
      </c>
      <c r="D992" s="148" t="s">
        <v>373</v>
      </c>
      <c r="E992" s="149" t="s">
        <v>4769</v>
      </c>
      <c r="F992" s="150" t="s">
        <v>4770</v>
      </c>
      <c r="G992" s="151" t="s">
        <v>513</v>
      </c>
      <c r="H992" s="152">
        <v>1</v>
      </c>
      <c r="I992" s="153"/>
      <c r="J992" s="154">
        <f t="shared" si="30"/>
        <v>0</v>
      </c>
      <c r="K992" s="150"/>
      <c r="L992" s="32"/>
      <c r="M992" s="155" t="s">
        <v>1</v>
      </c>
      <c r="N992" s="156" t="s">
        <v>41</v>
      </c>
      <c r="P992" s="157">
        <f t="shared" si="31"/>
        <v>0</v>
      </c>
      <c r="Q992" s="157">
        <v>1.1999999999999999E-3</v>
      </c>
      <c r="R992" s="157">
        <f t="shared" si="32"/>
        <v>1.1999999999999999E-3</v>
      </c>
      <c r="S992" s="157">
        <v>0</v>
      </c>
      <c r="T992" s="158">
        <f t="shared" si="33"/>
        <v>0</v>
      </c>
      <c r="AR992" s="159" t="s">
        <v>461</v>
      </c>
      <c r="AT992" s="159" t="s">
        <v>373</v>
      </c>
      <c r="AU992" s="159" t="s">
        <v>88</v>
      </c>
      <c r="AY992" s="17" t="s">
        <v>371</v>
      </c>
      <c r="BE992" s="160">
        <f t="shared" si="34"/>
        <v>0</v>
      </c>
      <c r="BF992" s="160">
        <f t="shared" si="35"/>
        <v>0</v>
      </c>
      <c r="BG992" s="160">
        <f t="shared" si="36"/>
        <v>0</v>
      </c>
      <c r="BH992" s="160">
        <f t="shared" si="37"/>
        <v>0</v>
      </c>
      <c r="BI992" s="160">
        <f t="shared" si="38"/>
        <v>0</v>
      </c>
      <c r="BJ992" s="17" t="s">
        <v>88</v>
      </c>
      <c r="BK992" s="160">
        <f t="shared" si="39"/>
        <v>0</v>
      </c>
      <c r="BL992" s="17" t="s">
        <v>461</v>
      </c>
      <c r="BM992" s="159" t="s">
        <v>4771</v>
      </c>
    </row>
    <row r="993" spans="2:65" s="1" customFormat="1" ht="44.25" customHeight="1" x14ac:dyDescent="0.2">
      <c r="B993" s="147"/>
      <c r="C993" s="148" t="s">
        <v>1637</v>
      </c>
      <c r="D993" s="148" t="s">
        <v>373</v>
      </c>
      <c r="E993" s="149" t="s">
        <v>4772</v>
      </c>
      <c r="F993" s="150" t="s">
        <v>4773</v>
      </c>
      <c r="G993" s="151" t="s">
        <v>513</v>
      </c>
      <c r="H993" s="152">
        <v>1</v>
      </c>
      <c r="I993" s="153"/>
      <c r="J993" s="154">
        <f t="shared" si="30"/>
        <v>0</v>
      </c>
      <c r="K993" s="150"/>
      <c r="L993" s="32"/>
      <c r="M993" s="155" t="s">
        <v>1</v>
      </c>
      <c r="N993" s="156" t="s">
        <v>41</v>
      </c>
      <c r="P993" s="157">
        <f t="shared" si="31"/>
        <v>0</v>
      </c>
      <c r="Q993" s="157">
        <v>1.1999999999999999E-3</v>
      </c>
      <c r="R993" s="157">
        <f t="shared" si="32"/>
        <v>1.1999999999999999E-3</v>
      </c>
      <c r="S993" s="157">
        <v>0</v>
      </c>
      <c r="T993" s="158">
        <f t="shared" si="33"/>
        <v>0</v>
      </c>
      <c r="AR993" s="159" t="s">
        <v>461</v>
      </c>
      <c r="AT993" s="159" t="s">
        <v>373</v>
      </c>
      <c r="AU993" s="159" t="s">
        <v>88</v>
      </c>
      <c r="AY993" s="17" t="s">
        <v>371</v>
      </c>
      <c r="BE993" s="160">
        <f t="shared" si="34"/>
        <v>0</v>
      </c>
      <c r="BF993" s="160">
        <f t="shared" si="35"/>
        <v>0</v>
      </c>
      <c r="BG993" s="160">
        <f t="shared" si="36"/>
        <v>0</v>
      </c>
      <c r="BH993" s="160">
        <f t="shared" si="37"/>
        <v>0</v>
      </c>
      <c r="BI993" s="160">
        <f t="shared" si="38"/>
        <v>0</v>
      </c>
      <c r="BJ993" s="17" t="s">
        <v>88</v>
      </c>
      <c r="BK993" s="160">
        <f t="shared" si="39"/>
        <v>0</v>
      </c>
      <c r="BL993" s="17" t="s">
        <v>461</v>
      </c>
      <c r="BM993" s="159" t="s">
        <v>4774</v>
      </c>
    </row>
    <row r="994" spans="2:65" s="1" customFormat="1" ht="62.65" customHeight="1" x14ac:dyDescent="0.2">
      <c r="B994" s="147"/>
      <c r="C994" s="148" t="s">
        <v>1642</v>
      </c>
      <c r="D994" s="148" t="s">
        <v>373</v>
      </c>
      <c r="E994" s="149" t="s">
        <v>4775</v>
      </c>
      <c r="F994" s="150" t="s">
        <v>4776</v>
      </c>
      <c r="G994" s="151" t="s">
        <v>513</v>
      </c>
      <c r="H994" s="152">
        <v>1</v>
      </c>
      <c r="I994" s="153"/>
      <c r="J994" s="154">
        <f t="shared" si="30"/>
        <v>0</v>
      </c>
      <c r="K994" s="150"/>
      <c r="L994" s="32"/>
      <c r="M994" s="155" t="s">
        <v>1</v>
      </c>
      <c r="N994" s="156" t="s">
        <v>41</v>
      </c>
      <c r="P994" s="157">
        <f t="shared" si="31"/>
        <v>0</v>
      </c>
      <c r="Q994" s="157">
        <v>1.1999999999999999E-3</v>
      </c>
      <c r="R994" s="157">
        <f t="shared" si="32"/>
        <v>1.1999999999999999E-3</v>
      </c>
      <c r="S994" s="157">
        <v>0</v>
      </c>
      <c r="T994" s="158">
        <f t="shared" si="33"/>
        <v>0</v>
      </c>
      <c r="AR994" s="159" t="s">
        <v>461</v>
      </c>
      <c r="AT994" s="159" t="s">
        <v>373</v>
      </c>
      <c r="AU994" s="159" t="s">
        <v>88</v>
      </c>
      <c r="AY994" s="17" t="s">
        <v>371</v>
      </c>
      <c r="BE994" s="160">
        <f t="shared" si="34"/>
        <v>0</v>
      </c>
      <c r="BF994" s="160">
        <f t="shared" si="35"/>
        <v>0</v>
      </c>
      <c r="BG994" s="160">
        <f t="shared" si="36"/>
        <v>0</v>
      </c>
      <c r="BH994" s="160">
        <f t="shared" si="37"/>
        <v>0</v>
      </c>
      <c r="BI994" s="160">
        <f t="shared" si="38"/>
        <v>0</v>
      </c>
      <c r="BJ994" s="17" t="s">
        <v>88</v>
      </c>
      <c r="BK994" s="160">
        <f t="shared" si="39"/>
        <v>0</v>
      </c>
      <c r="BL994" s="17" t="s">
        <v>461</v>
      </c>
      <c r="BM994" s="159" t="s">
        <v>4777</v>
      </c>
    </row>
    <row r="995" spans="2:65" s="1" customFormat="1" ht="62.65" customHeight="1" x14ac:dyDescent="0.2">
      <c r="B995" s="147"/>
      <c r="C995" s="148" t="s">
        <v>1646</v>
      </c>
      <c r="D995" s="148" t="s">
        <v>373</v>
      </c>
      <c r="E995" s="149" t="s">
        <v>4778</v>
      </c>
      <c r="F995" s="150" t="s">
        <v>4779</v>
      </c>
      <c r="G995" s="151" t="s">
        <v>513</v>
      </c>
      <c r="H995" s="152">
        <v>1</v>
      </c>
      <c r="I995" s="153"/>
      <c r="J995" s="154">
        <f t="shared" si="30"/>
        <v>0</v>
      </c>
      <c r="K995" s="150"/>
      <c r="L995" s="32"/>
      <c r="M995" s="155" t="s">
        <v>1</v>
      </c>
      <c r="N995" s="156" t="s">
        <v>41</v>
      </c>
      <c r="P995" s="157">
        <f t="shared" si="31"/>
        <v>0</v>
      </c>
      <c r="Q995" s="157">
        <v>1.1999999999999999E-3</v>
      </c>
      <c r="R995" s="157">
        <f t="shared" si="32"/>
        <v>1.1999999999999999E-3</v>
      </c>
      <c r="S995" s="157">
        <v>0</v>
      </c>
      <c r="T995" s="158">
        <f t="shared" si="33"/>
        <v>0</v>
      </c>
      <c r="AR995" s="159" t="s">
        <v>461</v>
      </c>
      <c r="AT995" s="159" t="s">
        <v>373</v>
      </c>
      <c r="AU995" s="159" t="s">
        <v>88</v>
      </c>
      <c r="AY995" s="17" t="s">
        <v>371</v>
      </c>
      <c r="BE995" s="160">
        <f t="shared" si="34"/>
        <v>0</v>
      </c>
      <c r="BF995" s="160">
        <f t="shared" si="35"/>
        <v>0</v>
      </c>
      <c r="BG995" s="160">
        <f t="shared" si="36"/>
        <v>0</v>
      </c>
      <c r="BH995" s="160">
        <f t="shared" si="37"/>
        <v>0</v>
      </c>
      <c r="BI995" s="160">
        <f t="shared" si="38"/>
        <v>0</v>
      </c>
      <c r="BJ995" s="17" t="s">
        <v>88</v>
      </c>
      <c r="BK995" s="160">
        <f t="shared" si="39"/>
        <v>0</v>
      </c>
      <c r="BL995" s="17" t="s">
        <v>461</v>
      </c>
      <c r="BM995" s="159" t="s">
        <v>4780</v>
      </c>
    </row>
    <row r="996" spans="2:65" s="1" customFormat="1" ht="44.25" customHeight="1" x14ac:dyDescent="0.2">
      <c r="B996" s="147"/>
      <c r="C996" s="148" t="s">
        <v>1649</v>
      </c>
      <c r="D996" s="148" t="s">
        <v>373</v>
      </c>
      <c r="E996" s="149" t="s">
        <v>4781</v>
      </c>
      <c r="F996" s="150" t="s">
        <v>4782</v>
      </c>
      <c r="G996" s="151" t="s">
        <v>513</v>
      </c>
      <c r="H996" s="152">
        <v>1</v>
      </c>
      <c r="I996" s="153"/>
      <c r="J996" s="154">
        <f t="shared" si="30"/>
        <v>0</v>
      </c>
      <c r="K996" s="150"/>
      <c r="L996" s="32"/>
      <c r="M996" s="155" t="s">
        <v>1</v>
      </c>
      <c r="N996" s="156" t="s">
        <v>41</v>
      </c>
      <c r="P996" s="157">
        <f t="shared" si="31"/>
        <v>0</v>
      </c>
      <c r="Q996" s="157">
        <v>1.1999999999999999E-3</v>
      </c>
      <c r="R996" s="157">
        <f t="shared" si="32"/>
        <v>1.1999999999999999E-3</v>
      </c>
      <c r="S996" s="157">
        <v>0</v>
      </c>
      <c r="T996" s="158">
        <f t="shared" si="33"/>
        <v>0</v>
      </c>
      <c r="AR996" s="159" t="s">
        <v>461</v>
      </c>
      <c r="AT996" s="159" t="s">
        <v>373</v>
      </c>
      <c r="AU996" s="159" t="s">
        <v>88</v>
      </c>
      <c r="AY996" s="17" t="s">
        <v>371</v>
      </c>
      <c r="BE996" s="160">
        <f t="shared" si="34"/>
        <v>0</v>
      </c>
      <c r="BF996" s="160">
        <f t="shared" si="35"/>
        <v>0</v>
      </c>
      <c r="BG996" s="160">
        <f t="shared" si="36"/>
        <v>0</v>
      </c>
      <c r="BH996" s="160">
        <f t="shared" si="37"/>
        <v>0</v>
      </c>
      <c r="BI996" s="160">
        <f t="shared" si="38"/>
        <v>0</v>
      </c>
      <c r="BJ996" s="17" t="s">
        <v>88</v>
      </c>
      <c r="BK996" s="160">
        <f t="shared" si="39"/>
        <v>0</v>
      </c>
      <c r="BL996" s="17" t="s">
        <v>461</v>
      </c>
      <c r="BM996" s="159" t="s">
        <v>4783</v>
      </c>
    </row>
    <row r="997" spans="2:65" s="1" customFormat="1" ht="49.15" customHeight="1" x14ac:dyDescent="0.2">
      <c r="B997" s="147"/>
      <c r="C997" s="148" t="s">
        <v>1651</v>
      </c>
      <c r="D997" s="148" t="s">
        <v>373</v>
      </c>
      <c r="E997" s="149" t="s">
        <v>4784</v>
      </c>
      <c r="F997" s="150" t="s">
        <v>4785</v>
      </c>
      <c r="G997" s="151" t="s">
        <v>513</v>
      </c>
      <c r="H997" s="152">
        <v>1</v>
      </c>
      <c r="I997" s="153"/>
      <c r="J997" s="154">
        <f t="shared" si="30"/>
        <v>0</v>
      </c>
      <c r="K997" s="150"/>
      <c r="L997" s="32"/>
      <c r="M997" s="155" t="s">
        <v>1</v>
      </c>
      <c r="N997" s="156" t="s">
        <v>41</v>
      </c>
      <c r="P997" s="157">
        <f t="shared" si="31"/>
        <v>0</v>
      </c>
      <c r="Q997" s="157">
        <v>1.1999999999999999E-3</v>
      </c>
      <c r="R997" s="157">
        <f t="shared" si="32"/>
        <v>1.1999999999999999E-3</v>
      </c>
      <c r="S997" s="157">
        <v>0</v>
      </c>
      <c r="T997" s="158">
        <f t="shared" si="33"/>
        <v>0</v>
      </c>
      <c r="AR997" s="159" t="s">
        <v>461</v>
      </c>
      <c r="AT997" s="159" t="s">
        <v>373</v>
      </c>
      <c r="AU997" s="159" t="s">
        <v>88</v>
      </c>
      <c r="AY997" s="17" t="s">
        <v>371</v>
      </c>
      <c r="BE997" s="160">
        <f t="shared" si="34"/>
        <v>0</v>
      </c>
      <c r="BF997" s="160">
        <f t="shared" si="35"/>
        <v>0</v>
      </c>
      <c r="BG997" s="160">
        <f t="shared" si="36"/>
        <v>0</v>
      </c>
      <c r="BH997" s="160">
        <f t="shared" si="37"/>
        <v>0</v>
      </c>
      <c r="BI997" s="160">
        <f t="shared" si="38"/>
        <v>0</v>
      </c>
      <c r="BJ997" s="17" t="s">
        <v>88</v>
      </c>
      <c r="BK997" s="160">
        <f t="shared" si="39"/>
        <v>0</v>
      </c>
      <c r="BL997" s="17" t="s">
        <v>461</v>
      </c>
      <c r="BM997" s="159" t="s">
        <v>4786</v>
      </c>
    </row>
    <row r="998" spans="2:65" s="1" customFormat="1" ht="44.25" customHeight="1" x14ac:dyDescent="0.2">
      <c r="B998" s="147"/>
      <c r="C998" s="148" t="s">
        <v>1653</v>
      </c>
      <c r="D998" s="148" t="s">
        <v>373</v>
      </c>
      <c r="E998" s="149" t="s">
        <v>4787</v>
      </c>
      <c r="F998" s="150" t="s">
        <v>4788</v>
      </c>
      <c r="G998" s="151" t="s">
        <v>513</v>
      </c>
      <c r="H998" s="152">
        <v>1</v>
      </c>
      <c r="I998" s="153"/>
      <c r="J998" s="154">
        <f t="shared" si="30"/>
        <v>0</v>
      </c>
      <c r="K998" s="150"/>
      <c r="L998" s="32"/>
      <c r="M998" s="155" t="s">
        <v>1</v>
      </c>
      <c r="N998" s="156" t="s">
        <v>41</v>
      </c>
      <c r="P998" s="157">
        <f t="shared" si="31"/>
        <v>0</v>
      </c>
      <c r="Q998" s="157">
        <v>1.1999999999999999E-3</v>
      </c>
      <c r="R998" s="157">
        <f t="shared" si="32"/>
        <v>1.1999999999999999E-3</v>
      </c>
      <c r="S998" s="157">
        <v>0</v>
      </c>
      <c r="T998" s="158">
        <f t="shared" si="33"/>
        <v>0</v>
      </c>
      <c r="AR998" s="159" t="s">
        <v>461</v>
      </c>
      <c r="AT998" s="159" t="s">
        <v>373</v>
      </c>
      <c r="AU998" s="159" t="s">
        <v>88</v>
      </c>
      <c r="AY998" s="17" t="s">
        <v>371</v>
      </c>
      <c r="BE998" s="160">
        <f t="shared" si="34"/>
        <v>0</v>
      </c>
      <c r="BF998" s="160">
        <f t="shared" si="35"/>
        <v>0</v>
      </c>
      <c r="BG998" s="160">
        <f t="shared" si="36"/>
        <v>0</v>
      </c>
      <c r="BH998" s="160">
        <f t="shared" si="37"/>
        <v>0</v>
      </c>
      <c r="BI998" s="160">
        <f t="shared" si="38"/>
        <v>0</v>
      </c>
      <c r="BJ998" s="17" t="s">
        <v>88</v>
      </c>
      <c r="BK998" s="160">
        <f t="shared" si="39"/>
        <v>0</v>
      </c>
      <c r="BL998" s="17" t="s">
        <v>461</v>
      </c>
      <c r="BM998" s="159" t="s">
        <v>4789</v>
      </c>
    </row>
    <row r="999" spans="2:65" s="1" customFormat="1" ht="44.25" customHeight="1" x14ac:dyDescent="0.2">
      <c r="B999" s="147"/>
      <c r="C999" s="148" t="s">
        <v>1655</v>
      </c>
      <c r="D999" s="148" t="s">
        <v>373</v>
      </c>
      <c r="E999" s="149" t="s">
        <v>4790</v>
      </c>
      <c r="F999" s="150" t="s">
        <v>4791</v>
      </c>
      <c r="G999" s="151" t="s">
        <v>513</v>
      </c>
      <c r="H999" s="152">
        <v>2</v>
      </c>
      <c r="I999" s="153"/>
      <c r="J999" s="154">
        <f t="shared" si="30"/>
        <v>0</v>
      </c>
      <c r="K999" s="150"/>
      <c r="L999" s="32"/>
      <c r="M999" s="155" t="s">
        <v>1</v>
      </c>
      <c r="N999" s="156" t="s">
        <v>41</v>
      </c>
      <c r="P999" s="157">
        <f t="shared" si="31"/>
        <v>0</v>
      </c>
      <c r="Q999" s="157">
        <v>1.1999999999999999E-3</v>
      </c>
      <c r="R999" s="157">
        <f t="shared" si="32"/>
        <v>2.3999999999999998E-3</v>
      </c>
      <c r="S999" s="157">
        <v>0</v>
      </c>
      <c r="T999" s="158">
        <f t="shared" si="33"/>
        <v>0</v>
      </c>
      <c r="AR999" s="159" t="s">
        <v>461</v>
      </c>
      <c r="AT999" s="159" t="s">
        <v>373</v>
      </c>
      <c r="AU999" s="159" t="s">
        <v>88</v>
      </c>
      <c r="AY999" s="17" t="s">
        <v>371</v>
      </c>
      <c r="BE999" s="160">
        <f t="shared" si="34"/>
        <v>0</v>
      </c>
      <c r="BF999" s="160">
        <f t="shared" si="35"/>
        <v>0</v>
      </c>
      <c r="BG999" s="160">
        <f t="shared" si="36"/>
        <v>0</v>
      </c>
      <c r="BH999" s="160">
        <f t="shared" si="37"/>
        <v>0</v>
      </c>
      <c r="BI999" s="160">
        <f t="shared" si="38"/>
        <v>0</v>
      </c>
      <c r="BJ999" s="17" t="s">
        <v>88</v>
      </c>
      <c r="BK999" s="160">
        <f t="shared" si="39"/>
        <v>0</v>
      </c>
      <c r="BL999" s="17" t="s">
        <v>461</v>
      </c>
      <c r="BM999" s="159" t="s">
        <v>4792</v>
      </c>
    </row>
    <row r="1000" spans="2:65" s="1" customFormat="1" ht="44.25" customHeight="1" x14ac:dyDescent="0.2">
      <c r="B1000" s="147"/>
      <c r="C1000" s="148" t="s">
        <v>1657</v>
      </c>
      <c r="D1000" s="148" t="s">
        <v>373</v>
      </c>
      <c r="E1000" s="149" t="s">
        <v>4793</v>
      </c>
      <c r="F1000" s="150" t="s">
        <v>4794</v>
      </c>
      <c r="G1000" s="151" t="s">
        <v>513</v>
      </c>
      <c r="H1000" s="152">
        <v>1</v>
      </c>
      <c r="I1000" s="153"/>
      <c r="J1000" s="154">
        <f t="shared" si="30"/>
        <v>0</v>
      </c>
      <c r="K1000" s="150"/>
      <c r="L1000" s="32"/>
      <c r="M1000" s="155" t="s">
        <v>1</v>
      </c>
      <c r="N1000" s="156" t="s">
        <v>41</v>
      </c>
      <c r="P1000" s="157">
        <f t="shared" si="31"/>
        <v>0</v>
      </c>
      <c r="Q1000" s="157">
        <v>1.1999999999999999E-3</v>
      </c>
      <c r="R1000" s="157">
        <f t="shared" si="32"/>
        <v>1.1999999999999999E-3</v>
      </c>
      <c r="S1000" s="157">
        <v>0</v>
      </c>
      <c r="T1000" s="158">
        <f t="shared" si="33"/>
        <v>0</v>
      </c>
      <c r="AR1000" s="159" t="s">
        <v>461</v>
      </c>
      <c r="AT1000" s="159" t="s">
        <v>373</v>
      </c>
      <c r="AU1000" s="159" t="s">
        <v>88</v>
      </c>
      <c r="AY1000" s="17" t="s">
        <v>371</v>
      </c>
      <c r="BE1000" s="160">
        <f t="shared" si="34"/>
        <v>0</v>
      </c>
      <c r="BF1000" s="160">
        <f t="shared" si="35"/>
        <v>0</v>
      </c>
      <c r="BG1000" s="160">
        <f t="shared" si="36"/>
        <v>0</v>
      </c>
      <c r="BH1000" s="160">
        <f t="shared" si="37"/>
        <v>0</v>
      </c>
      <c r="BI1000" s="160">
        <f t="shared" si="38"/>
        <v>0</v>
      </c>
      <c r="BJ1000" s="17" t="s">
        <v>88</v>
      </c>
      <c r="BK1000" s="160">
        <f t="shared" si="39"/>
        <v>0</v>
      </c>
      <c r="BL1000" s="17" t="s">
        <v>461</v>
      </c>
      <c r="BM1000" s="159" t="s">
        <v>4795</v>
      </c>
    </row>
    <row r="1001" spans="2:65" s="1" customFormat="1" ht="62.65" customHeight="1" x14ac:dyDescent="0.2">
      <c r="B1001" s="147"/>
      <c r="C1001" s="148" t="s">
        <v>1662</v>
      </c>
      <c r="D1001" s="148" t="s">
        <v>373</v>
      </c>
      <c r="E1001" s="149" t="s">
        <v>4796</v>
      </c>
      <c r="F1001" s="150" t="s">
        <v>4797</v>
      </c>
      <c r="G1001" s="151" t="s">
        <v>513</v>
      </c>
      <c r="H1001" s="152">
        <v>1</v>
      </c>
      <c r="I1001" s="153"/>
      <c r="J1001" s="154">
        <f t="shared" si="30"/>
        <v>0</v>
      </c>
      <c r="K1001" s="150"/>
      <c r="L1001" s="32"/>
      <c r="M1001" s="155" t="s">
        <v>1</v>
      </c>
      <c r="N1001" s="156" t="s">
        <v>41</v>
      </c>
      <c r="P1001" s="157">
        <f t="shared" si="31"/>
        <v>0</v>
      </c>
      <c r="Q1001" s="157">
        <v>1.1999999999999999E-3</v>
      </c>
      <c r="R1001" s="157">
        <f t="shared" si="32"/>
        <v>1.1999999999999999E-3</v>
      </c>
      <c r="S1001" s="157">
        <v>0</v>
      </c>
      <c r="T1001" s="158">
        <f t="shared" si="33"/>
        <v>0</v>
      </c>
      <c r="AR1001" s="159" t="s">
        <v>461</v>
      </c>
      <c r="AT1001" s="159" t="s">
        <v>373</v>
      </c>
      <c r="AU1001" s="159" t="s">
        <v>88</v>
      </c>
      <c r="AY1001" s="17" t="s">
        <v>371</v>
      </c>
      <c r="BE1001" s="160">
        <f t="shared" si="34"/>
        <v>0</v>
      </c>
      <c r="BF1001" s="160">
        <f t="shared" si="35"/>
        <v>0</v>
      </c>
      <c r="BG1001" s="160">
        <f t="shared" si="36"/>
        <v>0</v>
      </c>
      <c r="BH1001" s="160">
        <f t="shared" si="37"/>
        <v>0</v>
      </c>
      <c r="BI1001" s="160">
        <f t="shared" si="38"/>
        <v>0</v>
      </c>
      <c r="BJ1001" s="17" t="s">
        <v>88</v>
      </c>
      <c r="BK1001" s="160">
        <f t="shared" si="39"/>
        <v>0</v>
      </c>
      <c r="BL1001" s="17" t="s">
        <v>461</v>
      </c>
      <c r="BM1001" s="159" t="s">
        <v>4798</v>
      </c>
    </row>
    <row r="1002" spans="2:65" s="1" customFormat="1" ht="62.65" customHeight="1" x14ac:dyDescent="0.2">
      <c r="B1002" s="147"/>
      <c r="C1002" s="148" t="s">
        <v>1666</v>
      </c>
      <c r="D1002" s="148" t="s">
        <v>373</v>
      </c>
      <c r="E1002" s="149" t="s">
        <v>4799</v>
      </c>
      <c r="F1002" s="150" t="s">
        <v>4800</v>
      </c>
      <c r="G1002" s="151" t="s">
        <v>513</v>
      </c>
      <c r="H1002" s="152">
        <v>1</v>
      </c>
      <c r="I1002" s="153"/>
      <c r="J1002" s="154">
        <f t="shared" si="30"/>
        <v>0</v>
      </c>
      <c r="K1002" s="150"/>
      <c r="L1002" s="32"/>
      <c r="M1002" s="155" t="s">
        <v>1</v>
      </c>
      <c r="N1002" s="156" t="s">
        <v>41</v>
      </c>
      <c r="P1002" s="157">
        <f t="shared" si="31"/>
        <v>0</v>
      </c>
      <c r="Q1002" s="157">
        <v>1.1999999999999999E-3</v>
      </c>
      <c r="R1002" s="157">
        <f t="shared" si="32"/>
        <v>1.1999999999999999E-3</v>
      </c>
      <c r="S1002" s="157">
        <v>0</v>
      </c>
      <c r="T1002" s="158">
        <f t="shared" si="33"/>
        <v>0</v>
      </c>
      <c r="AR1002" s="159" t="s">
        <v>461</v>
      </c>
      <c r="AT1002" s="159" t="s">
        <v>373</v>
      </c>
      <c r="AU1002" s="159" t="s">
        <v>88</v>
      </c>
      <c r="AY1002" s="17" t="s">
        <v>371</v>
      </c>
      <c r="BE1002" s="160">
        <f t="shared" si="34"/>
        <v>0</v>
      </c>
      <c r="BF1002" s="160">
        <f t="shared" si="35"/>
        <v>0</v>
      </c>
      <c r="BG1002" s="160">
        <f t="shared" si="36"/>
        <v>0</v>
      </c>
      <c r="BH1002" s="160">
        <f t="shared" si="37"/>
        <v>0</v>
      </c>
      <c r="BI1002" s="160">
        <f t="shared" si="38"/>
        <v>0</v>
      </c>
      <c r="BJ1002" s="17" t="s">
        <v>88</v>
      </c>
      <c r="BK1002" s="160">
        <f t="shared" si="39"/>
        <v>0</v>
      </c>
      <c r="BL1002" s="17" t="s">
        <v>461</v>
      </c>
      <c r="BM1002" s="159" t="s">
        <v>4801</v>
      </c>
    </row>
    <row r="1003" spans="2:65" s="1" customFormat="1" ht="44.25" customHeight="1" x14ac:dyDescent="0.2">
      <c r="B1003" s="147"/>
      <c r="C1003" s="148" t="s">
        <v>1672</v>
      </c>
      <c r="D1003" s="148" t="s">
        <v>373</v>
      </c>
      <c r="E1003" s="149" t="s">
        <v>4802</v>
      </c>
      <c r="F1003" s="150" t="s">
        <v>4803</v>
      </c>
      <c r="G1003" s="151" t="s">
        <v>513</v>
      </c>
      <c r="H1003" s="152">
        <v>1</v>
      </c>
      <c r="I1003" s="153"/>
      <c r="J1003" s="154">
        <f t="shared" si="30"/>
        <v>0</v>
      </c>
      <c r="K1003" s="150"/>
      <c r="L1003" s="32"/>
      <c r="M1003" s="155" t="s">
        <v>1</v>
      </c>
      <c r="N1003" s="156" t="s">
        <v>41</v>
      </c>
      <c r="P1003" s="157">
        <f t="shared" si="31"/>
        <v>0</v>
      </c>
      <c r="Q1003" s="157">
        <v>1.1999999999999999E-3</v>
      </c>
      <c r="R1003" s="157">
        <f t="shared" si="32"/>
        <v>1.1999999999999999E-3</v>
      </c>
      <c r="S1003" s="157">
        <v>0</v>
      </c>
      <c r="T1003" s="158">
        <f t="shared" si="33"/>
        <v>0</v>
      </c>
      <c r="AR1003" s="159" t="s">
        <v>461</v>
      </c>
      <c r="AT1003" s="159" t="s">
        <v>373</v>
      </c>
      <c r="AU1003" s="159" t="s">
        <v>88</v>
      </c>
      <c r="AY1003" s="17" t="s">
        <v>371</v>
      </c>
      <c r="BE1003" s="160">
        <f t="shared" si="34"/>
        <v>0</v>
      </c>
      <c r="BF1003" s="160">
        <f t="shared" si="35"/>
        <v>0</v>
      </c>
      <c r="BG1003" s="160">
        <f t="shared" si="36"/>
        <v>0</v>
      </c>
      <c r="BH1003" s="160">
        <f t="shared" si="37"/>
        <v>0</v>
      </c>
      <c r="BI1003" s="160">
        <f t="shared" si="38"/>
        <v>0</v>
      </c>
      <c r="BJ1003" s="17" t="s">
        <v>88</v>
      </c>
      <c r="BK1003" s="160">
        <f t="shared" si="39"/>
        <v>0</v>
      </c>
      <c r="BL1003" s="17" t="s">
        <v>461</v>
      </c>
      <c r="BM1003" s="159" t="s">
        <v>4804</v>
      </c>
    </row>
    <row r="1004" spans="2:65" s="1" customFormat="1" ht="55.5" customHeight="1" x14ac:dyDescent="0.2">
      <c r="B1004" s="147"/>
      <c r="C1004" s="148" t="s">
        <v>1676</v>
      </c>
      <c r="D1004" s="148" t="s">
        <v>373</v>
      </c>
      <c r="E1004" s="149" t="s">
        <v>4805</v>
      </c>
      <c r="F1004" s="150" t="s">
        <v>4806</v>
      </c>
      <c r="G1004" s="151" t="s">
        <v>513</v>
      </c>
      <c r="H1004" s="152">
        <v>1</v>
      </c>
      <c r="I1004" s="153"/>
      <c r="J1004" s="154">
        <f t="shared" si="30"/>
        <v>0</v>
      </c>
      <c r="K1004" s="150"/>
      <c r="L1004" s="32"/>
      <c r="M1004" s="155" t="s">
        <v>1</v>
      </c>
      <c r="N1004" s="156" t="s">
        <v>41</v>
      </c>
      <c r="P1004" s="157">
        <f t="shared" si="31"/>
        <v>0</v>
      </c>
      <c r="Q1004" s="157">
        <v>1.1999999999999999E-3</v>
      </c>
      <c r="R1004" s="157">
        <f t="shared" si="32"/>
        <v>1.1999999999999999E-3</v>
      </c>
      <c r="S1004" s="157">
        <v>0</v>
      </c>
      <c r="T1004" s="158">
        <f t="shared" si="33"/>
        <v>0</v>
      </c>
      <c r="AR1004" s="159" t="s">
        <v>461</v>
      </c>
      <c r="AT1004" s="159" t="s">
        <v>373</v>
      </c>
      <c r="AU1004" s="159" t="s">
        <v>88</v>
      </c>
      <c r="AY1004" s="17" t="s">
        <v>371</v>
      </c>
      <c r="BE1004" s="160">
        <f t="shared" si="34"/>
        <v>0</v>
      </c>
      <c r="BF1004" s="160">
        <f t="shared" si="35"/>
        <v>0</v>
      </c>
      <c r="BG1004" s="160">
        <f t="shared" si="36"/>
        <v>0</v>
      </c>
      <c r="BH1004" s="160">
        <f t="shared" si="37"/>
        <v>0</v>
      </c>
      <c r="BI1004" s="160">
        <f t="shared" si="38"/>
        <v>0</v>
      </c>
      <c r="BJ1004" s="17" t="s">
        <v>88</v>
      </c>
      <c r="BK1004" s="160">
        <f t="shared" si="39"/>
        <v>0</v>
      </c>
      <c r="BL1004" s="17" t="s">
        <v>461</v>
      </c>
      <c r="BM1004" s="159" t="s">
        <v>4807</v>
      </c>
    </row>
    <row r="1005" spans="2:65" s="1" customFormat="1" ht="44.25" customHeight="1" x14ac:dyDescent="0.2">
      <c r="B1005" s="147"/>
      <c r="C1005" s="148" t="s">
        <v>1678</v>
      </c>
      <c r="D1005" s="148" t="s">
        <v>373</v>
      </c>
      <c r="E1005" s="149" t="s">
        <v>4808</v>
      </c>
      <c r="F1005" s="150" t="s">
        <v>4809</v>
      </c>
      <c r="G1005" s="151" t="s">
        <v>513</v>
      </c>
      <c r="H1005" s="152">
        <v>1</v>
      </c>
      <c r="I1005" s="153"/>
      <c r="J1005" s="154">
        <f t="shared" si="30"/>
        <v>0</v>
      </c>
      <c r="K1005" s="150"/>
      <c r="L1005" s="32"/>
      <c r="M1005" s="155" t="s">
        <v>1</v>
      </c>
      <c r="N1005" s="156" t="s">
        <v>41</v>
      </c>
      <c r="P1005" s="157">
        <f t="shared" si="31"/>
        <v>0</v>
      </c>
      <c r="Q1005" s="157">
        <v>1.1999999999999999E-3</v>
      </c>
      <c r="R1005" s="157">
        <f t="shared" si="32"/>
        <v>1.1999999999999999E-3</v>
      </c>
      <c r="S1005" s="157">
        <v>0</v>
      </c>
      <c r="T1005" s="158">
        <f t="shared" si="33"/>
        <v>0</v>
      </c>
      <c r="AR1005" s="159" t="s">
        <v>461</v>
      </c>
      <c r="AT1005" s="159" t="s">
        <v>373</v>
      </c>
      <c r="AU1005" s="159" t="s">
        <v>88</v>
      </c>
      <c r="AY1005" s="17" t="s">
        <v>371</v>
      </c>
      <c r="BE1005" s="160">
        <f t="shared" si="34"/>
        <v>0</v>
      </c>
      <c r="BF1005" s="160">
        <f t="shared" si="35"/>
        <v>0</v>
      </c>
      <c r="BG1005" s="160">
        <f t="shared" si="36"/>
        <v>0</v>
      </c>
      <c r="BH1005" s="160">
        <f t="shared" si="37"/>
        <v>0</v>
      </c>
      <c r="BI1005" s="160">
        <f t="shared" si="38"/>
        <v>0</v>
      </c>
      <c r="BJ1005" s="17" t="s">
        <v>88</v>
      </c>
      <c r="BK1005" s="160">
        <f t="shared" si="39"/>
        <v>0</v>
      </c>
      <c r="BL1005" s="17" t="s">
        <v>461</v>
      </c>
      <c r="BM1005" s="159" t="s">
        <v>4810</v>
      </c>
    </row>
    <row r="1006" spans="2:65" s="1" customFormat="1" ht="49.15" customHeight="1" x14ac:dyDescent="0.2">
      <c r="B1006" s="147"/>
      <c r="C1006" s="148" t="s">
        <v>1681</v>
      </c>
      <c r="D1006" s="148" t="s">
        <v>373</v>
      </c>
      <c r="E1006" s="149" t="s">
        <v>4811</v>
      </c>
      <c r="F1006" s="150" t="s">
        <v>4812</v>
      </c>
      <c r="G1006" s="151" t="s">
        <v>513</v>
      </c>
      <c r="H1006" s="152">
        <v>1</v>
      </c>
      <c r="I1006" s="153"/>
      <c r="J1006" s="154">
        <f t="shared" si="30"/>
        <v>0</v>
      </c>
      <c r="K1006" s="150"/>
      <c r="L1006" s="32"/>
      <c r="M1006" s="155" t="s">
        <v>1</v>
      </c>
      <c r="N1006" s="156" t="s">
        <v>41</v>
      </c>
      <c r="P1006" s="157">
        <f t="shared" si="31"/>
        <v>0</v>
      </c>
      <c r="Q1006" s="157">
        <v>1.1999999999999999E-3</v>
      </c>
      <c r="R1006" s="157">
        <f t="shared" si="32"/>
        <v>1.1999999999999999E-3</v>
      </c>
      <c r="S1006" s="157">
        <v>0</v>
      </c>
      <c r="T1006" s="158">
        <f t="shared" si="33"/>
        <v>0</v>
      </c>
      <c r="AR1006" s="159" t="s">
        <v>461</v>
      </c>
      <c r="AT1006" s="159" t="s">
        <v>373</v>
      </c>
      <c r="AU1006" s="159" t="s">
        <v>88</v>
      </c>
      <c r="AY1006" s="17" t="s">
        <v>371</v>
      </c>
      <c r="BE1006" s="160">
        <f t="shared" si="34"/>
        <v>0</v>
      </c>
      <c r="BF1006" s="160">
        <f t="shared" si="35"/>
        <v>0</v>
      </c>
      <c r="BG1006" s="160">
        <f t="shared" si="36"/>
        <v>0</v>
      </c>
      <c r="BH1006" s="160">
        <f t="shared" si="37"/>
        <v>0</v>
      </c>
      <c r="BI1006" s="160">
        <f t="shared" si="38"/>
        <v>0</v>
      </c>
      <c r="BJ1006" s="17" t="s">
        <v>88</v>
      </c>
      <c r="BK1006" s="160">
        <f t="shared" si="39"/>
        <v>0</v>
      </c>
      <c r="BL1006" s="17" t="s">
        <v>461</v>
      </c>
      <c r="BM1006" s="159" t="s">
        <v>4813</v>
      </c>
    </row>
    <row r="1007" spans="2:65" s="1" customFormat="1" ht="44.25" customHeight="1" x14ac:dyDescent="0.2">
      <c r="B1007" s="147"/>
      <c r="C1007" s="148" t="s">
        <v>1685</v>
      </c>
      <c r="D1007" s="148" t="s">
        <v>373</v>
      </c>
      <c r="E1007" s="149" t="s">
        <v>4814</v>
      </c>
      <c r="F1007" s="150" t="s">
        <v>4815</v>
      </c>
      <c r="G1007" s="151" t="s">
        <v>513</v>
      </c>
      <c r="H1007" s="152">
        <v>1</v>
      </c>
      <c r="I1007" s="153"/>
      <c r="J1007" s="154">
        <f t="shared" si="30"/>
        <v>0</v>
      </c>
      <c r="K1007" s="150"/>
      <c r="L1007" s="32"/>
      <c r="M1007" s="155" t="s">
        <v>1</v>
      </c>
      <c r="N1007" s="156" t="s">
        <v>41</v>
      </c>
      <c r="P1007" s="157">
        <f t="shared" si="31"/>
        <v>0</v>
      </c>
      <c r="Q1007" s="157">
        <v>1.1999999999999999E-3</v>
      </c>
      <c r="R1007" s="157">
        <f t="shared" si="32"/>
        <v>1.1999999999999999E-3</v>
      </c>
      <c r="S1007" s="157">
        <v>0</v>
      </c>
      <c r="T1007" s="158">
        <f t="shared" si="33"/>
        <v>0</v>
      </c>
      <c r="AR1007" s="159" t="s">
        <v>461</v>
      </c>
      <c r="AT1007" s="159" t="s">
        <v>373</v>
      </c>
      <c r="AU1007" s="159" t="s">
        <v>88</v>
      </c>
      <c r="AY1007" s="17" t="s">
        <v>371</v>
      </c>
      <c r="BE1007" s="160">
        <f t="shared" si="34"/>
        <v>0</v>
      </c>
      <c r="BF1007" s="160">
        <f t="shared" si="35"/>
        <v>0</v>
      </c>
      <c r="BG1007" s="160">
        <f t="shared" si="36"/>
        <v>0</v>
      </c>
      <c r="BH1007" s="160">
        <f t="shared" si="37"/>
        <v>0</v>
      </c>
      <c r="BI1007" s="160">
        <f t="shared" si="38"/>
        <v>0</v>
      </c>
      <c r="BJ1007" s="17" t="s">
        <v>88</v>
      </c>
      <c r="BK1007" s="160">
        <f t="shared" si="39"/>
        <v>0</v>
      </c>
      <c r="BL1007" s="17" t="s">
        <v>461</v>
      </c>
      <c r="BM1007" s="159" t="s">
        <v>4816</v>
      </c>
    </row>
    <row r="1008" spans="2:65" s="13" customFormat="1" ht="11.25" x14ac:dyDescent="0.2">
      <c r="B1008" s="168"/>
      <c r="D1008" s="162" t="s">
        <v>379</v>
      </c>
      <c r="E1008" s="169" t="s">
        <v>1</v>
      </c>
      <c r="F1008" s="170" t="s">
        <v>82</v>
      </c>
      <c r="H1008" s="171">
        <v>1</v>
      </c>
      <c r="I1008" s="172"/>
      <c r="L1008" s="168"/>
      <c r="M1008" s="173"/>
      <c r="T1008" s="174"/>
      <c r="AT1008" s="169" t="s">
        <v>379</v>
      </c>
      <c r="AU1008" s="169" t="s">
        <v>88</v>
      </c>
      <c r="AV1008" s="13" t="s">
        <v>88</v>
      </c>
      <c r="AW1008" s="13" t="s">
        <v>31</v>
      </c>
      <c r="AX1008" s="13" t="s">
        <v>82</v>
      </c>
      <c r="AY1008" s="169" t="s">
        <v>371</v>
      </c>
    </row>
    <row r="1009" spans="2:65" s="1" customFormat="1" ht="24.2" customHeight="1" x14ac:dyDescent="0.2">
      <c r="B1009" s="147"/>
      <c r="C1009" s="148" t="s">
        <v>1690</v>
      </c>
      <c r="D1009" s="148" t="s">
        <v>373</v>
      </c>
      <c r="E1009" s="149" t="s">
        <v>2829</v>
      </c>
      <c r="F1009" s="150" t="s">
        <v>2830</v>
      </c>
      <c r="G1009" s="151" t="s">
        <v>1408</v>
      </c>
      <c r="H1009" s="199"/>
      <c r="I1009" s="153"/>
      <c r="J1009" s="154">
        <f>ROUND(I1009*H1009,2)</f>
        <v>0</v>
      </c>
      <c r="K1009" s="150"/>
      <c r="L1009" s="32"/>
      <c r="M1009" s="155" t="s">
        <v>1</v>
      </c>
      <c r="N1009" s="156" t="s">
        <v>41</v>
      </c>
      <c r="P1009" s="157">
        <f>O1009*H1009</f>
        <v>0</v>
      </c>
      <c r="Q1009" s="157">
        <v>0</v>
      </c>
      <c r="R1009" s="157">
        <f>Q1009*H1009</f>
        <v>0</v>
      </c>
      <c r="S1009" s="157">
        <v>0</v>
      </c>
      <c r="T1009" s="158">
        <f>S1009*H1009</f>
        <v>0</v>
      </c>
      <c r="AR1009" s="159" t="s">
        <v>461</v>
      </c>
      <c r="AT1009" s="159" t="s">
        <v>373</v>
      </c>
      <c r="AU1009" s="159" t="s">
        <v>88</v>
      </c>
      <c r="AY1009" s="17" t="s">
        <v>371</v>
      </c>
      <c r="BE1009" s="160">
        <f>IF(N1009="základná",J1009,0)</f>
        <v>0</v>
      </c>
      <c r="BF1009" s="160">
        <f>IF(N1009="znížená",J1009,0)</f>
        <v>0</v>
      </c>
      <c r="BG1009" s="160">
        <f>IF(N1009="zákl. prenesená",J1009,0)</f>
        <v>0</v>
      </c>
      <c r="BH1009" s="160">
        <f>IF(N1009="zníž. prenesená",J1009,0)</f>
        <v>0</v>
      </c>
      <c r="BI1009" s="160">
        <f>IF(N1009="nulová",J1009,0)</f>
        <v>0</v>
      </c>
      <c r="BJ1009" s="17" t="s">
        <v>88</v>
      </c>
      <c r="BK1009" s="160">
        <f>ROUND(I1009*H1009,2)</f>
        <v>0</v>
      </c>
      <c r="BL1009" s="17" t="s">
        <v>461</v>
      </c>
      <c r="BM1009" s="159" t="s">
        <v>4817</v>
      </c>
    </row>
    <row r="1010" spans="2:65" s="11" customFormat="1" ht="22.9" customHeight="1" x14ac:dyDescent="0.2">
      <c r="B1010" s="136"/>
      <c r="D1010" s="137" t="s">
        <v>74</v>
      </c>
      <c r="E1010" s="145" t="s">
        <v>4818</v>
      </c>
      <c r="F1010" s="145" t="s">
        <v>4819</v>
      </c>
      <c r="I1010" s="139"/>
      <c r="J1010" s="146">
        <f>BK1010</f>
        <v>0</v>
      </c>
      <c r="L1010" s="136"/>
      <c r="M1010" s="140"/>
      <c r="P1010" s="141">
        <f>SUM(P1011:P1043)</f>
        <v>0</v>
      </c>
      <c r="R1010" s="141">
        <f>SUM(R1011:R1043)</f>
        <v>50.344111971299995</v>
      </c>
      <c r="T1010" s="142">
        <f>SUM(T1011:T1043)</f>
        <v>0</v>
      </c>
      <c r="AR1010" s="137" t="s">
        <v>88</v>
      </c>
      <c r="AT1010" s="143" t="s">
        <v>74</v>
      </c>
      <c r="AU1010" s="143" t="s">
        <v>82</v>
      </c>
      <c r="AY1010" s="137" t="s">
        <v>371</v>
      </c>
      <c r="BK1010" s="144">
        <f>SUM(BK1011:BK1043)</f>
        <v>0</v>
      </c>
    </row>
    <row r="1011" spans="2:65" s="1" customFormat="1" ht="24.2" customHeight="1" x14ac:dyDescent="0.2">
      <c r="B1011" s="147"/>
      <c r="C1011" s="148" t="s">
        <v>1694</v>
      </c>
      <c r="D1011" s="148" t="s">
        <v>373</v>
      </c>
      <c r="E1011" s="149" t="s">
        <v>4820</v>
      </c>
      <c r="F1011" s="150" t="s">
        <v>4821</v>
      </c>
      <c r="G1011" s="151" t="s">
        <v>489</v>
      </c>
      <c r="H1011" s="152">
        <v>149.10900000000001</v>
      </c>
      <c r="I1011" s="153"/>
      <c r="J1011" s="154">
        <f>ROUND(I1011*H1011,2)</f>
        <v>0</v>
      </c>
      <c r="K1011" s="150"/>
      <c r="L1011" s="32"/>
      <c r="M1011" s="155" t="s">
        <v>1</v>
      </c>
      <c r="N1011" s="156" t="s">
        <v>41</v>
      </c>
      <c r="P1011" s="157">
        <f>O1011*H1011</f>
        <v>0</v>
      </c>
      <c r="Q1011" s="157">
        <v>4.1097E-3</v>
      </c>
      <c r="R1011" s="157">
        <f>Q1011*H1011</f>
        <v>0.6127932573</v>
      </c>
      <c r="S1011" s="157">
        <v>0</v>
      </c>
      <c r="T1011" s="158">
        <f>S1011*H1011</f>
        <v>0</v>
      </c>
      <c r="AR1011" s="159" t="s">
        <v>461</v>
      </c>
      <c r="AT1011" s="159" t="s">
        <v>373</v>
      </c>
      <c r="AU1011" s="159" t="s">
        <v>88</v>
      </c>
      <c r="AY1011" s="17" t="s">
        <v>371</v>
      </c>
      <c r="BE1011" s="160">
        <f>IF(N1011="základná",J1011,0)</f>
        <v>0</v>
      </c>
      <c r="BF1011" s="160">
        <f>IF(N1011="znížená",J1011,0)</f>
        <v>0</v>
      </c>
      <c r="BG1011" s="160">
        <f>IF(N1011="zákl. prenesená",J1011,0)</f>
        <v>0</v>
      </c>
      <c r="BH1011" s="160">
        <f>IF(N1011="zníž. prenesená",J1011,0)</f>
        <v>0</v>
      </c>
      <c r="BI1011" s="160">
        <f>IF(N1011="nulová",J1011,0)</f>
        <v>0</v>
      </c>
      <c r="BJ1011" s="17" t="s">
        <v>88</v>
      </c>
      <c r="BK1011" s="160">
        <f>ROUND(I1011*H1011,2)</f>
        <v>0</v>
      </c>
      <c r="BL1011" s="17" t="s">
        <v>461</v>
      </c>
      <c r="BM1011" s="159" t="s">
        <v>4822</v>
      </c>
    </row>
    <row r="1012" spans="2:65" s="12" customFormat="1" ht="11.25" x14ac:dyDescent="0.2">
      <c r="B1012" s="161"/>
      <c r="D1012" s="162" t="s">
        <v>379</v>
      </c>
      <c r="E1012" s="163" t="s">
        <v>1</v>
      </c>
      <c r="F1012" s="164" t="s">
        <v>4823</v>
      </c>
      <c r="H1012" s="163" t="s">
        <v>1</v>
      </c>
      <c r="I1012" s="165"/>
      <c r="L1012" s="161"/>
      <c r="M1012" s="166"/>
      <c r="T1012" s="167"/>
      <c r="AT1012" s="163" t="s">
        <v>379</v>
      </c>
      <c r="AU1012" s="163" t="s">
        <v>88</v>
      </c>
      <c r="AV1012" s="12" t="s">
        <v>82</v>
      </c>
      <c r="AW1012" s="12" t="s">
        <v>31</v>
      </c>
      <c r="AX1012" s="12" t="s">
        <v>75</v>
      </c>
      <c r="AY1012" s="163" t="s">
        <v>371</v>
      </c>
    </row>
    <row r="1013" spans="2:65" s="13" customFormat="1" ht="11.25" x14ac:dyDescent="0.2">
      <c r="B1013" s="168"/>
      <c r="D1013" s="162" t="s">
        <v>379</v>
      </c>
      <c r="E1013" s="169" t="s">
        <v>1</v>
      </c>
      <c r="F1013" s="170" t="s">
        <v>4824</v>
      </c>
      <c r="H1013" s="171">
        <v>149.10900000000001</v>
      </c>
      <c r="I1013" s="172"/>
      <c r="L1013" s="168"/>
      <c r="M1013" s="173"/>
      <c r="T1013" s="174"/>
      <c r="AT1013" s="169" t="s">
        <v>379</v>
      </c>
      <c r="AU1013" s="169" t="s">
        <v>88</v>
      </c>
      <c r="AV1013" s="13" t="s">
        <v>88</v>
      </c>
      <c r="AW1013" s="13" t="s">
        <v>31</v>
      </c>
      <c r="AX1013" s="13" t="s">
        <v>75</v>
      </c>
      <c r="AY1013" s="169" t="s">
        <v>371</v>
      </c>
    </row>
    <row r="1014" spans="2:65" s="14" customFormat="1" ht="11.25" x14ac:dyDescent="0.2">
      <c r="B1014" s="175"/>
      <c r="D1014" s="162" t="s">
        <v>379</v>
      </c>
      <c r="E1014" s="176" t="s">
        <v>4011</v>
      </c>
      <c r="F1014" s="177" t="s">
        <v>383</v>
      </c>
      <c r="H1014" s="178">
        <v>149.10900000000001</v>
      </c>
      <c r="I1014" s="179"/>
      <c r="L1014" s="175"/>
      <c r="M1014" s="180"/>
      <c r="T1014" s="181"/>
      <c r="AT1014" s="176" t="s">
        <v>379</v>
      </c>
      <c r="AU1014" s="176" t="s">
        <v>88</v>
      </c>
      <c r="AV1014" s="14" t="s">
        <v>384</v>
      </c>
      <c r="AW1014" s="14" t="s">
        <v>31</v>
      </c>
      <c r="AX1014" s="14" t="s">
        <v>75</v>
      </c>
      <c r="AY1014" s="176" t="s">
        <v>371</v>
      </c>
    </row>
    <row r="1015" spans="2:65" s="15" customFormat="1" ht="11.25" x14ac:dyDescent="0.2">
      <c r="B1015" s="182"/>
      <c r="D1015" s="162" t="s">
        <v>379</v>
      </c>
      <c r="E1015" s="183" t="s">
        <v>1</v>
      </c>
      <c r="F1015" s="184" t="s">
        <v>385</v>
      </c>
      <c r="H1015" s="185">
        <v>149.10900000000001</v>
      </c>
      <c r="I1015" s="186"/>
      <c r="L1015" s="182"/>
      <c r="M1015" s="187"/>
      <c r="T1015" s="188"/>
      <c r="AT1015" s="183" t="s">
        <v>379</v>
      </c>
      <c r="AU1015" s="183" t="s">
        <v>88</v>
      </c>
      <c r="AV1015" s="15" t="s">
        <v>377</v>
      </c>
      <c r="AW1015" s="15" t="s">
        <v>31</v>
      </c>
      <c r="AX1015" s="15" t="s">
        <v>82</v>
      </c>
      <c r="AY1015" s="183" t="s">
        <v>371</v>
      </c>
    </row>
    <row r="1016" spans="2:65" s="1" customFormat="1" ht="24.2" customHeight="1" x14ac:dyDescent="0.2">
      <c r="B1016" s="147"/>
      <c r="C1016" s="148" t="s">
        <v>1698</v>
      </c>
      <c r="D1016" s="148" t="s">
        <v>373</v>
      </c>
      <c r="E1016" s="149" t="s">
        <v>4825</v>
      </c>
      <c r="F1016" s="150" t="s">
        <v>4826</v>
      </c>
      <c r="G1016" s="151" t="s">
        <v>489</v>
      </c>
      <c r="H1016" s="152">
        <v>411.37</v>
      </c>
      <c r="I1016" s="153"/>
      <c r="J1016" s="154">
        <f>ROUND(I1016*H1016,2)</f>
        <v>0</v>
      </c>
      <c r="K1016" s="150"/>
      <c r="L1016" s="32"/>
      <c r="M1016" s="155" t="s">
        <v>1</v>
      </c>
      <c r="N1016" s="156" t="s">
        <v>41</v>
      </c>
      <c r="P1016" s="157">
        <f>O1016*H1016</f>
        <v>0</v>
      </c>
      <c r="Q1016" s="157">
        <v>1.1831999999999999E-3</v>
      </c>
      <c r="R1016" s="157">
        <f>Q1016*H1016</f>
        <v>0.48673298399999998</v>
      </c>
      <c r="S1016" s="157">
        <v>0</v>
      </c>
      <c r="T1016" s="158">
        <f>S1016*H1016</f>
        <v>0</v>
      </c>
      <c r="AR1016" s="159" t="s">
        <v>461</v>
      </c>
      <c r="AT1016" s="159" t="s">
        <v>373</v>
      </c>
      <c r="AU1016" s="159" t="s">
        <v>88</v>
      </c>
      <c r="AY1016" s="17" t="s">
        <v>371</v>
      </c>
      <c r="BE1016" s="160">
        <f>IF(N1016="základná",J1016,0)</f>
        <v>0</v>
      </c>
      <c r="BF1016" s="160">
        <f>IF(N1016="znížená",J1016,0)</f>
        <v>0</v>
      </c>
      <c r="BG1016" s="160">
        <f>IF(N1016="zákl. prenesená",J1016,0)</f>
        <v>0</v>
      </c>
      <c r="BH1016" s="160">
        <f>IF(N1016="zníž. prenesená",J1016,0)</f>
        <v>0</v>
      </c>
      <c r="BI1016" s="160">
        <f>IF(N1016="nulová",J1016,0)</f>
        <v>0</v>
      </c>
      <c r="BJ1016" s="17" t="s">
        <v>88</v>
      </c>
      <c r="BK1016" s="160">
        <f>ROUND(I1016*H1016,2)</f>
        <v>0</v>
      </c>
      <c r="BL1016" s="17" t="s">
        <v>461</v>
      </c>
      <c r="BM1016" s="159" t="s">
        <v>4827</v>
      </c>
    </row>
    <row r="1017" spans="2:65" s="13" customFormat="1" ht="11.25" x14ac:dyDescent="0.2">
      <c r="B1017" s="168"/>
      <c r="D1017" s="162" t="s">
        <v>379</v>
      </c>
      <c r="E1017" s="169" t="s">
        <v>1</v>
      </c>
      <c r="F1017" s="170" t="s">
        <v>4828</v>
      </c>
      <c r="H1017" s="171">
        <v>411.37</v>
      </c>
      <c r="I1017" s="172"/>
      <c r="L1017" s="168"/>
      <c r="M1017" s="173"/>
      <c r="T1017" s="174"/>
      <c r="AT1017" s="169" t="s">
        <v>379</v>
      </c>
      <c r="AU1017" s="169" t="s">
        <v>88</v>
      </c>
      <c r="AV1017" s="13" t="s">
        <v>88</v>
      </c>
      <c r="AW1017" s="13" t="s">
        <v>31</v>
      </c>
      <c r="AX1017" s="13" t="s">
        <v>75</v>
      </c>
      <c r="AY1017" s="169" t="s">
        <v>371</v>
      </c>
    </row>
    <row r="1018" spans="2:65" s="14" customFormat="1" ht="11.25" x14ac:dyDescent="0.2">
      <c r="B1018" s="175"/>
      <c r="D1018" s="162" t="s">
        <v>379</v>
      </c>
      <c r="E1018" s="176" t="s">
        <v>4015</v>
      </c>
      <c r="F1018" s="177" t="s">
        <v>383</v>
      </c>
      <c r="H1018" s="178">
        <v>411.37</v>
      </c>
      <c r="I1018" s="179"/>
      <c r="L1018" s="175"/>
      <c r="M1018" s="180"/>
      <c r="T1018" s="181"/>
      <c r="AT1018" s="176" t="s">
        <v>379</v>
      </c>
      <c r="AU1018" s="176" t="s">
        <v>88</v>
      </c>
      <c r="AV1018" s="14" t="s">
        <v>384</v>
      </c>
      <c r="AW1018" s="14" t="s">
        <v>31</v>
      </c>
      <c r="AX1018" s="14" t="s">
        <v>75</v>
      </c>
      <c r="AY1018" s="176" t="s">
        <v>371</v>
      </c>
    </row>
    <row r="1019" spans="2:65" s="15" customFormat="1" ht="11.25" x14ac:dyDescent="0.2">
      <c r="B1019" s="182"/>
      <c r="D1019" s="162" t="s">
        <v>379</v>
      </c>
      <c r="E1019" s="183" t="s">
        <v>1</v>
      </c>
      <c r="F1019" s="184" t="s">
        <v>385</v>
      </c>
      <c r="H1019" s="185">
        <v>411.37</v>
      </c>
      <c r="I1019" s="186"/>
      <c r="L1019" s="182"/>
      <c r="M1019" s="187"/>
      <c r="T1019" s="188"/>
      <c r="AT1019" s="183" t="s">
        <v>379</v>
      </c>
      <c r="AU1019" s="183" t="s">
        <v>88</v>
      </c>
      <c r="AV1019" s="15" t="s">
        <v>377</v>
      </c>
      <c r="AW1019" s="15" t="s">
        <v>31</v>
      </c>
      <c r="AX1019" s="15" t="s">
        <v>82</v>
      </c>
      <c r="AY1019" s="183" t="s">
        <v>371</v>
      </c>
    </row>
    <row r="1020" spans="2:65" s="1" customFormat="1" ht="24.2" customHeight="1" x14ac:dyDescent="0.2">
      <c r="B1020" s="147"/>
      <c r="C1020" s="148" t="s">
        <v>1704</v>
      </c>
      <c r="D1020" s="148" t="s">
        <v>373</v>
      </c>
      <c r="E1020" s="149" t="s">
        <v>4829</v>
      </c>
      <c r="F1020" s="150" t="s">
        <v>4830</v>
      </c>
      <c r="G1020" s="151" t="s">
        <v>376</v>
      </c>
      <c r="H1020" s="152">
        <v>394.89</v>
      </c>
      <c r="I1020" s="153"/>
      <c r="J1020" s="154">
        <f>ROUND(I1020*H1020,2)</f>
        <v>0</v>
      </c>
      <c r="K1020" s="150"/>
      <c r="L1020" s="32"/>
      <c r="M1020" s="155" t="s">
        <v>1</v>
      </c>
      <c r="N1020" s="156" t="s">
        <v>41</v>
      </c>
      <c r="P1020" s="157">
        <f>O1020*H1020</f>
        <v>0</v>
      </c>
      <c r="Q1020" s="157">
        <v>2.967E-3</v>
      </c>
      <c r="R1020" s="157">
        <f>Q1020*H1020</f>
        <v>1.1716386299999999</v>
      </c>
      <c r="S1020" s="157">
        <v>0</v>
      </c>
      <c r="T1020" s="158">
        <f>S1020*H1020</f>
        <v>0</v>
      </c>
      <c r="AR1020" s="159" t="s">
        <v>461</v>
      </c>
      <c r="AT1020" s="159" t="s">
        <v>373</v>
      </c>
      <c r="AU1020" s="159" t="s">
        <v>88</v>
      </c>
      <c r="AY1020" s="17" t="s">
        <v>371</v>
      </c>
      <c r="BE1020" s="160">
        <f>IF(N1020="základná",J1020,0)</f>
        <v>0</v>
      </c>
      <c r="BF1020" s="160">
        <f>IF(N1020="znížená",J1020,0)</f>
        <v>0</v>
      </c>
      <c r="BG1020" s="160">
        <f>IF(N1020="zákl. prenesená",J1020,0)</f>
        <v>0</v>
      </c>
      <c r="BH1020" s="160">
        <f>IF(N1020="zníž. prenesená",J1020,0)</f>
        <v>0</v>
      </c>
      <c r="BI1020" s="160">
        <f>IF(N1020="nulová",J1020,0)</f>
        <v>0</v>
      </c>
      <c r="BJ1020" s="17" t="s">
        <v>88</v>
      </c>
      <c r="BK1020" s="160">
        <f>ROUND(I1020*H1020,2)</f>
        <v>0</v>
      </c>
      <c r="BL1020" s="17" t="s">
        <v>461</v>
      </c>
      <c r="BM1020" s="159" t="s">
        <v>4831</v>
      </c>
    </row>
    <row r="1021" spans="2:65" s="12" customFormat="1" ht="11.25" x14ac:dyDescent="0.2">
      <c r="B1021" s="161"/>
      <c r="D1021" s="162" t="s">
        <v>379</v>
      </c>
      <c r="E1021" s="163" t="s">
        <v>1</v>
      </c>
      <c r="F1021" s="164" t="s">
        <v>4832</v>
      </c>
      <c r="H1021" s="163" t="s">
        <v>1</v>
      </c>
      <c r="I1021" s="165"/>
      <c r="L1021" s="161"/>
      <c r="M1021" s="166"/>
      <c r="T1021" s="167"/>
      <c r="AT1021" s="163" t="s">
        <v>379</v>
      </c>
      <c r="AU1021" s="163" t="s">
        <v>88</v>
      </c>
      <c r="AV1021" s="12" t="s">
        <v>82</v>
      </c>
      <c r="AW1021" s="12" t="s">
        <v>31</v>
      </c>
      <c r="AX1021" s="12" t="s">
        <v>75</v>
      </c>
      <c r="AY1021" s="163" t="s">
        <v>371</v>
      </c>
    </row>
    <row r="1022" spans="2:65" s="13" customFormat="1" ht="11.25" x14ac:dyDescent="0.2">
      <c r="B1022" s="168"/>
      <c r="D1022" s="162" t="s">
        <v>379</v>
      </c>
      <c r="E1022" s="169" t="s">
        <v>1</v>
      </c>
      <c r="F1022" s="170" t="s">
        <v>4027</v>
      </c>
      <c r="H1022" s="171">
        <v>394.89</v>
      </c>
      <c r="I1022" s="172"/>
      <c r="L1022" s="168"/>
      <c r="M1022" s="173"/>
      <c r="T1022" s="174"/>
      <c r="AT1022" s="169" t="s">
        <v>379</v>
      </c>
      <c r="AU1022" s="169" t="s">
        <v>88</v>
      </c>
      <c r="AV1022" s="13" t="s">
        <v>88</v>
      </c>
      <c r="AW1022" s="13" t="s">
        <v>31</v>
      </c>
      <c r="AX1022" s="13" t="s">
        <v>75</v>
      </c>
      <c r="AY1022" s="169" t="s">
        <v>371</v>
      </c>
    </row>
    <row r="1023" spans="2:65" s="15" customFormat="1" ht="11.25" x14ac:dyDescent="0.2">
      <c r="B1023" s="182"/>
      <c r="D1023" s="162" t="s">
        <v>379</v>
      </c>
      <c r="E1023" s="183" t="s">
        <v>1</v>
      </c>
      <c r="F1023" s="184" t="s">
        <v>385</v>
      </c>
      <c r="H1023" s="185">
        <v>394.89</v>
      </c>
      <c r="I1023" s="186"/>
      <c r="L1023" s="182"/>
      <c r="M1023" s="187"/>
      <c r="T1023" s="188"/>
      <c r="AT1023" s="183" t="s">
        <v>379</v>
      </c>
      <c r="AU1023" s="183" t="s">
        <v>88</v>
      </c>
      <c r="AV1023" s="15" t="s">
        <v>377</v>
      </c>
      <c r="AW1023" s="15" t="s">
        <v>31</v>
      </c>
      <c r="AX1023" s="15" t="s">
        <v>82</v>
      </c>
      <c r="AY1023" s="183" t="s">
        <v>371</v>
      </c>
    </row>
    <row r="1024" spans="2:65" s="1" customFormat="1" ht="24.2" customHeight="1" x14ac:dyDescent="0.2">
      <c r="B1024" s="147"/>
      <c r="C1024" s="189" t="s">
        <v>1709</v>
      </c>
      <c r="D1024" s="189" t="s">
        <v>891</v>
      </c>
      <c r="E1024" s="190" t="s">
        <v>4833</v>
      </c>
      <c r="F1024" s="191" t="s">
        <v>4834</v>
      </c>
      <c r="G1024" s="192" t="s">
        <v>376</v>
      </c>
      <c r="H1024" s="193">
        <v>448.03899999999999</v>
      </c>
      <c r="I1024" s="194"/>
      <c r="J1024" s="195">
        <f>ROUND(I1024*H1024,2)</f>
        <v>0</v>
      </c>
      <c r="K1024" s="191"/>
      <c r="L1024" s="196"/>
      <c r="M1024" s="197" t="s">
        <v>1</v>
      </c>
      <c r="N1024" s="198" t="s">
        <v>41</v>
      </c>
      <c r="P1024" s="157">
        <f>O1024*H1024</f>
        <v>0</v>
      </c>
      <c r="Q1024" s="157">
        <v>2.315E-2</v>
      </c>
      <c r="R1024" s="157">
        <f>Q1024*H1024</f>
        <v>10.372102849999999</v>
      </c>
      <c r="S1024" s="157">
        <v>0</v>
      </c>
      <c r="T1024" s="158">
        <f>S1024*H1024</f>
        <v>0</v>
      </c>
      <c r="AR1024" s="159" t="s">
        <v>566</v>
      </c>
      <c r="AT1024" s="159" t="s">
        <v>891</v>
      </c>
      <c r="AU1024" s="159" t="s">
        <v>88</v>
      </c>
      <c r="AY1024" s="17" t="s">
        <v>371</v>
      </c>
      <c r="BE1024" s="160">
        <f>IF(N1024="základná",J1024,0)</f>
        <v>0</v>
      </c>
      <c r="BF1024" s="160">
        <f>IF(N1024="znížená",J1024,0)</f>
        <v>0</v>
      </c>
      <c r="BG1024" s="160">
        <f>IF(N1024="zákl. prenesená",J1024,0)</f>
        <v>0</v>
      </c>
      <c r="BH1024" s="160">
        <f>IF(N1024="zníž. prenesená",J1024,0)</f>
        <v>0</v>
      </c>
      <c r="BI1024" s="160">
        <f>IF(N1024="nulová",J1024,0)</f>
        <v>0</v>
      </c>
      <c r="BJ1024" s="17" t="s">
        <v>88</v>
      </c>
      <c r="BK1024" s="160">
        <f>ROUND(I1024*H1024,2)</f>
        <v>0</v>
      </c>
      <c r="BL1024" s="17" t="s">
        <v>461</v>
      </c>
      <c r="BM1024" s="159" t="s">
        <v>4835</v>
      </c>
    </row>
    <row r="1025" spans="2:65" s="13" customFormat="1" ht="11.25" x14ac:dyDescent="0.2">
      <c r="B1025" s="168"/>
      <c r="D1025" s="162" t="s">
        <v>379</v>
      </c>
      <c r="E1025" s="169" t="s">
        <v>1</v>
      </c>
      <c r="F1025" s="170" t="s">
        <v>4836</v>
      </c>
      <c r="H1025" s="171">
        <v>402.78800000000001</v>
      </c>
      <c r="I1025" s="172"/>
      <c r="L1025" s="168"/>
      <c r="M1025" s="173"/>
      <c r="T1025" s="174"/>
      <c r="AT1025" s="169" t="s">
        <v>379</v>
      </c>
      <c r="AU1025" s="169" t="s">
        <v>88</v>
      </c>
      <c r="AV1025" s="13" t="s">
        <v>88</v>
      </c>
      <c r="AW1025" s="13" t="s">
        <v>31</v>
      </c>
      <c r="AX1025" s="13" t="s">
        <v>75</v>
      </c>
      <c r="AY1025" s="169" t="s">
        <v>371</v>
      </c>
    </row>
    <row r="1026" spans="2:65" s="13" customFormat="1" ht="11.25" x14ac:dyDescent="0.2">
      <c r="B1026" s="168"/>
      <c r="D1026" s="162" t="s">
        <v>379</v>
      </c>
      <c r="E1026" s="169" t="s">
        <v>1</v>
      </c>
      <c r="F1026" s="170" t="s">
        <v>4837</v>
      </c>
      <c r="H1026" s="171">
        <v>45.250999999999998</v>
      </c>
      <c r="I1026" s="172"/>
      <c r="L1026" s="168"/>
      <c r="M1026" s="173"/>
      <c r="T1026" s="174"/>
      <c r="AT1026" s="169" t="s">
        <v>379</v>
      </c>
      <c r="AU1026" s="169" t="s">
        <v>88</v>
      </c>
      <c r="AV1026" s="13" t="s">
        <v>88</v>
      </c>
      <c r="AW1026" s="13" t="s">
        <v>31</v>
      </c>
      <c r="AX1026" s="13" t="s">
        <v>75</v>
      </c>
      <c r="AY1026" s="169" t="s">
        <v>371</v>
      </c>
    </row>
    <row r="1027" spans="2:65" s="15" customFormat="1" ht="11.25" x14ac:dyDescent="0.2">
      <c r="B1027" s="182"/>
      <c r="D1027" s="162" t="s">
        <v>379</v>
      </c>
      <c r="E1027" s="183" t="s">
        <v>1</v>
      </c>
      <c r="F1027" s="184" t="s">
        <v>385</v>
      </c>
      <c r="H1027" s="185">
        <v>448.03899999999999</v>
      </c>
      <c r="I1027" s="186"/>
      <c r="L1027" s="182"/>
      <c r="M1027" s="187"/>
      <c r="T1027" s="188"/>
      <c r="AT1027" s="183" t="s">
        <v>379</v>
      </c>
      <c r="AU1027" s="183" t="s">
        <v>88</v>
      </c>
      <c r="AV1027" s="15" t="s">
        <v>377</v>
      </c>
      <c r="AW1027" s="15" t="s">
        <v>31</v>
      </c>
      <c r="AX1027" s="15" t="s">
        <v>82</v>
      </c>
      <c r="AY1027" s="183" t="s">
        <v>371</v>
      </c>
    </row>
    <row r="1028" spans="2:65" s="1" customFormat="1" ht="33" customHeight="1" x14ac:dyDescent="0.2">
      <c r="B1028" s="147"/>
      <c r="C1028" s="148" t="s">
        <v>1714</v>
      </c>
      <c r="D1028" s="148" t="s">
        <v>373</v>
      </c>
      <c r="E1028" s="149" t="s">
        <v>4838</v>
      </c>
      <c r="F1028" s="150" t="s">
        <v>4839</v>
      </c>
      <c r="G1028" s="151" t="s">
        <v>376</v>
      </c>
      <c r="H1028" s="152">
        <v>293.02999999999997</v>
      </c>
      <c r="I1028" s="153"/>
      <c r="J1028" s="154">
        <f>ROUND(I1028*H1028,2)</f>
        <v>0</v>
      </c>
      <c r="K1028" s="150"/>
      <c r="L1028" s="32"/>
      <c r="M1028" s="155" t="s">
        <v>1</v>
      </c>
      <c r="N1028" s="156" t="s">
        <v>41</v>
      </c>
      <c r="P1028" s="157">
        <f>O1028*H1028</f>
        <v>0</v>
      </c>
      <c r="Q1028" s="157">
        <v>5.3574999999999998E-2</v>
      </c>
      <c r="R1028" s="157">
        <f>Q1028*H1028</f>
        <v>15.699082249999998</v>
      </c>
      <c r="S1028" s="157">
        <v>0</v>
      </c>
      <c r="T1028" s="158">
        <f>S1028*H1028</f>
        <v>0</v>
      </c>
      <c r="AR1028" s="159" t="s">
        <v>461</v>
      </c>
      <c r="AT1028" s="159" t="s">
        <v>373</v>
      </c>
      <c r="AU1028" s="159" t="s">
        <v>88</v>
      </c>
      <c r="AY1028" s="17" t="s">
        <v>371</v>
      </c>
      <c r="BE1028" s="160">
        <f>IF(N1028="základná",J1028,0)</f>
        <v>0</v>
      </c>
      <c r="BF1028" s="160">
        <f>IF(N1028="znížená",J1028,0)</f>
        <v>0</v>
      </c>
      <c r="BG1028" s="160">
        <f>IF(N1028="zákl. prenesená",J1028,0)</f>
        <v>0</v>
      </c>
      <c r="BH1028" s="160">
        <f>IF(N1028="zníž. prenesená",J1028,0)</f>
        <v>0</v>
      </c>
      <c r="BI1028" s="160">
        <f>IF(N1028="nulová",J1028,0)</f>
        <v>0</v>
      </c>
      <c r="BJ1028" s="17" t="s">
        <v>88</v>
      </c>
      <c r="BK1028" s="160">
        <f>ROUND(I1028*H1028,2)</f>
        <v>0</v>
      </c>
      <c r="BL1028" s="17" t="s">
        <v>461</v>
      </c>
      <c r="BM1028" s="159" t="s">
        <v>4840</v>
      </c>
    </row>
    <row r="1029" spans="2:65" s="13" customFormat="1" ht="11.25" x14ac:dyDescent="0.2">
      <c r="B1029" s="168"/>
      <c r="D1029" s="162" t="s">
        <v>379</v>
      </c>
      <c r="E1029" s="169" t="s">
        <v>1</v>
      </c>
      <c r="F1029" s="170" t="s">
        <v>4035</v>
      </c>
      <c r="H1029" s="171">
        <v>293.02999999999997</v>
      </c>
      <c r="I1029" s="172"/>
      <c r="L1029" s="168"/>
      <c r="M1029" s="173"/>
      <c r="T1029" s="174"/>
      <c r="AT1029" s="169" t="s">
        <v>379</v>
      </c>
      <c r="AU1029" s="169" t="s">
        <v>88</v>
      </c>
      <c r="AV1029" s="13" t="s">
        <v>88</v>
      </c>
      <c r="AW1029" s="13" t="s">
        <v>31</v>
      </c>
      <c r="AX1029" s="13" t="s">
        <v>75</v>
      </c>
      <c r="AY1029" s="169" t="s">
        <v>371</v>
      </c>
    </row>
    <row r="1030" spans="2:65" s="15" customFormat="1" ht="11.25" x14ac:dyDescent="0.2">
      <c r="B1030" s="182"/>
      <c r="D1030" s="162" t="s">
        <v>379</v>
      </c>
      <c r="E1030" s="183" t="s">
        <v>1</v>
      </c>
      <c r="F1030" s="184" t="s">
        <v>385</v>
      </c>
      <c r="H1030" s="185">
        <v>293.02999999999997</v>
      </c>
      <c r="I1030" s="186"/>
      <c r="L1030" s="182"/>
      <c r="M1030" s="187"/>
      <c r="T1030" s="188"/>
      <c r="AT1030" s="183" t="s">
        <v>379</v>
      </c>
      <c r="AU1030" s="183" t="s">
        <v>88</v>
      </c>
      <c r="AV1030" s="15" t="s">
        <v>377</v>
      </c>
      <c r="AW1030" s="15" t="s">
        <v>31</v>
      </c>
      <c r="AX1030" s="15" t="s">
        <v>82</v>
      </c>
      <c r="AY1030" s="183" t="s">
        <v>371</v>
      </c>
    </row>
    <row r="1031" spans="2:65" s="1" customFormat="1" ht="24.2" customHeight="1" x14ac:dyDescent="0.2">
      <c r="B1031" s="147"/>
      <c r="C1031" s="189" t="s">
        <v>1718</v>
      </c>
      <c r="D1031" s="189" t="s">
        <v>891</v>
      </c>
      <c r="E1031" s="190" t="s">
        <v>4841</v>
      </c>
      <c r="F1031" s="191" t="s">
        <v>4842</v>
      </c>
      <c r="G1031" s="192" t="s">
        <v>376</v>
      </c>
      <c r="H1031" s="193">
        <v>315.29300000000001</v>
      </c>
      <c r="I1031" s="194"/>
      <c r="J1031" s="195">
        <f>ROUND(I1031*H1031,2)</f>
        <v>0</v>
      </c>
      <c r="K1031" s="191"/>
      <c r="L1031" s="196"/>
      <c r="M1031" s="197" t="s">
        <v>1</v>
      </c>
      <c r="N1031" s="198" t="s">
        <v>41</v>
      </c>
      <c r="P1031" s="157">
        <f>O1031*H1031</f>
        <v>0</v>
      </c>
      <c r="Q1031" s="157">
        <v>5.8000000000000003E-2</v>
      </c>
      <c r="R1031" s="157">
        <f>Q1031*H1031</f>
        <v>18.286994</v>
      </c>
      <c r="S1031" s="157">
        <v>0</v>
      </c>
      <c r="T1031" s="158">
        <f>S1031*H1031</f>
        <v>0</v>
      </c>
      <c r="AR1031" s="159" t="s">
        <v>566</v>
      </c>
      <c r="AT1031" s="159" t="s">
        <v>891</v>
      </c>
      <c r="AU1031" s="159" t="s">
        <v>88</v>
      </c>
      <c r="AY1031" s="17" t="s">
        <v>371</v>
      </c>
      <c r="BE1031" s="160">
        <f>IF(N1031="základná",J1031,0)</f>
        <v>0</v>
      </c>
      <c r="BF1031" s="160">
        <f>IF(N1031="znížená",J1031,0)</f>
        <v>0</v>
      </c>
      <c r="BG1031" s="160">
        <f>IF(N1031="zákl. prenesená",J1031,0)</f>
        <v>0</v>
      </c>
      <c r="BH1031" s="160">
        <f>IF(N1031="zníž. prenesená",J1031,0)</f>
        <v>0</v>
      </c>
      <c r="BI1031" s="160">
        <f>IF(N1031="nulová",J1031,0)</f>
        <v>0</v>
      </c>
      <c r="BJ1031" s="17" t="s">
        <v>88</v>
      </c>
      <c r="BK1031" s="160">
        <f>ROUND(I1031*H1031,2)</f>
        <v>0</v>
      </c>
      <c r="BL1031" s="17" t="s">
        <v>461</v>
      </c>
      <c r="BM1031" s="159" t="s">
        <v>4843</v>
      </c>
    </row>
    <row r="1032" spans="2:65" s="13" customFormat="1" ht="11.25" x14ac:dyDescent="0.2">
      <c r="B1032" s="168"/>
      <c r="D1032" s="162" t="s">
        <v>379</v>
      </c>
      <c r="E1032" s="169" t="s">
        <v>1</v>
      </c>
      <c r="F1032" s="170" t="s">
        <v>4844</v>
      </c>
      <c r="H1032" s="171">
        <v>298.89100000000002</v>
      </c>
      <c r="I1032" s="172"/>
      <c r="L1032" s="168"/>
      <c r="M1032" s="173"/>
      <c r="T1032" s="174"/>
      <c r="AT1032" s="169" t="s">
        <v>379</v>
      </c>
      <c r="AU1032" s="169" t="s">
        <v>88</v>
      </c>
      <c r="AV1032" s="13" t="s">
        <v>88</v>
      </c>
      <c r="AW1032" s="13" t="s">
        <v>31</v>
      </c>
      <c r="AX1032" s="13" t="s">
        <v>75</v>
      </c>
      <c r="AY1032" s="169" t="s">
        <v>371</v>
      </c>
    </row>
    <row r="1033" spans="2:65" s="13" customFormat="1" ht="11.25" x14ac:dyDescent="0.2">
      <c r="B1033" s="168"/>
      <c r="D1033" s="162" t="s">
        <v>379</v>
      </c>
      <c r="E1033" s="169" t="s">
        <v>1</v>
      </c>
      <c r="F1033" s="170" t="s">
        <v>4845</v>
      </c>
      <c r="H1033" s="171">
        <v>16.402000000000001</v>
      </c>
      <c r="I1033" s="172"/>
      <c r="L1033" s="168"/>
      <c r="M1033" s="173"/>
      <c r="T1033" s="174"/>
      <c r="AT1033" s="169" t="s">
        <v>379</v>
      </c>
      <c r="AU1033" s="169" t="s">
        <v>88</v>
      </c>
      <c r="AV1033" s="13" t="s">
        <v>88</v>
      </c>
      <c r="AW1033" s="13" t="s">
        <v>31</v>
      </c>
      <c r="AX1033" s="13" t="s">
        <v>75</v>
      </c>
      <c r="AY1033" s="169" t="s">
        <v>371</v>
      </c>
    </row>
    <row r="1034" spans="2:65" s="15" customFormat="1" ht="11.25" x14ac:dyDescent="0.2">
      <c r="B1034" s="182"/>
      <c r="D1034" s="162" t="s">
        <v>379</v>
      </c>
      <c r="E1034" s="183" t="s">
        <v>1</v>
      </c>
      <c r="F1034" s="184" t="s">
        <v>385</v>
      </c>
      <c r="H1034" s="185">
        <v>315.29300000000001</v>
      </c>
      <c r="I1034" s="186"/>
      <c r="L1034" s="182"/>
      <c r="M1034" s="187"/>
      <c r="T1034" s="188"/>
      <c r="AT1034" s="183" t="s">
        <v>379</v>
      </c>
      <c r="AU1034" s="183" t="s">
        <v>88</v>
      </c>
      <c r="AV1034" s="15" t="s">
        <v>377</v>
      </c>
      <c r="AW1034" s="15" t="s">
        <v>31</v>
      </c>
      <c r="AX1034" s="15" t="s">
        <v>82</v>
      </c>
      <c r="AY1034" s="183" t="s">
        <v>371</v>
      </c>
    </row>
    <row r="1035" spans="2:65" s="1" customFormat="1" ht="44.25" customHeight="1" x14ac:dyDescent="0.2">
      <c r="B1035" s="147"/>
      <c r="C1035" s="189" t="s">
        <v>1724</v>
      </c>
      <c r="D1035" s="189" t="s">
        <v>891</v>
      </c>
      <c r="E1035" s="190" t="s">
        <v>4846</v>
      </c>
      <c r="F1035" s="191" t="s">
        <v>4847</v>
      </c>
      <c r="G1035" s="192" t="s">
        <v>2294</v>
      </c>
      <c r="H1035" s="193">
        <v>3439.6</v>
      </c>
      <c r="I1035" s="194"/>
      <c r="J1035" s="195">
        <f>ROUND(I1035*H1035,2)</f>
        <v>0</v>
      </c>
      <c r="K1035" s="191"/>
      <c r="L1035" s="196"/>
      <c r="M1035" s="197" t="s">
        <v>1</v>
      </c>
      <c r="N1035" s="198" t="s">
        <v>41</v>
      </c>
      <c r="P1035" s="157">
        <f>O1035*H1035</f>
        <v>0</v>
      </c>
      <c r="Q1035" s="157">
        <v>1E-3</v>
      </c>
      <c r="R1035" s="157">
        <f>Q1035*H1035</f>
        <v>3.4396</v>
      </c>
      <c r="S1035" s="157">
        <v>0</v>
      </c>
      <c r="T1035" s="158">
        <f>S1035*H1035</f>
        <v>0</v>
      </c>
      <c r="AR1035" s="159" t="s">
        <v>566</v>
      </c>
      <c r="AT1035" s="159" t="s">
        <v>891</v>
      </c>
      <c r="AU1035" s="159" t="s">
        <v>88</v>
      </c>
      <c r="AY1035" s="17" t="s">
        <v>371</v>
      </c>
      <c r="BE1035" s="160">
        <f>IF(N1035="základná",J1035,0)</f>
        <v>0</v>
      </c>
      <c r="BF1035" s="160">
        <f>IF(N1035="znížená",J1035,0)</f>
        <v>0</v>
      </c>
      <c r="BG1035" s="160">
        <f>IF(N1035="zákl. prenesená",J1035,0)</f>
        <v>0</v>
      </c>
      <c r="BH1035" s="160">
        <f>IF(N1035="zníž. prenesená",J1035,0)</f>
        <v>0</v>
      </c>
      <c r="BI1035" s="160">
        <f>IF(N1035="nulová",J1035,0)</f>
        <v>0</v>
      </c>
      <c r="BJ1035" s="17" t="s">
        <v>88</v>
      </c>
      <c r="BK1035" s="160">
        <f>ROUND(I1035*H1035,2)</f>
        <v>0</v>
      </c>
      <c r="BL1035" s="17" t="s">
        <v>461</v>
      </c>
      <c r="BM1035" s="159" t="s">
        <v>4848</v>
      </c>
    </row>
    <row r="1036" spans="2:65" s="12" customFormat="1" ht="11.25" x14ac:dyDescent="0.2">
      <c r="B1036" s="161"/>
      <c r="D1036" s="162" t="s">
        <v>379</v>
      </c>
      <c r="E1036" s="163" t="s">
        <v>1</v>
      </c>
      <c r="F1036" s="164" t="s">
        <v>4849</v>
      </c>
      <c r="H1036" s="163" t="s">
        <v>1</v>
      </c>
      <c r="I1036" s="165"/>
      <c r="L1036" s="161"/>
      <c r="M1036" s="166"/>
      <c r="T1036" s="167"/>
      <c r="AT1036" s="163" t="s">
        <v>379</v>
      </c>
      <c r="AU1036" s="163" t="s">
        <v>88</v>
      </c>
      <c r="AV1036" s="12" t="s">
        <v>82</v>
      </c>
      <c r="AW1036" s="12" t="s">
        <v>31</v>
      </c>
      <c r="AX1036" s="12" t="s">
        <v>75</v>
      </c>
      <c r="AY1036" s="163" t="s">
        <v>371</v>
      </c>
    </row>
    <row r="1037" spans="2:65" s="13" customFormat="1" ht="11.25" x14ac:dyDescent="0.2">
      <c r="B1037" s="168"/>
      <c r="D1037" s="162" t="s">
        <v>379</v>
      </c>
      <c r="E1037" s="169" t="s">
        <v>1</v>
      </c>
      <c r="F1037" s="170" t="s">
        <v>4850</v>
      </c>
      <c r="H1037" s="171">
        <v>3439.6</v>
      </c>
      <c r="I1037" s="172"/>
      <c r="L1037" s="168"/>
      <c r="M1037" s="173"/>
      <c r="T1037" s="174"/>
      <c r="AT1037" s="169" t="s">
        <v>379</v>
      </c>
      <c r="AU1037" s="169" t="s">
        <v>88</v>
      </c>
      <c r="AV1037" s="13" t="s">
        <v>88</v>
      </c>
      <c r="AW1037" s="13" t="s">
        <v>31</v>
      </c>
      <c r="AX1037" s="13" t="s">
        <v>75</v>
      </c>
      <c r="AY1037" s="169" t="s">
        <v>371</v>
      </c>
    </row>
    <row r="1038" spans="2:65" s="15" customFormat="1" ht="11.25" x14ac:dyDescent="0.2">
      <c r="B1038" s="182"/>
      <c r="D1038" s="162" t="s">
        <v>379</v>
      </c>
      <c r="E1038" s="183" t="s">
        <v>1</v>
      </c>
      <c r="F1038" s="184" t="s">
        <v>385</v>
      </c>
      <c r="H1038" s="185">
        <v>3439.6</v>
      </c>
      <c r="I1038" s="186"/>
      <c r="L1038" s="182"/>
      <c r="M1038" s="187"/>
      <c r="T1038" s="188"/>
      <c r="AT1038" s="183" t="s">
        <v>379</v>
      </c>
      <c r="AU1038" s="183" t="s">
        <v>88</v>
      </c>
      <c r="AV1038" s="15" t="s">
        <v>377</v>
      </c>
      <c r="AW1038" s="15" t="s">
        <v>31</v>
      </c>
      <c r="AX1038" s="15" t="s">
        <v>82</v>
      </c>
      <c r="AY1038" s="183" t="s">
        <v>371</v>
      </c>
    </row>
    <row r="1039" spans="2:65" s="1" customFormat="1" ht="24.2" customHeight="1" x14ac:dyDescent="0.2">
      <c r="B1039" s="147"/>
      <c r="C1039" s="189" t="s">
        <v>1727</v>
      </c>
      <c r="D1039" s="189" t="s">
        <v>891</v>
      </c>
      <c r="E1039" s="190" t="s">
        <v>4851</v>
      </c>
      <c r="F1039" s="191" t="s">
        <v>4852</v>
      </c>
      <c r="G1039" s="192" t="s">
        <v>2294</v>
      </c>
      <c r="H1039" s="193">
        <v>275.16800000000001</v>
      </c>
      <c r="I1039" s="194"/>
      <c r="J1039" s="195">
        <f>ROUND(I1039*H1039,2)</f>
        <v>0</v>
      </c>
      <c r="K1039" s="191"/>
      <c r="L1039" s="196"/>
      <c r="M1039" s="197" t="s">
        <v>1</v>
      </c>
      <c r="N1039" s="198" t="s">
        <v>41</v>
      </c>
      <c r="P1039" s="157">
        <f>O1039*H1039</f>
        <v>0</v>
      </c>
      <c r="Q1039" s="157">
        <v>1E-3</v>
      </c>
      <c r="R1039" s="157">
        <f>Q1039*H1039</f>
        <v>0.27516800000000002</v>
      </c>
      <c r="S1039" s="157">
        <v>0</v>
      </c>
      <c r="T1039" s="158">
        <f>S1039*H1039</f>
        <v>0</v>
      </c>
      <c r="AR1039" s="159" t="s">
        <v>566</v>
      </c>
      <c r="AT1039" s="159" t="s">
        <v>891</v>
      </c>
      <c r="AU1039" s="159" t="s">
        <v>88</v>
      </c>
      <c r="AY1039" s="17" t="s">
        <v>371</v>
      </c>
      <c r="BE1039" s="160">
        <f>IF(N1039="základná",J1039,0)</f>
        <v>0</v>
      </c>
      <c r="BF1039" s="160">
        <f>IF(N1039="znížená",J1039,0)</f>
        <v>0</v>
      </c>
      <c r="BG1039" s="160">
        <f>IF(N1039="zákl. prenesená",J1039,0)</f>
        <v>0</v>
      </c>
      <c r="BH1039" s="160">
        <f>IF(N1039="zníž. prenesená",J1039,0)</f>
        <v>0</v>
      </c>
      <c r="BI1039" s="160">
        <f>IF(N1039="nulová",J1039,0)</f>
        <v>0</v>
      </c>
      <c r="BJ1039" s="17" t="s">
        <v>88</v>
      </c>
      <c r="BK1039" s="160">
        <f>ROUND(I1039*H1039,2)</f>
        <v>0</v>
      </c>
      <c r="BL1039" s="17" t="s">
        <v>461</v>
      </c>
      <c r="BM1039" s="159" t="s">
        <v>4853</v>
      </c>
    </row>
    <row r="1040" spans="2:65" s="12" customFormat="1" ht="11.25" x14ac:dyDescent="0.2">
      <c r="B1040" s="161"/>
      <c r="D1040" s="162" t="s">
        <v>379</v>
      </c>
      <c r="E1040" s="163" t="s">
        <v>1</v>
      </c>
      <c r="F1040" s="164" t="s">
        <v>4854</v>
      </c>
      <c r="H1040" s="163" t="s">
        <v>1</v>
      </c>
      <c r="I1040" s="165"/>
      <c r="L1040" s="161"/>
      <c r="M1040" s="166"/>
      <c r="T1040" s="167"/>
      <c r="AT1040" s="163" t="s">
        <v>379</v>
      </c>
      <c r="AU1040" s="163" t="s">
        <v>88</v>
      </c>
      <c r="AV1040" s="12" t="s">
        <v>82</v>
      </c>
      <c r="AW1040" s="12" t="s">
        <v>31</v>
      </c>
      <c r="AX1040" s="12" t="s">
        <v>75</v>
      </c>
      <c r="AY1040" s="163" t="s">
        <v>371</v>
      </c>
    </row>
    <row r="1041" spans="2:65" s="13" customFormat="1" ht="11.25" x14ac:dyDescent="0.2">
      <c r="B1041" s="168"/>
      <c r="D1041" s="162" t="s">
        <v>379</v>
      </c>
      <c r="E1041" s="169" t="s">
        <v>1</v>
      </c>
      <c r="F1041" s="170" t="s">
        <v>4855</v>
      </c>
      <c r="H1041" s="171">
        <v>275.16800000000001</v>
      </c>
      <c r="I1041" s="172"/>
      <c r="L1041" s="168"/>
      <c r="M1041" s="173"/>
      <c r="T1041" s="174"/>
      <c r="AT1041" s="169" t="s">
        <v>379</v>
      </c>
      <c r="AU1041" s="169" t="s">
        <v>88</v>
      </c>
      <c r="AV1041" s="13" t="s">
        <v>88</v>
      </c>
      <c r="AW1041" s="13" t="s">
        <v>31</v>
      </c>
      <c r="AX1041" s="13" t="s">
        <v>75</v>
      </c>
      <c r="AY1041" s="169" t="s">
        <v>371</v>
      </c>
    </row>
    <row r="1042" spans="2:65" s="15" customFormat="1" ht="11.25" x14ac:dyDescent="0.2">
      <c r="B1042" s="182"/>
      <c r="D1042" s="162" t="s">
        <v>379</v>
      </c>
      <c r="E1042" s="183" t="s">
        <v>1</v>
      </c>
      <c r="F1042" s="184" t="s">
        <v>385</v>
      </c>
      <c r="H1042" s="185">
        <v>275.16800000000001</v>
      </c>
      <c r="I1042" s="186"/>
      <c r="L1042" s="182"/>
      <c r="M1042" s="187"/>
      <c r="T1042" s="188"/>
      <c r="AT1042" s="183" t="s">
        <v>379</v>
      </c>
      <c r="AU1042" s="183" t="s">
        <v>88</v>
      </c>
      <c r="AV1042" s="15" t="s">
        <v>377</v>
      </c>
      <c r="AW1042" s="15" t="s">
        <v>31</v>
      </c>
      <c r="AX1042" s="15" t="s">
        <v>82</v>
      </c>
      <c r="AY1042" s="183" t="s">
        <v>371</v>
      </c>
    </row>
    <row r="1043" spans="2:65" s="1" customFormat="1" ht="24.2" customHeight="1" x14ac:dyDescent="0.2">
      <c r="B1043" s="147"/>
      <c r="C1043" s="148" t="s">
        <v>1730</v>
      </c>
      <c r="D1043" s="148" t="s">
        <v>373</v>
      </c>
      <c r="E1043" s="149" t="s">
        <v>4856</v>
      </c>
      <c r="F1043" s="150" t="s">
        <v>4857</v>
      </c>
      <c r="G1043" s="151" t="s">
        <v>1408</v>
      </c>
      <c r="H1043" s="199"/>
      <c r="I1043" s="153"/>
      <c r="J1043" s="154">
        <f>ROUND(I1043*H1043,2)</f>
        <v>0</v>
      </c>
      <c r="K1043" s="150"/>
      <c r="L1043" s="32"/>
      <c r="M1043" s="155" t="s">
        <v>1</v>
      </c>
      <c r="N1043" s="156" t="s">
        <v>41</v>
      </c>
      <c r="P1043" s="157">
        <f>O1043*H1043</f>
        <v>0</v>
      </c>
      <c r="Q1043" s="157">
        <v>0</v>
      </c>
      <c r="R1043" s="157">
        <f>Q1043*H1043</f>
        <v>0</v>
      </c>
      <c r="S1043" s="157">
        <v>0</v>
      </c>
      <c r="T1043" s="158">
        <f>S1043*H1043</f>
        <v>0</v>
      </c>
      <c r="AR1043" s="159" t="s">
        <v>461</v>
      </c>
      <c r="AT1043" s="159" t="s">
        <v>373</v>
      </c>
      <c r="AU1043" s="159" t="s">
        <v>88</v>
      </c>
      <c r="AY1043" s="17" t="s">
        <v>371</v>
      </c>
      <c r="BE1043" s="160">
        <f>IF(N1043="základná",J1043,0)</f>
        <v>0</v>
      </c>
      <c r="BF1043" s="160">
        <f>IF(N1043="znížená",J1043,0)</f>
        <v>0</v>
      </c>
      <c r="BG1043" s="160">
        <f>IF(N1043="zákl. prenesená",J1043,0)</f>
        <v>0</v>
      </c>
      <c r="BH1043" s="160">
        <f>IF(N1043="zníž. prenesená",J1043,0)</f>
        <v>0</v>
      </c>
      <c r="BI1043" s="160">
        <f>IF(N1043="nulová",J1043,0)</f>
        <v>0</v>
      </c>
      <c r="BJ1043" s="17" t="s">
        <v>88</v>
      </c>
      <c r="BK1043" s="160">
        <f>ROUND(I1043*H1043,2)</f>
        <v>0</v>
      </c>
      <c r="BL1043" s="17" t="s">
        <v>461</v>
      </c>
      <c r="BM1043" s="159" t="s">
        <v>4858</v>
      </c>
    </row>
    <row r="1044" spans="2:65" s="11" customFormat="1" ht="22.9" customHeight="1" x14ac:dyDescent="0.2">
      <c r="B1044" s="136"/>
      <c r="D1044" s="137" t="s">
        <v>74</v>
      </c>
      <c r="E1044" s="145" t="s">
        <v>4859</v>
      </c>
      <c r="F1044" s="145" t="s">
        <v>4860</v>
      </c>
      <c r="I1044" s="139"/>
      <c r="J1044" s="146">
        <f>BK1044</f>
        <v>0</v>
      </c>
      <c r="L1044" s="136"/>
      <c r="M1044" s="140"/>
      <c r="P1044" s="141">
        <f>SUM(P1045:P1088)</f>
        <v>0</v>
      </c>
      <c r="R1044" s="141">
        <f>SUM(R1045:R1088)</f>
        <v>1.1743729049999998</v>
      </c>
      <c r="T1044" s="142">
        <f>SUM(T1045:T1088)</f>
        <v>5.9740190000000002</v>
      </c>
      <c r="AR1044" s="137" t="s">
        <v>88</v>
      </c>
      <c r="AT1044" s="143" t="s">
        <v>74</v>
      </c>
      <c r="AU1044" s="143" t="s">
        <v>82</v>
      </c>
      <c r="AY1044" s="137" t="s">
        <v>371</v>
      </c>
      <c r="BK1044" s="144">
        <f>SUM(BK1045:BK1088)</f>
        <v>0</v>
      </c>
    </row>
    <row r="1045" spans="2:65" s="1" customFormat="1" ht="24.2" customHeight="1" x14ac:dyDescent="0.2">
      <c r="B1045" s="147"/>
      <c r="C1045" s="148" t="s">
        <v>1732</v>
      </c>
      <c r="D1045" s="148" t="s">
        <v>373</v>
      </c>
      <c r="E1045" s="149" t="s">
        <v>4861</v>
      </c>
      <c r="F1045" s="150" t="s">
        <v>4862</v>
      </c>
      <c r="G1045" s="151" t="s">
        <v>489</v>
      </c>
      <c r="H1045" s="152">
        <v>257.06900000000002</v>
      </c>
      <c r="I1045" s="153"/>
      <c r="J1045" s="154">
        <f>ROUND(I1045*H1045,2)</f>
        <v>0</v>
      </c>
      <c r="K1045" s="150"/>
      <c r="L1045" s="32"/>
      <c r="M1045" s="155" t="s">
        <v>1</v>
      </c>
      <c r="N1045" s="156" t="s">
        <v>41</v>
      </c>
      <c r="P1045" s="157">
        <f>O1045*H1045</f>
        <v>0</v>
      </c>
      <c r="Q1045" s="157">
        <v>0</v>
      </c>
      <c r="R1045" s="157">
        <f>Q1045*H1045</f>
        <v>0</v>
      </c>
      <c r="S1045" s="157">
        <v>1E-3</v>
      </c>
      <c r="T1045" s="158">
        <f>S1045*H1045</f>
        <v>0.25706900000000005</v>
      </c>
      <c r="AR1045" s="159" t="s">
        <v>461</v>
      </c>
      <c r="AT1045" s="159" t="s">
        <v>373</v>
      </c>
      <c r="AU1045" s="159" t="s">
        <v>88</v>
      </c>
      <c r="AY1045" s="17" t="s">
        <v>371</v>
      </c>
      <c r="BE1045" s="160">
        <f>IF(N1045="základná",J1045,0)</f>
        <v>0</v>
      </c>
      <c r="BF1045" s="160">
        <f>IF(N1045="znížená",J1045,0)</f>
        <v>0</v>
      </c>
      <c r="BG1045" s="160">
        <f>IF(N1045="zákl. prenesená",J1045,0)</f>
        <v>0</v>
      </c>
      <c r="BH1045" s="160">
        <f>IF(N1045="zníž. prenesená",J1045,0)</f>
        <v>0</v>
      </c>
      <c r="BI1045" s="160">
        <f>IF(N1045="nulová",J1045,0)</f>
        <v>0</v>
      </c>
      <c r="BJ1045" s="17" t="s">
        <v>88</v>
      </c>
      <c r="BK1045" s="160">
        <f>ROUND(I1045*H1045,2)</f>
        <v>0</v>
      </c>
      <c r="BL1045" s="17" t="s">
        <v>461</v>
      </c>
      <c r="BM1045" s="159" t="s">
        <v>4863</v>
      </c>
    </row>
    <row r="1046" spans="2:65" s="13" customFormat="1" ht="11.25" x14ac:dyDescent="0.2">
      <c r="B1046" s="168"/>
      <c r="D1046" s="162" t="s">
        <v>379</v>
      </c>
      <c r="E1046" s="169" t="s">
        <v>1</v>
      </c>
      <c r="F1046" s="170" t="s">
        <v>4864</v>
      </c>
      <c r="H1046" s="171">
        <v>224.62299999999999</v>
      </c>
      <c r="I1046" s="172"/>
      <c r="L1046" s="168"/>
      <c r="M1046" s="173"/>
      <c r="T1046" s="174"/>
      <c r="AT1046" s="169" t="s">
        <v>379</v>
      </c>
      <c r="AU1046" s="169" t="s">
        <v>88</v>
      </c>
      <c r="AV1046" s="13" t="s">
        <v>88</v>
      </c>
      <c r="AW1046" s="13" t="s">
        <v>31</v>
      </c>
      <c r="AX1046" s="13" t="s">
        <v>75</v>
      </c>
      <c r="AY1046" s="169" t="s">
        <v>371</v>
      </c>
    </row>
    <row r="1047" spans="2:65" s="14" customFormat="1" ht="11.25" x14ac:dyDescent="0.2">
      <c r="B1047" s="175"/>
      <c r="D1047" s="162" t="s">
        <v>379</v>
      </c>
      <c r="E1047" s="176" t="s">
        <v>4013</v>
      </c>
      <c r="F1047" s="177" t="s">
        <v>383</v>
      </c>
      <c r="H1047" s="178">
        <v>224.62299999999999</v>
      </c>
      <c r="I1047" s="179"/>
      <c r="L1047" s="175"/>
      <c r="M1047" s="180"/>
      <c r="T1047" s="181"/>
      <c r="AT1047" s="176" t="s">
        <v>379</v>
      </c>
      <c r="AU1047" s="176" t="s">
        <v>88</v>
      </c>
      <c r="AV1047" s="14" t="s">
        <v>384</v>
      </c>
      <c r="AW1047" s="14" t="s">
        <v>31</v>
      </c>
      <c r="AX1047" s="14" t="s">
        <v>75</v>
      </c>
      <c r="AY1047" s="176" t="s">
        <v>371</v>
      </c>
    </row>
    <row r="1048" spans="2:65" s="13" customFormat="1" ht="11.25" x14ac:dyDescent="0.2">
      <c r="B1048" s="168"/>
      <c r="D1048" s="162" t="s">
        <v>379</v>
      </c>
      <c r="E1048" s="169" t="s">
        <v>1</v>
      </c>
      <c r="F1048" s="170" t="s">
        <v>4865</v>
      </c>
      <c r="H1048" s="171">
        <v>32.445999999999998</v>
      </c>
      <c r="I1048" s="172"/>
      <c r="L1048" s="168"/>
      <c r="M1048" s="173"/>
      <c r="T1048" s="174"/>
      <c r="AT1048" s="169" t="s">
        <v>379</v>
      </c>
      <c r="AU1048" s="169" t="s">
        <v>88</v>
      </c>
      <c r="AV1048" s="13" t="s">
        <v>88</v>
      </c>
      <c r="AW1048" s="13" t="s">
        <v>31</v>
      </c>
      <c r="AX1048" s="13" t="s">
        <v>75</v>
      </c>
      <c r="AY1048" s="169" t="s">
        <v>371</v>
      </c>
    </row>
    <row r="1049" spans="2:65" s="14" customFormat="1" ht="11.25" x14ac:dyDescent="0.2">
      <c r="B1049" s="175"/>
      <c r="D1049" s="162" t="s">
        <v>379</v>
      </c>
      <c r="E1049" s="176" t="s">
        <v>4019</v>
      </c>
      <c r="F1049" s="177" t="s">
        <v>383</v>
      </c>
      <c r="H1049" s="178">
        <v>32.445999999999998</v>
      </c>
      <c r="I1049" s="179"/>
      <c r="L1049" s="175"/>
      <c r="M1049" s="180"/>
      <c r="T1049" s="181"/>
      <c r="AT1049" s="176" t="s">
        <v>379</v>
      </c>
      <c r="AU1049" s="176" t="s">
        <v>88</v>
      </c>
      <c r="AV1049" s="14" t="s">
        <v>384</v>
      </c>
      <c r="AW1049" s="14" t="s">
        <v>31</v>
      </c>
      <c r="AX1049" s="14" t="s">
        <v>75</v>
      </c>
      <c r="AY1049" s="176" t="s">
        <v>371</v>
      </c>
    </row>
    <row r="1050" spans="2:65" s="15" customFormat="1" ht="11.25" x14ac:dyDescent="0.2">
      <c r="B1050" s="182"/>
      <c r="D1050" s="162" t="s">
        <v>379</v>
      </c>
      <c r="E1050" s="183" t="s">
        <v>1</v>
      </c>
      <c r="F1050" s="184" t="s">
        <v>385</v>
      </c>
      <c r="H1050" s="185">
        <v>257.06900000000002</v>
      </c>
      <c r="I1050" s="186"/>
      <c r="L1050" s="182"/>
      <c r="M1050" s="187"/>
      <c r="T1050" s="188"/>
      <c r="AT1050" s="183" t="s">
        <v>379</v>
      </c>
      <c r="AU1050" s="183" t="s">
        <v>88</v>
      </c>
      <c r="AV1050" s="15" t="s">
        <v>377</v>
      </c>
      <c r="AW1050" s="15" t="s">
        <v>31</v>
      </c>
      <c r="AX1050" s="15" t="s">
        <v>82</v>
      </c>
      <c r="AY1050" s="183" t="s">
        <v>371</v>
      </c>
    </row>
    <row r="1051" spans="2:65" s="1" customFormat="1" ht="24.2" customHeight="1" x14ac:dyDescent="0.2">
      <c r="B1051" s="147"/>
      <c r="C1051" s="148" t="s">
        <v>1735</v>
      </c>
      <c r="D1051" s="148" t="s">
        <v>373</v>
      </c>
      <c r="E1051" s="149" t="s">
        <v>4866</v>
      </c>
      <c r="F1051" s="150" t="s">
        <v>4867</v>
      </c>
      <c r="G1051" s="151" t="s">
        <v>489</v>
      </c>
      <c r="H1051" s="152">
        <v>257.06900000000002</v>
      </c>
      <c r="I1051" s="153"/>
      <c r="J1051" s="154">
        <f>ROUND(I1051*H1051,2)</f>
        <v>0</v>
      </c>
      <c r="K1051" s="150"/>
      <c r="L1051" s="32"/>
      <c r="M1051" s="155" t="s">
        <v>1</v>
      </c>
      <c r="N1051" s="156" t="s">
        <v>41</v>
      </c>
      <c r="P1051" s="157">
        <f>O1051*H1051</f>
        <v>0</v>
      </c>
      <c r="Q1051" s="157">
        <v>1.5E-5</v>
      </c>
      <c r="R1051" s="157">
        <f>Q1051*H1051</f>
        <v>3.8560350000000003E-3</v>
      </c>
      <c r="S1051" s="157">
        <v>0</v>
      </c>
      <c r="T1051" s="158">
        <f>S1051*H1051</f>
        <v>0</v>
      </c>
      <c r="AR1051" s="159" t="s">
        <v>461</v>
      </c>
      <c r="AT1051" s="159" t="s">
        <v>373</v>
      </c>
      <c r="AU1051" s="159" t="s">
        <v>88</v>
      </c>
      <c r="AY1051" s="17" t="s">
        <v>371</v>
      </c>
      <c r="BE1051" s="160">
        <f>IF(N1051="základná",J1051,0)</f>
        <v>0</v>
      </c>
      <c r="BF1051" s="160">
        <f>IF(N1051="znížená",J1051,0)</f>
        <v>0</v>
      </c>
      <c r="BG1051" s="160">
        <f>IF(N1051="zákl. prenesená",J1051,0)</f>
        <v>0</v>
      </c>
      <c r="BH1051" s="160">
        <f>IF(N1051="zníž. prenesená",J1051,0)</f>
        <v>0</v>
      </c>
      <c r="BI1051" s="160">
        <f>IF(N1051="nulová",J1051,0)</f>
        <v>0</v>
      </c>
      <c r="BJ1051" s="17" t="s">
        <v>88</v>
      </c>
      <c r="BK1051" s="160">
        <f>ROUND(I1051*H1051,2)</f>
        <v>0</v>
      </c>
      <c r="BL1051" s="17" t="s">
        <v>461</v>
      </c>
      <c r="BM1051" s="159" t="s">
        <v>4868</v>
      </c>
    </row>
    <row r="1052" spans="2:65" s="13" customFormat="1" ht="11.25" x14ac:dyDescent="0.2">
      <c r="B1052" s="168"/>
      <c r="D1052" s="162" t="s">
        <v>379</v>
      </c>
      <c r="E1052" s="169" t="s">
        <v>1</v>
      </c>
      <c r="F1052" s="170" t="s">
        <v>4013</v>
      </c>
      <c r="H1052" s="171">
        <v>224.62299999999999</v>
      </c>
      <c r="I1052" s="172"/>
      <c r="L1052" s="168"/>
      <c r="M1052" s="173"/>
      <c r="T1052" s="174"/>
      <c r="AT1052" s="169" t="s">
        <v>379</v>
      </c>
      <c r="AU1052" s="169" t="s">
        <v>88</v>
      </c>
      <c r="AV1052" s="13" t="s">
        <v>88</v>
      </c>
      <c r="AW1052" s="13" t="s">
        <v>31</v>
      </c>
      <c r="AX1052" s="13" t="s">
        <v>75</v>
      </c>
      <c r="AY1052" s="169" t="s">
        <v>371</v>
      </c>
    </row>
    <row r="1053" spans="2:65" s="13" customFormat="1" ht="11.25" x14ac:dyDescent="0.2">
      <c r="B1053" s="168"/>
      <c r="D1053" s="162" t="s">
        <v>379</v>
      </c>
      <c r="E1053" s="169" t="s">
        <v>1</v>
      </c>
      <c r="F1053" s="170" t="s">
        <v>4019</v>
      </c>
      <c r="H1053" s="171">
        <v>32.445999999999998</v>
      </c>
      <c r="I1053" s="172"/>
      <c r="L1053" s="168"/>
      <c r="M1053" s="173"/>
      <c r="T1053" s="174"/>
      <c r="AT1053" s="169" t="s">
        <v>379</v>
      </c>
      <c r="AU1053" s="169" t="s">
        <v>88</v>
      </c>
      <c r="AV1053" s="13" t="s">
        <v>88</v>
      </c>
      <c r="AW1053" s="13" t="s">
        <v>31</v>
      </c>
      <c r="AX1053" s="13" t="s">
        <v>75</v>
      </c>
      <c r="AY1053" s="169" t="s">
        <v>371</v>
      </c>
    </row>
    <row r="1054" spans="2:65" s="14" customFormat="1" ht="11.25" x14ac:dyDescent="0.2">
      <c r="B1054" s="175"/>
      <c r="D1054" s="162" t="s">
        <v>379</v>
      </c>
      <c r="E1054" s="176" t="s">
        <v>4009</v>
      </c>
      <c r="F1054" s="177" t="s">
        <v>383</v>
      </c>
      <c r="H1054" s="178">
        <v>257.06900000000002</v>
      </c>
      <c r="I1054" s="179"/>
      <c r="L1054" s="175"/>
      <c r="M1054" s="180"/>
      <c r="T1054" s="181"/>
      <c r="AT1054" s="176" t="s">
        <v>379</v>
      </c>
      <c r="AU1054" s="176" t="s">
        <v>88</v>
      </c>
      <c r="AV1054" s="14" t="s">
        <v>384</v>
      </c>
      <c r="AW1054" s="14" t="s">
        <v>31</v>
      </c>
      <c r="AX1054" s="14" t="s">
        <v>75</v>
      </c>
      <c r="AY1054" s="176" t="s">
        <v>371</v>
      </c>
    </row>
    <row r="1055" spans="2:65" s="15" customFormat="1" ht="11.25" x14ac:dyDescent="0.2">
      <c r="B1055" s="182"/>
      <c r="D1055" s="162" t="s">
        <v>379</v>
      </c>
      <c r="E1055" s="183" t="s">
        <v>1</v>
      </c>
      <c r="F1055" s="184" t="s">
        <v>385</v>
      </c>
      <c r="H1055" s="185">
        <v>257.06900000000002</v>
      </c>
      <c r="I1055" s="186"/>
      <c r="L1055" s="182"/>
      <c r="M1055" s="187"/>
      <c r="T1055" s="188"/>
      <c r="AT1055" s="183" t="s">
        <v>379</v>
      </c>
      <c r="AU1055" s="183" t="s">
        <v>88</v>
      </c>
      <c r="AV1055" s="15" t="s">
        <v>377</v>
      </c>
      <c r="AW1055" s="15" t="s">
        <v>31</v>
      </c>
      <c r="AX1055" s="15" t="s">
        <v>82</v>
      </c>
      <c r="AY1055" s="183" t="s">
        <v>371</v>
      </c>
    </row>
    <row r="1056" spans="2:65" s="1" customFormat="1" ht="24.2" customHeight="1" x14ac:dyDescent="0.2">
      <c r="B1056" s="147"/>
      <c r="C1056" s="189" t="s">
        <v>1738</v>
      </c>
      <c r="D1056" s="189" t="s">
        <v>891</v>
      </c>
      <c r="E1056" s="190" t="s">
        <v>4869</v>
      </c>
      <c r="F1056" s="191" t="s">
        <v>4870</v>
      </c>
      <c r="G1056" s="192" t="s">
        <v>489</v>
      </c>
      <c r="H1056" s="193">
        <v>262.20999999999998</v>
      </c>
      <c r="I1056" s="194"/>
      <c r="J1056" s="195">
        <f>ROUND(I1056*H1056,2)</f>
        <v>0</v>
      </c>
      <c r="K1056" s="191"/>
      <c r="L1056" s="196"/>
      <c r="M1056" s="197" t="s">
        <v>1</v>
      </c>
      <c r="N1056" s="198" t="s">
        <v>41</v>
      </c>
      <c r="P1056" s="157">
        <f>O1056*H1056</f>
        <v>0</v>
      </c>
      <c r="Q1056" s="157">
        <v>8.0000000000000004E-4</v>
      </c>
      <c r="R1056" s="157">
        <f>Q1056*H1056</f>
        <v>0.20976799999999998</v>
      </c>
      <c r="S1056" s="157">
        <v>0</v>
      </c>
      <c r="T1056" s="158">
        <f>S1056*H1056</f>
        <v>0</v>
      </c>
      <c r="AR1056" s="159" t="s">
        <v>566</v>
      </c>
      <c r="AT1056" s="159" t="s">
        <v>891</v>
      </c>
      <c r="AU1056" s="159" t="s">
        <v>88</v>
      </c>
      <c r="AY1056" s="17" t="s">
        <v>371</v>
      </c>
      <c r="BE1056" s="160">
        <f>IF(N1056="základná",J1056,0)</f>
        <v>0</v>
      </c>
      <c r="BF1056" s="160">
        <f>IF(N1056="znížená",J1056,0)</f>
        <v>0</v>
      </c>
      <c r="BG1056" s="160">
        <f>IF(N1056="zákl. prenesená",J1056,0)</f>
        <v>0</v>
      </c>
      <c r="BH1056" s="160">
        <f>IF(N1056="zníž. prenesená",J1056,0)</f>
        <v>0</v>
      </c>
      <c r="BI1056" s="160">
        <f>IF(N1056="nulová",J1056,0)</f>
        <v>0</v>
      </c>
      <c r="BJ1056" s="17" t="s">
        <v>88</v>
      </c>
      <c r="BK1056" s="160">
        <f>ROUND(I1056*H1056,2)</f>
        <v>0</v>
      </c>
      <c r="BL1056" s="17" t="s">
        <v>461</v>
      </c>
      <c r="BM1056" s="159" t="s">
        <v>4871</v>
      </c>
    </row>
    <row r="1057" spans="2:65" s="13" customFormat="1" ht="11.25" x14ac:dyDescent="0.2">
      <c r="B1057" s="168"/>
      <c r="D1057" s="162" t="s">
        <v>379</v>
      </c>
      <c r="E1057" s="169" t="s">
        <v>1</v>
      </c>
      <c r="F1057" s="170" t="s">
        <v>4872</v>
      </c>
      <c r="H1057" s="171">
        <v>262.20999999999998</v>
      </c>
      <c r="I1057" s="172"/>
      <c r="L1057" s="168"/>
      <c r="M1057" s="173"/>
      <c r="T1057" s="174"/>
      <c r="AT1057" s="169" t="s">
        <v>379</v>
      </c>
      <c r="AU1057" s="169" t="s">
        <v>88</v>
      </c>
      <c r="AV1057" s="13" t="s">
        <v>88</v>
      </c>
      <c r="AW1057" s="13" t="s">
        <v>31</v>
      </c>
      <c r="AX1057" s="13" t="s">
        <v>75</v>
      </c>
      <c r="AY1057" s="169" t="s">
        <v>371</v>
      </c>
    </row>
    <row r="1058" spans="2:65" s="15" customFormat="1" ht="11.25" x14ac:dyDescent="0.2">
      <c r="B1058" s="182"/>
      <c r="D1058" s="162" t="s">
        <v>379</v>
      </c>
      <c r="E1058" s="183" t="s">
        <v>1</v>
      </c>
      <c r="F1058" s="184" t="s">
        <v>385</v>
      </c>
      <c r="H1058" s="185">
        <v>262.20999999999998</v>
      </c>
      <c r="I1058" s="186"/>
      <c r="L1058" s="182"/>
      <c r="M1058" s="187"/>
      <c r="T1058" s="188"/>
      <c r="AT1058" s="183" t="s">
        <v>379</v>
      </c>
      <c r="AU1058" s="183" t="s">
        <v>88</v>
      </c>
      <c r="AV1058" s="15" t="s">
        <v>377</v>
      </c>
      <c r="AW1058" s="15" t="s">
        <v>31</v>
      </c>
      <c r="AX1058" s="15" t="s">
        <v>82</v>
      </c>
      <c r="AY1058" s="183" t="s">
        <v>371</v>
      </c>
    </row>
    <row r="1059" spans="2:65" s="1" customFormat="1" ht="24" x14ac:dyDescent="0.2">
      <c r="B1059" s="147"/>
      <c r="C1059" s="189" t="s">
        <v>1741</v>
      </c>
      <c r="D1059" s="189" t="s">
        <v>891</v>
      </c>
      <c r="E1059" s="190" t="s">
        <v>4873</v>
      </c>
      <c r="F1059" s="191" t="s">
        <v>4874</v>
      </c>
      <c r="G1059" s="192" t="s">
        <v>2294</v>
      </c>
      <c r="H1059" s="193">
        <v>266.791</v>
      </c>
      <c r="I1059" s="194"/>
      <c r="J1059" s="195">
        <f>ROUND(I1059*H1059,2)</f>
        <v>0</v>
      </c>
      <c r="K1059" s="191"/>
      <c r="L1059" s="196"/>
      <c r="M1059" s="197" t="s">
        <v>1</v>
      </c>
      <c r="N1059" s="198" t="s">
        <v>41</v>
      </c>
      <c r="P1059" s="157">
        <f>O1059*H1059</f>
        <v>0</v>
      </c>
      <c r="Q1059" s="157">
        <v>1E-3</v>
      </c>
      <c r="R1059" s="157">
        <f>Q1059*H1059</f>
        <v>0.266791</v>
      </c>
      <c r="S1059" s="157">
        <v>0</v>
      </c>
      <c r="T1059" s="158">
        <f>S1059*H1059</f>
        <v>0</v>
      </c>
      <c r="AR1059" s="159" t="s">
        <v>566</v>
      </c>
      <c r="AT1059" s="159" t="s">
        <v>891</v>
      </c>
      <c r="AU1059" s="159" t="s">
        <v>88</v>
      </c>
      <c r="AY1059" s="17" t="s">
        <v>371</v>
      </c>
      <c r="BE1059" s="160">
        <f>IF(N1059="základná",J1059,0)</f>
        <v>0</v>
      </c>
      <c r="BF1059" s="160">
        <f>IF(N1059="znížená",J1059,0)</f>
        <v>0</v>
      </c>
      <c r="BG1059" s="160">
        <f>IF(N1059="zákl. prenesená",J1059,0)</f>
        <v>0</v>
      </c>
      <c r="BH1059" s="160">
        <f>IF(N1059="zníž. prenesená",J1059,0)</f>
        <v>0</v>
      </c>
      <c r="BI1059" s="160">
        <f>IF(N1059="nulová",J1059,0)</f>
        <v>0</v>
      </c>
      <c r="BJ1059" s="17" t="s">
        <v>88</v>
      </c>
      <c r="BK1059" s="160">
        <f>ROUND(I1059*H1059,2)</f>
        <v>0</v>
      </c>
      <c r="BL1059" s="17" t="s">
        <v>461</v>
      </c>
      <c r="BM1059" s="159" t="s">
        <v>4875</v>
      </c>
    </row>
    <row r="1060" spans="2:65" s="13" customFormat="1" ht="11.25" x14ac:dyDescent="0.2">
      <c r="B1060" s="168"/>
      <c r="D1060" s="162" t="s">
        <v>379</v>
      </c>
      <c r="E1060" s="169" t="s">
        <v>1</v>
      </c>
      <c r="F1060" s="170" t="s">
        <v>4876</v>
      </c>
      <c r="H1060" s="171">
        <v>266.791</v>
      </c>
      <c r="I1060" s="172"/>
      <c r="L1060" s="168"/>
      <c r="M1060" s="173"/>
      <c r="T1060" s="174"/>
      <c r="AT1060" s="169" t="s">
        <v>379</v>
      </c>
      <c r="AU1060" s="169" t="s">
        <v>88</v>
      </c>
      <c r="AV1060" s="13" t="s">
        <v>88</v>
      </c>
      <c r="AW1060" s="13" t="s">
        <v>31</v>
      </c>
      <c r="AX1060" s="13" t="s">
        <v>75</v>
      </c>
      <c r="AY1060" s="169" t="s">
        <v>371</v>
      </c>
    </row>
    <row r="1061" spans="2:65" s="15" customFormat="1" ht="11.25" x14ac:dyDescent="0.2">
      <c r="B1061" s="182"/>
      <c r="D1061" s="162" t="s">
        <v>379</v>
      </c>
      <c r="E1061" s="183" t="s">
        <v>1</v>
      </c>
      <c r="F1061" s="184" t="s">
        <v>385</v>
      </c>
      <c r="H1061" s="185">
        <v>266.791</v>
      </c>
      <c r="I1061" s="186"/>
      <c r="L1061" s="182"/>
      <c r="M1061" s="187"/>
      <c r="T1061" s="188"/>
      <c r="AT1061" s="183" t="s">
        <v>379</v>
      </c>
      <c r="AU1061" s="183" t="s">
        <v>88</v>
      </c>
      <c r="AV1061" s="15" t="s">
        <v>377</v>
      </c>
      <c r="AW1061" s="15" t="s">
        <v>31</v>
      </c>
      <c r="AX1061" s="15" t="s">
        <v>82</v>
      </c>
      <c r="AY1061" s="183" t="s">
        <v>371</v>
      </c>
    </row>
    <row r="1062" spans="2:65" s="1" customFormat="1" ht="24.2" customHeight="1" x14ac:dyDescent="0.2">
      <c r="B1062" s="147"/>
      <c r="C1062" s="148" t="s">
        <v>1744</v>
      </c>
      <c r="D1062" s="148" t="s">
        <v>373</v>
      </c>
      <c r="E1062" s="149" t="s">
        <v>4877</v>
      </c>
      <c r="F1062" s="150" t="s">
        <v>4878</v>
      </c>
      <c r="G1062" s="151" t="s">
        <v>376</v>
      </c>
      <c r="H1062" s="152">
        <v>344.05</v>
      </c>
      <c r="I1062" s="153"/>
      <c r="J1062" s="154">
        <f>ROUND(I1062*H1062,2)</f>
        <v>0</v>
      </c>
      <c r="K1062" s="150"/>
      <c r="L1062" s="32"/>
      <c r="M1062" s="155" t="s">
        <v>1</v>
      </c>
      <c r="N1062" s="156" t="s">
        <v>41</v>
      </c>
      <c r="P1062" s="157">
        <f>O1062*H1062</f>
        <v>0</v>
      </c>
      <c r="Q1062" s="157">
        <v>0</v>
      </c>
      <c r="R1062" s="157">
        <f>Q1062*H1062</f>
        <v>0</v>
      </c>
      <c r="S1062" s="157">
        <v>1.4999999999999999E-2</v>
      </c>
      <c r="T1062" s="158">
        <f>S1062*H1062</f>
        <v>5.1607500000000002</v>
      </c>
      <c r="AR1062" s="159" t="s">
        <v>461</v>
      </c>
      <c r="AT1062" s="159" t="s">
        <v>373</v>
      </c>
      <c r="AU1062" s="159" t="s">
        <v>88</v>
      </c>
      <c r="AY1062" s="17" t="s">
        <v>371</v>
      </c>
      <c r="BE1062" s="160">
        <f>IF(N1062="základná",J1062,0)</f>
        <v>0</v>
      </c>
      <c r="BF1062" s="160">
        <f>IF(N1062="znížená",J1062,0)</f>
        <v>0</v>
      </c>
      <c r="BG1062" s="160">
        <f>IF(N1062="zákl. prenesená",J1062,0)</f>
        <v>0</v>
      </c>
      <c r="BH1062" s="160">
        <f>IF(N1062="zníž. prenesená",J1062,0)</f>
        <v>0</v>
      </c>
      <c r="BI1062" s="160">
        <f>IF(N1062="nulová",J1062,0)</f>
        <v>0</v>
      </c>
      <c r="BJ1062" s="17" t="s">
        <v>88</v>
      </c>
      <c r="BK1062" s="160">
        <f>ROUND(I1062*H1062,2)</f>
        <v>0</v>
      </c>
      <c r="BL1062" s="17" t="s">
        <v>461</v>
      </c>
      <c r="BM1062" s="159" t="s">
        <v>4879</v>
      </c>
    </row>
    <row r="1063" spans="2:65" s="12" customFormat="1" ht="11.25" x14ac:dyDescent="0.2">
      <c r="B1063" s="161"/>
      <c r="D1063" s="162" t="s">
        <v>379</v>
      </c>
      <c r="E1063" s="163" t="s">
        <v>1</v>
      </c>
      <c r="F1063" s="164" t="s">
        <v>4056</v>
      </c>
      <c r="H1063" s="163" t="s">
        <v>1</v>
      </c>
      <c r="I1063" s="165"/>
      <c r="L1063" s="161"/>
      <c r="M1063" s="166"/>
      <c r="T1063" s="167"/>
      <c r="AT1063" s="163" t="s">
        <v>379</v>
      </c>
      <c r="AU1063" s="163" t="s">
        <v>88</v>
      </c>
      <c r="AV1063" s="12" t="s">
        <v>82</v>
      </c>
      <c r="AW1063" s="12" t="s">
        <v>31</v>
      </c>
      <c r="AX1063" s="12" t="s">
        <v>75</v>
      </c>
      <c r="AY1063" s="163" t="s">
        <v>371</v>
      </c>
    </row>
    <row r="1064" spans="2:65" s="12" customFormat="1" ht="11.25" x14ac:dyDescent="0.2">
      <c r="B1064" s="161"/>
      <c r="D1064" s="162" t="s">
        <v>379</v>
      </c>
      <c r="E1064" s="163" t="s">
        <v>1</v>
      </c>
      <c r="F1064" s="164" t="s">
        <v>556</v>
      </c>
      <c r="H1064" s="163" t="s">
        <v>1</v>
      </c>
      <c r="I1064" s="165"/>
      <c r="L1064" s="161"/>
      <c r="M1064" s="166"/>
      <c r="T1064" s="167"/>
      <c r="AT1064" s="163" t="s">
        <v>379</v>
      </c>
      <c r="AU1064" s="163" t="s">
        <v>88</v>
      </c>
      <c r="AV1064" s="12" t="s">
        <v>82</v>
      </c>
      <c r="AW1064" s="12" t="s">
        <v>31</v>
      </c>
      <c r="AX1064" s="12" t="s">
        <v>75</v>
      </c>
      <c r="AY1064" s="163" t="s">
        <v>371</v>
      </c>
    </row>
    <row r="1065" spans="2:65" s="13" customFormat="1" ht="22.5" x14ac:dyDescent="0.2">
      <c r="B1065" s="168"/>
      <c r="D1065" s="162" t="s">
        <v>379</v>
      </c>
      <c r="E1065" s="169" t="s">
        <v>1</v>
      </c>
      <c r="F1065" s="170" t="s">
        <v>4880</v>
      </c>
      <c r="H1065" s="171">
        <v>344.05</v>
      </c>
      <c r="I1065" s="172"/>
      <c r="L1065" s="168"/>
      <c r="M1065" s="173"/>
      <c r="T1065" s="174"/>
      <c r="AT1065" s="169" t="s">
        <v>379</v>
      </c>
      <c r="AU1065" s="169" t="s">
        <v>88</v>
      </c>
      <c r="AV1065" s="13" t="s">
        <v>88</v>
      </c>
      <c r="AW1065" s="13" t="s">
        <v>31</v>
      </c>
      <c r="AX1065" s="13" t="s">
        <v>75</v>
      </c>
      <c r="AY1065" s="169" t="s">
        <v>371</v>
      </c>
    </row>
    <row r="1066" spans="2:65" s="14" customFormat="1" ht="11.25" x14ac:dyDescent="0.2">
      <c r="B1066" s="175"/>
      <c r="D1066" s="162" t="s">
        <v>379</v>
      </c>
      <c r="E1066" s="176" t="s">
        <v>1</v>
      </c>
      <c r="F1066" s="177" t="s">
        <v>383</v>
      </c>
      <c r="H1066" s="178">
        <v>344.05</v>
      </c>
      <c r="I1066" s="179"/>
      <c r="L1066" s="175"/>
      <c r="M1066" s="180"/>
      <c r="T1066" s="181"/>
      <c r="AT1066" s="176" t="s">
        <v>379</v>
      </c>
      <c r="AU1066" s="176" t="s">
        <v>88</v>
      </c>
      <c r="AV1066" s="14" t="s">
        <v>384</v>
      </c>
      <c r="AW1066" s="14" t="s">
        <v>31</v>
      </c>
      <c r="AX1066" s="14" t="s">
        <v>75</v>
      </c>
      <c r="AY1066" s="176" t="s">
        <v>371</v>
      </c>
    </row>
    <row r="1067" spans="2:65" s="15" customFormat="1" ht="11.25" x14ac:dyDescent="0.2">
      <c r="B1067" s="182"/>
      <c r="D1067" s="162" t="s">
        <v>379</v>
      </c>
      <c r="E1067" s="183" t="s">
        <v>4025</v>
      </c>
      <c r="F1067" s="184" t="s">
        <v>385</v>
      </c>
      <c r="H1067" s="185">
        <v>344.05</v>
      </c>
      <c r="I1067" s="186"/>
      <c r="L1067" s="182"/>
      <c r="M1067" s="187"/>
      <c r="T1067" s="188"/>
      <c r="AT1067" s="183" t="s">
        <v>379</v>
      </c>
      <c r="AU1067" s="183" t="s">
        <v>88</v>
      </c>
      <c r="AV1067" s="15" t="s">
        <v>377</v>
      </c>
      <c r="AW1067" s="15" t="s">
        <v>31</v>
      </c>
      <c r="AX1067" s="15" t="s">
        <v>82</v>
      </c>
      <c r="AY1067" s="183" t="s">
        <v>371</v>
      </c>
    </row>
    <row r="1068" spans="2:65" s="1" customFormat="1" ht="37.9" customHeight="1" x14ac:dyDescent="0.2">
      <c r="B1068" s="147"/>
      <c r="C1068" s="148" t="s">
        <v>1746</v>
      </c>
      <c r="D1068" s="148" t="s">
        <v>373</v>
      </c>
      <c r="E1068" s="149" t="s">
        <v>4881</v>
      </c>
      <c r="F1068" s="150" t="s">
        <v>4882</v>
      </c>
      <c r="G1068" s="151" t="s">
        <v>376</v>
      </c>
      <c r="H1068" s="152">
        <v>37.08</v>
      </c>
      <c r="I1068" s="153"/>
      <c r="J1068" s="154">
        <f>ROUND(I1068*H1068,2)</f>
        <v>0</v>
      </c>
      <c r="K1068" s="150"/>
      <c r="L1068" s="32"/>
      <c r="M1068" s="155" t="s">
        <v>1</v>
      </c>
      <c r="N1068" s="156" t="s">
        <v>41</v>
      </c>
      <c r="P1068" s="157">
        <f>O1068*H1068</f>
        <v>0</v>
      </c>
      <c r="Q1068" s="157">
        <v>0</v>
      </c>
      <c r="R1068" s="157">
        <f>Q1068*H1068</f>
        <v>0</v>
      </c>
      <c r="S1068" s="157">
        <v>1.4999999999999999E-2</v>
      </c>
      <c r="T1068" s="158">
        <f>S1068*H1068</f>
        <v>0.55619999999999992</v>
      </c>
      <c r="AR1068" s="159" t="s">
        <v>461</v>
      </c>
      <c r="AT1068" s="159" t="s">
        <v>373</v>
      </c>
      <c r="AU1068" s="159" t="s">
        <v>88</v>
      </c>
      <c r="AY1068" s="17" t="s">
        <v>371</v>
      </c>
      <c r="BE1068" s="160">
        <f>IF(N1068="základná",J1068,0)</f>
        <v>0</v>
      </c>
      <c r="BF1068" s="160">
        <f>IF(N1068="znížená",J1068,0)</f>
        <v>0</v>
      </c>
      <c r="BG1068" s="160">
        <f>IF(N1068="zákl. prenesená",J1068,0)</f>
        <v>0</v>
      </c>
      <c r="BH1068" s="160">
        <f>IF(N1068="zníž. prenesená",J1068,0)</f>
        <v>0</v>
      </c>
      <c r="BI1068" s="160">
        <f>IF(N1068="nulová",J1068,0)</f>
        <v>0</v>
      </c>
      <c r="BJ1068" s="17" t="s">
        <v>88</v>
      </c>
      <c r="BK1068" s="160">
        <f>ROUND(I1068*H1068,2)</f>
        <v>0</v>
      </c>
      <c r="BL1068" s="17" t="s">
        <v>461</v>
      </c>
      <c r="BM1068" s="159" t="s">
        <v>4883</v>
      </c>
    </row>
    <row r="1069" spans="2:65" s="12" customFormat="1" ht="11.25" x14ac:dyDescent="0.2">
      <c r="B1069" s="161"/>
      <c r="D1069" s="162" t="s">
        <v>379</v>
      </c>
      <c r="E1069" s="163" t="s">
        <v>1</v>
      </c>
      <c r="F1069" s="164" t="s">
        <v>4884</v>
      </c>
      <c r="H1069" s="163" t="s">
        <v>1</v>
      </c>
      <c r="I1069" s="165"/>
      <c r="L1069" s="161"/>
      <c r="M1069" s="166"/>
      <c r="T1069" s="167"/>
      <c r="AT1069" s="163" t="s">
        <v>379</v>
      </c>
      <c r="AU1069" s="163" t="s">
        <v>88</v>
      </c>
      <c r="AV1069" s="12" t="s">
        <v>82</v>
      </c>
      <c r="AW1069" s="12" t="s">
        <v>31</v>
      </c>
      <c r="AX1069" s="12" t="s">
        <v>75</v>
      </c>
      <c r="AY1069" s="163" t="s">
        <v>371</v>
      </c>
    </row>
    <row r="1070" spans="2:65" s="12" customFormat="1" ht="11.25" x14ac:dyDescent="0.2">
      <c r="B1070" s="161"/>
      <c r="D1070" s="162" t="s">
        <v>379</v>
      </c>
      <c r="E1070" s="163" t="s">
        <v>1</v>
      </c>
      <c r="F1070" s="164" t="s">
        <v>503</v>
      </c>
      <c r="H1070" s="163" t="s">
        <v>1</v>
      </c>
      <c r="I1070" s="165"/>
      <c r="L1070" s="161"/>
      <c r="M1070" s="166"/>
      <c r="T1070" s="167"/>
      <c r="AT1070" s="163" t="s">
        <v>379</v>
      </c>
      <c r="AU1070" s="163" t="s">
        <v>88</v>
      </c>
      <c r="AV1070" s="12" t="s">
        <v>82</v>
      </c>
      <c r="AW1070" s="12" t="s">
        <v>31</v>
      </c>
      <c r="AX1070" s="12" t="s">
        <v>75</v>
      </c>
      <c r="AY1070" s="163" t="s">
        <v>371</v>
      </c>
    </row>
    <row r="1071" spans="2:65" s="13" customFormat="1" ht="11.25" x14ac:dyDescent="0.2">
      <c r="B1071" s="168"/>
      <c r="D1071" s="162" t="s">
        <v>379</v>
      </c>
      <c r="E1071" s="169" t="s">
        <v>1</v>
      </c>
      <c r="F1071" s="170" t="s">
        <v>4885</v>
      </c>
      <c r="H1071" s="171">
        <v>17.55</v>
      </c>
      <c r="I1071" s="172"/>
      <c r="L1071" s="168"/>
      <c r="M1071" s="173"/>
      <c r="T1071" s="174"/>
      <c r="AT1071" s="169" t="s">
        <v>379</v>
      </c>
      <c r="AU1071" s="169" t="s">
        <v>88</v>
      </c>
      <c r="AV1071" s="13" t="s">
        <v>88</v>
      </c>
      <c r="AW1071" s="13" t="s">
        <v>31</v>
      </c>
      <c r="AX1071" s="13" t="s">
        <v>75</v>
      </c>
      <c r="AY1071" s="169" t="s">
        <v>371</v>
      </c>
    </row>
    <row r="1072" spans="2:65" s="12" customFormat="1" ht="11.25" x14ac:dyDescent="0.2">
      <c r="B1072" s="161"/>
      <c r="D1072" s="162" t="s">
        <v>379</v>
      </c>
      <c r="E1072" s="163" t="s">
        <v>1</v>
      </c>
      <c r="F1072" s="164" t="s">
        <v>4105</v>
      </c>
      <c r="H1072" s="163" t="s">
        <v>1</v>
      </c>
      <c r="I1072" s="165"/>
      <c r="L1072" s="161"/>
      <c r="M1072" s="166"/>
      <c r="T1072" s="167"/>
      <c r="AT1072" s="163" t="s">
        <v>379</v>
      </c>
      <c r="AU1072" s="163" t="s">
        <v>88</v>
      </c>
      <c r="AV1072" s="12" t="s">
        <v>82</v>
      </c>
      <c r="AW1072" s="12" t="s">
        <v>31</v>
      </c>
      <c r="AX1072" s="12" t="s">
        <v>75</v>
      </c>
      <c r="AY1072" s="163" t="s">
        <v>371</v>
      </c>
    </row>
    <row r="1073" spans="2:65" s="13" customFormat="1" ht="11.25" x14ac:dyDescent="0.2">
      <c r="B1073" s="168"/>
      <c r="D1073" s="162" t="s">
        <v>379</v>
      </c>
      <c r="E1073" s="169" t="s">
        <v>1</v>
      </c>
      <c r="F1073" s="170" t="s">
        <v>4886</v>
      </c>
      <c r="H1073" s="171">
        <v>19.53</v>
      </c>
      <c r="I1073" s="172"/>
      <c r="L1073" s="168"/>
      <c r="M1073" s="173"/>
      <c r="T1073" s="174"/>
      <c r="AT1073" s="169" t="s">
        <v>379</v>
      </c>
      <c r="AU1073" s="169" t="s">
        <v>88</v>
      </c>
      <c r="AV1073" s="13" t="s">
        <v>88</v>
      </c>
      <c r="AW1073" s="13" t="s">
        <v>31</v>
      </c>
      <c r="AX1073" s="13" t="s">
        <v>75</v>
      </c>
      <c r="AY1073" s="169" t="s">
        <v>371</v>
      </c>
    </row>
    <row r="1074" spans="2:65" s="14" customFormat="1" ht="11.25" x14ac:dyDescent="0.2">
      <c r="B1074" s="175"/>
      <c r="D1074" s="162" t="s">
        <v>379</v>
      </c>
      <c r="E1074" s="176" t="s">
        <v>1</v>
      </c>
      <c r="F1074" s="177" t="s">
        <v>383</v>
      </c>
      <c r="H1074" s="178">
        <v>37.08</v>
      </c>
      <c r="I1074" s="179"/>
      <c r="L1074" s="175"/>
      <c r="M1074" s="180"/>
      <c r="T1074" s="181"/>
      <c r="AT1074" s="176" t="s">
        <v>379</v>
      </c>
      <c r="AU1074" s="176" t="s">
        <v>88</v>
      </c>
      <c r="AV1074" s="14" t="s">
        <v>384</v>
      </c>
      <c r="AW1074" s="14" t="s">
        <v>31</v>
      </c>
      <c r="AX1074" s="14" t="s">
        <v>75</v>
      </c>
      <c r="AY1074" s="176" t="s">
        <v>371</v>
      </c>
    </row>
    <row r="1075" spans="2:65" s="15" customFormat="1" ht="11.25" x14ac:dyDescent="0.2">
      <c r="B1075" s="182"/>
      <c r="D1075" s="162" t="s">
        <v>379</v>
      </c>
      <c r="E1075" s="183" t="s">
        <v>4031</v>
      </c>
      <c r="F1075" s="184" t="s">
        <v>385</v>
      </c>
      <c r="H1075" s="185">
        <v>37.08</v>
      </c>
      <c r="I1075" s="186"/>
      <c r="L1075" s="182"/>
      <c r="M1075" s="187"/>
      <c r="T1075" s="188"/>
      <c r="AT1075" s="183" t="s">
        <v>379</v>
      </c>
      <c r="AU1075" s="183" t="s">
        <v>88</v>
      </c>
      <c r="AV1075" s="15" t="s">
        <v>377</v>
      </c>
      <c r="AW1075" s="15" t="s">
        <v>31</v>
      </c>
      <c r="AX1075" s="15" t="s">
        <v>82</v>
      </c>
      <c r="AY1075" s="183" t="s">
        <v>371</v>
      </c>
    </row>
    <row r="1076" spans="2:65" s="1" customFormat="1" ht="24.2" customHeight="1" x14ac:dyDescent="0.2">
      <c r="B1076" s="147"/>
      <c r="C1076" s="148" t="s">
        <v>1749</v>
      </c>
      <c r="D1076" s="148" t="s">
        <v>373</v>
      </c>
      <c r="E1076" s="149" t="s">
        <v>4887</v>
      </c>
      <c r="F1076" s="150" t="s">
        <v>4888</v>
      </c>
      <c r="G1076" s="151" t="s">
        <v>376</v>
      </c>
      <c r="H1076" s="152">
        <v>344.05</v>
      </c>
      <c r="I1076" s="153"/>
      <c r="J1076" s="154">
        <f>ROUND(I1076*H1076,2)</f>
        <v>0</v>
      </c>
      <c r="K1076" s="150"/>
      <c r="L1076" s="32"/>
      <c r="M1076" s="155" t="s">
        <v>1</v>
      </c>
      <c r="N1076" s="156" t="s">
        <v>41</v>
      </c>
      <c r="P1076" s="157">
        <f>O1076*H1076</f>
        <v>0</v>
      </c>
      <c r="Q1076" s="157">
        <v>8.7100000000000003E-4</v>
      </c>
      <c r="R1076" s="157">
        <f>Q1076*H1076</f>
        <v>0.29966755</v>
      </c>
      <c r="S1076" s="157">
        <v>0</v>
      </c>
      <c r="T1076" s="158">
        <f>S1076*H1076</f>
        <v>0</v>
      </c>
      <c r="AR1076" s="159" t="s">
        <v>461</v>
      </c>
      <c r="AT1076" s="159" t="s">
        <v>373</v>
      </c>
      <c r="AU1076" s="159" t="s">
        <v>88</v>
      </c>
      <c r="AY1076" s="17" t="s">
        <v>371</v>
      </c>
      <c r="BE1076" s="160">
        <f>IF(N1076="základná",J1076,0)</f>
        <v>0</v>
      </c>
      <c r="BF1076" s="160">
        <f>IF(N1076="znížená",J1076,0)</f>
        <v>0</v>
      </c>
      <c r="BG1076" s="160">
        <f>IF(N1076="zákl. prenesená",J1076,0)</f>
        <v>0</v>
      </c>
      <c r="BH1076" s="160">
        <f>IF(N1076="zníž. prenesená",J1076,0)</f>
        <v>0</v>
      </c>
      <c r="BI1076" s="160">
        <f>IF(N1076="nulová",J1076,0)</f>
        <v>0</v>
      </c>
      <c r="BJ1076" s="17" t="s">
        <v>88</v>
      </c>
      <c r="BK1076" s="160">
        <f>ROUND(I1076*H1076,2)</f>
        <v>0</v>
      </c>
      <c r="BL1076" s="17" t="s">
        <v>461</v>
      </c>
      <c r="BM1076" s="159" t="s">
        <v>4889</v>
      </c>
    </row>
    <row r="1077" spans="2:65" s="13" customFormat="1" ht="11.25" x14ac:dyDescent="0.2">
      <c r="B1077" s="168"/>
      <c r="D1077" s="162" t="s">
        <v>379</v>
      </c>
      <c r="E1077" s="169" t="s">
        <v>1</v>
      </c>
      <c r="F1077" s="170" t="s">
        <v>4025</v>
      </c>
      <c r="H1077" s="171">
        <v>344.05</v>
      </c>
      <c r="I1077" s="172"/>
      <c r="L1077" s="168"/>
      <c r="M1077" s="173"/>
      <c r="T1077" s="174"/>
      <c r="AT1077" s="169" t="s">
        <v>379</v>
      </c>
      <c r="AU1077" s="169" t="s">
        <v>88</v>
      </c>
      <c r="AV1077" s="13" t="s">
        <v>88</v>
      </c>
      <c r="AW1077" s="13" t="s">
        <v>31</v>
      </c>
      <c r="AX1077" s="13" t="s">
        <v>75</v>
      </c>
      <c r="AY1077" s="169" t="s">
        <v>371</v>
      </c>
    </row>
    <row r="1078" spans="2:65" s="15" customFormat="1" ht="11.25" x14ac:dyDescent="0.2">
      <c r="B1078" s="182"/>
      <c r="D1078" s="162" t="s">
        <v>379</v>
      </c>
      <c r="E1078" s="183" t="s">
        <v>1</v>
      </c>
      <c r="F1078" s="184" t="s">
        <v>385</v>
      </c>
      <c r="H1078" s="185">
        <v>344.05</v>
      </c>
      <c r="I1078" s="186"/>
      <c r="L1078" s="182"/>
      <c r="M1078" s="187"/>
      <c r="T1078" s="188"/>
      <c r="AT1078" s="183" t="s">
        <v>379</v>
      </c>
      <c r="AU1078" s="183" t="s">
        <v>88</v>
      </c>
      <c r="AV1078" s="15" t="s">
        <v>377</v>
      </c>
      <c r="AW1078" s="15" t="s">
        <v>31</v>
      </c>
      <c r="AX1078" s="15" t="s">
        <v>82</v>
      </c>
      <c r="AY1078" s="183" t="s">
        <v>371</v>
      </c>
    </row>
    <row r="1079" spans="2:65" s="1" customFormat="1" ht="24.2" customHeight="1" x14ac:dyDescent="0.2">
      <c r="B1079" s="147"/>
      <c r="C1079" s="189" t="s">
        <v>1751</v>
      </c>
      <c r="D1079" s="189" t="s">
        <v>891</v>
      </c>
      <c r="E1079" s="190" t="s">
        <v>4890</v>
      </c>
      <c r="F1079" s="191" t="s">
        <v>4891</v>
      </c>
      <c r="G1079" s="192" t="s">
        <v>376</v>
      </c>
      <c r="H1079" s="193">
        <v>350.93099999999998</v>
      </c>
      <c r="I1079" s="194"/>
      <c r="J1079" s="195">
        <f>ROUND(I1079*H1079,2)</f>
        <v>0</v>
      </c>
      <c r="K1079" s="191"/>
      <c r="L1079" s="196"/>
      <c r="M1079" s="197" t="s">
        <v>1</v>
      </c>
      <c r="N1079" s="198" t="s">
        <v>41</v>
      </c>
      <c r="P1079" s="157">
        <f>O1079*H1079</f>
        <v>0</v>
      </c>
      <c r="Q1079" s="157">
        <v>0</v>
      </c>
      <c r="R1079" s="157">
        <f>Q1079*H1079</f>
        <v>0</v>
      </c>
      <c r="S1079" s="157">
        <v>0</v>
      </c>
      <c r="T1079" s="158">
        <f>S1079*H1079</f>
        <v>0</v>
      </c>
      <c r="AR1079" s="159" t="s">
        <v>566</v>
      </c>
      <c r="AT1079" s="159" t="s">
        <v>891</v>
      </c>
      <c r="AU1079" s="159" t="s">
        <v>88</v>
      </c>
      <c r="AY1079" s="17" t="s">
        <v>371</v>
      </c>
      <c r="BE1079" s="160">
        <f>IF(N1079="základná",J1079,0)</f>
        <v>0</v>
      </c>
      <c r="BF1079" s="160">
        <f>IF(N1079="znížená",J1079,0)</f>
        <v>0</v>
      </c>
      <c r="BG1079" s="160">
        <f>IF(N1079="zákl. prenesená",J1079,0)</f>
        <v>0</v>
      </c>
      <c r="BH1079" s="160">
        <f>IF(N1079="zníž. prenesená",J1079,0)</f>
        <v>0</v>
      </c>
      <c r="BI1079" s="160">
        <f>IF(N1079="nulová",J1079,0)</f>
        <v>0</v>
      </c>
      <c r="BJ1079" s="17" t="s">
        <v>88</v>
      </c>
      <c r="BK1079" s="160">
        <f>ROUND(I1079*H1079,2)</f>
        <v>0</v>
      </c>
      <c r="BL1079" s="17" t="s">
        <v>461</v>
      </c>
      <c r="BM1079" s="159" t="s">
        <v>4892</v>
      </c>
    </row>
    <row r="1080" spans="2:65" s="13" customFormat="1" ht="11.25" x14ac:dyDescent="0.2">
      <c r="B1080" s="168"/>
      <c r="D1080" s="162" t="s">
        <v>379</v>
      </c>
      <c r="E1080" s="169" t="s">
        <v>1</v>
      </c>
      <c r="F1080" s="170" t="s">
        <v>4893</v>
      </c>
      <c r="H1080" s="171">
        <v>350.93099999999998</v>
      </c>
      <c r="I1080" s="172"/>
      <c r="L1080" s="168"/>
      <c r="M1080" s="173"/>
      <c r="T1080" s="174"/>
      <c r="AT1080" s="169" t="s">
        <v>379</v>
      </c>
      <c r="AU1080" s="169" t="s">
        <v>88</v>
      </c>
      <c r="AV1080" s="13" t="s">
        <v>88</v>
      </c>
      <c r="AW1080" s="13" t="s">
        <v>31</v>
      </c>
      <c r="AX1080" s="13" t="s">
        <v>75</v>
      </c>
      <c r="AY1080" s="169" t="s">
        <v>371</v>
      </c>
    </row>
    <row r="1081" spans="2:65" s="15" customFormat="1" ht="11.25" x14ac:dyDescent="0.2">
      <c r="B1081" s="182"/>
      <c r="D1081" s="162" t="s">
        <v>379</v>
      </c>
      <c r="E1081" s="183" t="s">
        <v>1</v>
      </c>
      <c r="F1081" s="184" t="s">
        <v>385</v>
      </c>
      <c r="H1081" s="185">
        <v>350.93099999999998</v>
      </c>
      <c r="I1081" s="186"/>
      <c r="L1081" s="182"/>
      <c r="M1081" s="187"/>
      <c r="T1081" s="188"/>
      <c r="AT1081" s="183" t="s">
        <v>379</v>
      </c>
      <c r="AU1081" s="183" t="s">
        <v>88</v>
      </c>
      <c r="AV1081" s="15" t="s">
        <v>377</v>
      </c>
      <c r="AW1081" s="15" t="s">
        <v>31</v>
      </c>
      <c r="AX1081" s="15" t="s">
        <v>82</v>
      </c>
      <c r="AY1081" s="183" t="s">
        <v>371</v>
      </c>
    </row>
    <row r="1082" spans="2:65" s="1" customFormat="1" ht="24.2" customHeight="1" x14ac:dyDescent="0.2">
      <c r="B1082" s="147"/>
      <c r="C1082" s="148" t="s">
        <v>1754</v>
      </c>
      <c r="D1082" s="148" t="s">
        <v>373</v>
      </c>
      <c r="E1082" s="149" t="s">
        <v>4894</v>
      </c>
      <c r="F1082" s="150" t="s">
        <v>4895</v>
      </c>
      <c r="G1082" s="151" t="s">
        <v>376</v>
      </c>
      <c r="H1082" s="152">
        <v>37.08</v>
      </c>
      <c r="I1082" s="153"/>
      <c r="J1082" s="154">
        <f>ROUND(I1082*H1082,2)</f>
        <v>0</v>
      </c>
      <c r="K1082" s="150"/>
      <c r="L1082" s="32"/>
      <c r="M1082" s="155" t="s">
        <v>1</v>
      </c>
      <c r="N1082" s="156" t="s">
        <v>41</v>
      </c>
      <c r="P1082" s="157">
        <f>O1082*H1082</f>
        <v>0</v>
      </c>
      <c r="Q1082" s="157">
        <v>8.2100000000000001E-4</v>
      </c>
      <c r="R1082" s="157">
        <f>Q1082*H1082</f>
        <v>3.044268E-2</v>
      </c>
      <c r="S1082" s="157">
        <v>0</v>
      </c>
      <c r="T1082" s="158">
        <f>S1082*H1082</f>
        <v>0</v>
      </c>
      <c r="AR1082" s="159" t="s">
        <v>461</v>
      </c>
      <c r="AT1082" s="159" t="s">
        <v>373</v>
      </c>
      <c r="AU1082" s="159" t="s">
        <v>88</v>
      </c>
      <c r="AY1082" s="17" t="s">
        <v>371</v>
      </c>
      <c r="BE1082" s="160">
        <f>IF(N1082="základná",J1082,0)</f>
        <v>0</v>
      </c>
      <c r="BF1082" s="160">
        <f>IF(N1082="znížená",J1082,0)</f>
        <v>0</v>
      </c>
      <c r="BG1082" s="160">
        <f>IF(N1082="zákl. prenesená",J1082,0)</f>
        <v>0</v>
      </c>
      <c r="BH1082" s="160">
        <f>IF(N1082="zníž. prenesená",J1082,0)</f>
        <v>0</v>
      </c>
      <c r="BI1082" s="160">
        <f>IF(N1082="nulová",J1082,0)</f>
        <v>0</v>
      </c>
      <c r="BJ1082" s="17" t="s">
        <v>88</v>
      </c>
      <c r="BK1082" s="160">
        <f>ROUND(I1082*H1082,2)</f>
        <v>0</v>
      </c>
      <c r="BL1082" s="17" t="s">
        <v>461</v>
      </c>
      <c r="BM1082" s="159" t="s">
        <v>4896</v>
      </c>
    </row>
    <row r="1083" spans="2:65" s="13" customFormat="1" ht="11.25" x14ac:dyDescent="0.2">
      <c r="B1083" s="168"/>
      <c r="D1083" s="162" t="s">
        <v>379</v>
      </c>
      <c r="E1083" s="169" t="s">
        <v>1</v>
      </c>
      <c r="F1083" s="170" t="s">
        <v>4031</v>
      </c>
      <c r="H1083" s="171">
        <v>37.08</v>
      </c>
      <c r="I1083" s="172"/>
      <c r="L1083" s="168"/>
      <c r="M1083" s="173"/>
      <c r="T1083" s="174"/>
      <c r="AT1083" s="169" t="s">
        <v>379</v>
      </c>
      <c r="AU1083" s="169" t="s">
        <v>88</v>
      </c>
      <c r="AV1083" s="13" t="s">
        <v>88</v>
      </c>
      <c r="AW1083" s="13" t="s">
        <v>31</v>
      </c>
      <c r="AX1083" s="13" t="s">
        <v>75</v>
      </c>
      <c r="AY1083" s="169" t="s">
        <v>371</v>
      </c>
    </row>
    <row r="1084" spans="2:65" s="15" customFormat="1" ht="11.25" x14ac:dyDescent="0.2">
      <c r="B1084" s="182"/>
      <c r="D1084" s="162" t="s">
        <v>379</v>
      </c>
      <c r="E1084" s="183" t="s">
        <v>1</v>
      </c>
      <c r="F1084" s="184" t="s">
        <v>385</v>
      </c>
      <c r="H1084" s="185">
        <v>37.08</v>
      </c>
      <c r="I1084" s="186"/>
      <c r="L1084" s="182"/>
      <c r="M1084" s="187"/>
      <c r="T1084" s="188"/>
      <c r="AT1084" s="183" t="s">
        <v>379</v>
      </c>
      <c r="AU1084" s="183" t="s">
        <v>88</v>
      </c>
      <c r="AV1084" s="15" t="s">
        <v>377</v>
      </c>
      <c r="AW1084" s="15" t="s">
        <v>31</v>
      </c>
      <c r="AX1084" s="15" t="s">
        <v>82</v>
      </c>
      <c r="AY1084" s="183" t="s">
        <v>371</v>
      </c>
    </row>
    <row r="1085" spans="2:65" s="1" customFormat="1" ht="24.2" customHeight="1" x14ac:dyDescent="0.2">
      <c r="B1085" s="147"/>
      <c r="C1085" s="189" t="s">
        <v>1756</v>
      </c>
      <c r="D1085" s="189" t="s">
        <v>891</v>
      </c>
      <c r="E1085" s="190" t="s">
        <v>4897</v>
      </c>
      <c r="F1085" s="191" t="s">
        <v>4898</v>
      </c>
      <c r="G1085" s="192" t="s">
        <v>376</v>
      </c>
      <c r="H1085" s="193">
        <v>37.822000000000003</v>
      </c>
      <c r="I1085" s="194"/>
      <c r="J1085" s="195">
        <f>ROUND(I1085*H1085,2)</f>
        <v>0</v>
      </c>
      <c r="K1085" s="191"/>
      <c r="L1085" s="196"/>
      <c r="M1085" s="197" t="s">
        <v>1</v>
      </c>
      <c r="N1085" s="198" t="s">
        <v>41</v>
      </c>
      <c r="P1085" s="157">
        <f>O1085*H1085</f>
        <v>0</v>
      </c>
      <c r="Q1085" s="157">
        <v>9.6200000000000001E-3</v>
      </c>
      <c r="R1085" s="157">
        <f>Q1085*H1085</f>
        <v>0.36384764000000003</v>
      </c>
      <c r="S1085" s="157">
        <v>0</v>
      </c>
      <c r="T1085" s="158">
        <f>S1085*H1085</f>
        <v>0</v>
      </c>
      <c r="AR1085" s="159" t="s">
        <v>566</v>
      </c>
      <c r="AT1085" s="159" t="s">
        <v>891</v>
      </c>
      <c r="AU1085" s="159" t="s">
        <v>88</v>
      </c>
      <c r="AY1085" s="17" t="s">
        <v>371</v>
      </c>
      <c r="BE1085" s="160">
        <f>IF(N1085="základná",J1085,0)</f>
        <v>0</v>
      </c>
      <c r="BF1085" s="160">
        <f>IF(N1085="znížená",J1085,0)</f>
        <v>0</v>
      </c>
      <c r="BG1085" s="160">
        <f>IF(N1085="zákl. prenesená",J1085,0)</f>
        <v>0</v>
      </c>
      <c r="BH1085" s="160">
        <f>IF(N1085="zníž. prenesená",J1085,0)</f>
        <v>0</v>
      </c>
      <c r="BI1085" s="160">
        <f>IF(N1085="nulová",J1085,0)</f>
        <v>0</v>
      </c>
      <c r="BJ1085" s="17" t="s">
        <v>88</v>
      </c>
      <c r="BK1085" s="160">
        <f>ROUND(I1085*H1085,2)</f>
        <v>0</v>
      </c>
      <c r="BL1085" s="17" t="s">
        <v>461</v>
      </c>
      <c r="BM1085" s="159" t="s">
        <v>4899</v>
      </c>
    </row>
    <row r="1086" spans="2:65" s="13" customFormat="1" ht="11.25" x14ac:dyDescent="0.2">
      <c r="B1086" s="168"/>
      <c r="D1086" s="162" t="s">
        <v>379</v>
      </c>
      <c r="E1086" s="169" t="s">
        <v>1</v>
      </c>
      <c r="F1086" s="170" t="s">
        <v>4900</v>
      </c>
      <c r="H1086" s="171">
        <v>37.822000000000003</v>
      </c>
      <c r="I1086" s="172"/>
      <c r="L1086" s="168"/>
      <c r="M1086" s="173"/>
      <c r="T1086" s="174"/>
      <c r="AT1086" s="169" t="s">
        <v>379</v>
      </c>
      <c r="AU1086" s="169" t="s">
        <v>88</v>
      </c>
      <c r="AV1086" s="13" t="s">
        <v>88</v>
      </c>
      <c r="AW1086" s="13" t="s">
        <v>31</v>
      </c>
      <c r="AX1086" s="13" t="s">
        <v>75</v>
      </c>
      <c r="AY1086" s="169" t="s">
        <v>371</v>
      </c>
    </row>
    <row r="1087" spans="2:65" s="15" customFormat="1" ht="11.25" x14ac:dyDescent="0.2">
      <c r="B1087" s="182"/>
      <c r="D1087" s="162" t="s">
        <v>379</v>
      </c>
      <c r="E1087" s="183" t="s">
        <v>1</v>
      </c>
      <c r="F1087" s="184" t="s">
        <v>385</v>
      </c>
      <c r="H1087" s="185">
        <v>37.822000000000003</v>
      </c>
      <c r="I1087" s="186"/>
      <c r="L1087" s="182"/>
      <c r="M1087" s="187"/>
      <c r="T1087" s="188"/>
      <c r="AT1087" s="183" t="s">
        <v>379</v>
      </c>
      <c r="AU1087" s="183" t="s">
        <v>88</v>
      </c>
      <c r="AV1087" s="15" t="s">
        <v>377</v>
      </c>
      <c r="AW1087" s="15" t="s">
        <v>31</v>
      </c>
      <c r="AX1087" s="15" t="s">
        <v>82</v>
      </c>
      <c r="AY1087" s="183" t="s">
        <v>371</v>
      </c>
    </row>
    <row r="1088" spans="2:65" s="1" customFormat="1" ht="24.2" customHeight="1" x14ac:dyDescent="0.2">
      <c r="B1088" s="147"/>
      <c r="C1088" s="148" t="s">
        <v>1758</v>
      </c>
      <c r="D1088" s="148" t="s">
        <v>373</v>
      </c>
      <c r="E1088" s="149" t="s">
        <v>4901</v>
      </c>
      <c r="F1088" s="150" t="s">
        <v>4902</v>
      </c>
      <c r="G1088" s="151" t="s">
        <v>1408</v>
      </c>
      <c r="H1088" s="199"/>
      <c r="I1088" s="153"/>
      <c r="J1088" s="154">
        <f>ROUND(I1088*H1088,2)</f>
        <v>0</v>
      </c>
      <c r="K1088" s="150"/>
      <c r="L1088" s="32"/>
      <c r="M1088" s="155" t="s">
        <v>1</v>
      </c>
      <c r="N1088" s="156" t="s">
        <v>41</v>
      </c>
      <c r="P1088" s="157">
        <f>O1088*H1088</f>
        <v>0</v>
      </c>
      <c r="Q1088" s="157">
        <v>0</v>
      </c>
      <c r="R1088" s="157">
        <f>Q1088*H1088</f>
        <v>0</v>
      </c>
      <c r="S1088" s="157">
        <v>0</v>
      </c>
      <c r="T1088" s="158">
        <f>S1088*H1088</f>
        <v>0</v>
      </c>
      <c r="AR1088" s="159" t="s">
        <v>461</v>
      </c>
      <c r="AT1088" s="159" t="s">
        <v>373</v>
      </c>
      <c r="AU1088" s="159" t="s">
        <v>88</v>
      </c>
      <c r="AY1088" s="17" t="s">
        <v>371</v>
      </c>
      <c r="BE1088" s="160">
        <f>IF(N1088="základná",J1088,0)</f>
        <v>0</v>
      </c>
      <c r="BF1088" s="160">
        <f>IF(N1088="znížená",J1088,0)</f>
        <v>0</v>
      </c>
      <c r="BG1088" s="160">
        <f>IF(N1088="zákl. prenesená",J1088,0)</f>
        <v>0</v>
      </c>
      <c r="BH1088" s="160">
        <f>IF(N1088="zníž. prenesená",J1088,0)</f>
        <v>0</v>
      </c>
      <c r="BI1088" s="160">
        <f>IF(N1088="nulová",J1088,0)</f>
        <v>0</v>
      </c>
      <c r="BJ1088" s="17" t="s">
        <v>88</v>
      </c>
      <c r="BK1088" s="160">
        <f>ROUND(I1088*H1088,2)</f>
        <v>0</v>
      </c>
      <c r="BL1088" s="17" t="s">
        <v>461</v>
      </c>
      <c r="BM1088" s="159" t="s">
        <v>4903</v>
      </c>
    </row>
    <row r="1089" spans="2:65" s="11" customFormat="1" ht="22.9" customHeight="1" x14ac:dyDescent="0.2">
      <c r="B1089" s="136"/>
      <c r="D1089" s="137" t="s">
        <v>74</v>
      </c>
      <c r="E1089" s="145" t="s">
        <v>4904</v>
      </c>
      <c r="F1089" s="145" t="s">
        <v>4905</v>
      </c>
      <c r="I1089" s="139"/>
      <c r="J1089" s="146">
        <f>BK1089</f>
        <v>0</v>
      </c>
      <c r="L1089" s="136"/>
      <c r="M1089" s="140"/>
      <c r="P1089" s="141">
        <f>SUM(P1090:P1127)</f>
        <v>0</v>
      </c>
      <c r="R1089" s="141">
        <f>SUM(R1090:R1127)</f>
        <v>6.8304188650000004</v>
      </c>
      <c r="T1089" s="142">
        <f>SUM(T1090:T1127)</f>
        <v>3.1999070000000001</v>
      </c>
      <c r="AR1089" s="137" t="s">
        <v>88</v>
      </c>
      <c r="AT1089" s="143" t="s">
        <v>74</v>
      </c>
      <c r="AU1089" s="143" t="s">
        <v>82</v>
      </c>
      <c r="AY1089" s="137" t="s">
        <v>371</v>
      </c>
      <c r="BK1089" s="144">
        <f>SUM(BK1090:BK1127)</f>
        <v>0</v>
      </c>
    </row>
    <row r="1090" spans="2:65" s="1" customFormat="1" ht="24.2" customHeight="1" x14ac:dyDescent="0.2">
      <c r="B1090" s="147"/>
      <c r="C1090" s="148" t="s">
        <v>1762</v>
      </c>
      <c r="D1090" s="148" t="s">
        <v>373</v>
      </c>
      <c r="E1090" s="149" t="s">
        <v>4906</v>
      </c>
      <c r="F1090" s="150" t="s">
        <v>4907</v>
      </c>
      <c r="G1090" s="151" t="s">
        <v>489</v>
      </c>
      <c r="H1090" s="152">
        <v>1420.6569999999999</v>
      </c>
      <c r="I1090" s="153"/>
      <c r="J1090" s="154">
        <f>ROUND(I1090*H1090,2)</f>
        <v>0</v>
      </c>
      <c r="K1090" s="150"/>
      <c r="L1090" s="32"/>
      <c r="M1090" s="155" t="s">
        <v>1</v>
      </c>
      <c r="N1090" s="156" t="s">
        <v>41</v>
      </c>
      <c r="P1090" s="157">
        <f>O1090*H1090</f>
        <v>0</v>
      </c>
      <c r="Q1090" s="157">
        <v>0</v>
      </c>
      <c r="R1090" s="157">
        <f>Q1090*H1090</f>
        <v>0</v>
      </c>
      <c r="S1090" s="157">
        <v>1E-3</v>
      </c>
      <c r="T1090" s="158">
        <f>S1090*H1090</f>
        <v>1.4206570000000001</v>
      </c>
      <c r="AR1090" s="159" t="s">
        <v>461</v>
      </c>
      <c r="AT1090" s="159" t="s">
        <v>373</v>
      </c>
      <c r="AU1090" s="159" t="s">
        <v>88</v>
      </c>
      <c r="AY1090" s="17" t="s">
        <v>371</v>
      </c>
      <c r="BE1090" s="160">
        <f>IF(N1090="základná",J1090,0)</f>
        <v>0</v>
      </c>
      <c r="BF1090" s="160">
        <f>IF(N1090="znížená",J1090,0)</f>
        <v>0</v>
      </c>
      <c r="BG1090" s="160">
        <f>IF(N1090="zákl. prenesená",J1090,0)</f>
        <v>0</v>
      </c>
      <c r="BH1090" s="160">
        <f>IF(N1090="zníž. prenesená",J1090,0)</f>
        <v>0</v>
      </c>
      <c r="BI1090" s="160">
        <f>IF(N1090="nulová",J1090,0)</f>
        <v>0</v>
      </c>
      <c r="BJ1090" s="17" t="s">
        <v>88</v>
      </c>
      <c r="BK1090" s="160">
        <f>ROUND(I1090*H1090,2)</f>
        <v>0</v>
      </c>
      <c r="BL1090" s="17" t="s">
        <v>461</v>
      </c>
      <c r="BM1090" s="159" t="s">
        <v>4908</v>
      </c>
    </row>
    <row r="1091" spans="2:65" s="13" customFormat="1" ht="11.25" x14ac:dyDescent="0.2">
      <c r="B1091" s="168"/>
      <c r="D1091" s="162" t="s">
        <v>379</v>
      </c>
      <c r="E1091" s="169" t="s">
        <v>1</v>
      </c>
      <c r="F1091" s="170" t="s">
        <v>4909</v>
      </c>
      <c r="H1091" s="171">
        <v>1420.6569999999999</v>
      </c>
      <c r="I1091" s="172"/>
      <c r="L1091" s="168"/>
      <c r="M1091" s="173"/>
      <c r="T1091" s="174"/>
      <c r="AT1091" s="169" t="s">
        <v>379</v>
      </c>
      <c r="AU1091" s="169" t="s">
        <v>88</v>
      </c>
      <c r="AV1091" s="13" t="s">
        <v>88</v>
      </c>
      <c r="AW1091" s="13" t="s">
        <v>31</v>
      </c>
      <c r="AX1091" s="13" t="s">
        <v>75</v>
      </c>
      <c r="AY1091" s="169" t="s">
        <v>371</v>
      </c>
    </row>
    <row r="1092" spans="2:65" s="14" customFormat="1" ht="11.25" x14ac:dyDescent="0.2">
      <c r="B1092" s="175"/>
      <c r="D1092" s="162" t="s">
        <v>379</v>
      </c>
      <c r="E1092" s="176" t="s">
        <v>4017</v>
      </c>
      <c r="F1092" s="177" t="s">
        <v>383</v>
      </c>
      <c r="H1092" s="178">
        <v>1420.6569999999999</v>
      </c>
      <c r="I1092" s="179"/>
      <c r="L1092" s="175"/>
      <c r="M1092" s="180"/>
      <c r="T1092" s="181"/>
      <c r="AT1092" s="176" t="s">
        <v>379</v>
      </c>
      <c r="AU1092" s="176" t="s">
        <v>88</v>
      </c>
      <c r="AV1092" s="14" t="s">
        <v>384</v>
      </c>
      <c r="AW1092" s="14" t="s">
        <v>31</v>
      </c>
      <c r="AX1092" s="14" t="s">
        <v>75</v>
      </c>
      <c r="AY1092" s="176" t="s">
        <v>371</v>
      </c>
    </row>
    <row r="1093" spans="2:65" s="15" customFormat="1" ht="11.25" x14ac:dyDescent="0.2">
      <c r="B1093" s="182"/>
      <c r="D1093" s="162" t="s">
        <v>379</v>
      </c>
      <c r="E1093" s="183" t="s">
        <v>1</v>
      </c>
      <c r="F1093" s="184" t="s">
        <v>385</v>
      </c>
      <c r="H1093" s="185">
        <v>1420.6569999999999</v>
      </c>
      <c r="I1093" s="186"/>
      <c r="L1093" s="182"/>
      <c r="M1093" s="187"/>
      <c r="T1093" s="188"/>
      <c r="AT1093" s="183" t="s">
        <v>379</v>
      </c>
      <c r="AU1093" s="183" t="s">
        <v>88</v>
      </c>
      <c r="AV1093" s="15" t="s">
        <v>377</v>
      </c>
      <c r="AW1093" s="15" t="s">
        <v>31</v>
      </c>
      <c r="AX1093" s="15" t="s">
        <v>82</v>
      </c>
      <c r="AY1093" s="183" t="s">
        <v>371</v>
      </c>
    </row>
    <row r="1094" spans="2:65" s="1" customFormat="1" ht="24.2" customHeight="1" x14ac:dyDescent="0.2">
      <c r="B1094" s="147"/>
      <c r="C1094" s="148" t="s">
        <v>1766</v>
      </c>
      <c r="D1094" s="148" t="s">
        <v>373</v>
      </c>
      <c r="E1094" s="149" t="s">
        <v>4910</v>
      </c>
      <c r="F1094" s="150" t="s">
        <v>4911</v>
      </c>
      <c r="G1094" s="151" t="s">
        <v>489</v>
      </c>
      <c r="H1094" s="152">
        <v>1420.6569999999999</v>
      </c>
      <c r="I1094" s="153"/>
      <c r="J1094" s="154">
        <f>ROUND(I1094*H1094,2)</f>
        <v>0</v>
      </c>
      <c r="K1094" s="150"/>
      <c r="L1094" s="32"/>
      <c r="M1094" s="155" t="s">
        <v>1</v>
      </c>
      <c r="N1094" s="156" t="s">
        <v>41</v>
      </c>
      <c r="P1094" s="157">
        <f>O1094*H1094</f>
        <v>0</v>
      </c>
      <c r="Q1094" s="157">
        <v>4.5000000000000003E-5</v>
      </c>
      <c r="R1094" s="157">
        <f>Q1094*H1094</f>
        <v>6.3929564999999994E-2</v>
      </c>
      <c r="S1094" s="157">
        <v>0</v>
      </c>
      <c r="T1094" s="158">
        <f>S1094*H1094</f>
        <v>0</v>
      </c>
      <c r="AR1094" s="159" t="s">
        <v>461</v>
      </c>
      <c r="AT1094" s="159" t="s">
        <v>373</v>
      </c>
      <c r="AU1094" s="159" t="s">
        <v>88</v>
      </c>
      <c r="AY1094" s="17" t="s">
        <v>371</v>
      </c>
      <c r="BE1094" s="160">
        <f>IF(N1094="základná",J1094,0)</f>
        <v>0</v>
      </c>
      <c r="BF1094" s="160">
        <f>IF(N1094="znížená",J1094,0)</f>
        <v>0</v>
      </c>
      <c r="BG1094" s="160">
        <f>IF(N1094="zákl. prenesená",J1094,0)</f>
        <v>0</v>
      </c>
      <c r="BH1094" s="160">
        <f>IF(N1094="zníž. prenesená",J1094,0)</f>
        <v>0</v>
      </c>
      <c r="BI1094" s="160">
        <f>IF(N1094="nulová",J1094,0)</f>
        <v>0</v>
      </c>
      <c r="BJ1094" s="17" t="s">
        <v>88</v>
      </c>
      <c r="BK1094" s="160">
        <f>ROUND(I1094*H1094,2)</f>
        <v>0</v>
      </c>
      <c r="BL1094" s="17" t="s">
        <v>461</v>
      </c>
      <c r="BM1094" s="159" t="s">
        <v>4912</v>
      </c>
    </row>
    <row r="1095" spans="2:65" s="13" customFormat="1" ht="11.25" x14ac:dyDescent="0.2">
      <c r="B1095" s="168"/>
      <c r="D1095" s="162" t="s">
        <v>379</v>
      </c>
      <c r="E1095" s="169" t="s">
        <v>1</v>
      </c>
      <c r="F1095" s="170" t="s">
        <v>4017</v>
      </c>
      <c r="H1095" s="171">
        <v>1420.6569999999999</v>
      </c>
      <c r="I1095" s="172"/>
      <c r="L1095" s="168"/>
      <c r="M1095" s="173"/>
      <c r="T1095" s="174"/>
      <c r="AT1095" s="169" t="s">
        <v>379</v>
      </c>
      <c r="AU1095" s="169" t="s">
        <v>88</v>
      </c>
      <c r="AV1095" s="13" t="s">
        <v>88</v>
      </c>
      <c r="AW1095" s="13" t="s">
        <v>31</v>
      </c>
      <c r="AX1095" s="13" t="s">
        <v>75</v>
      </c>
      <c r="AY1095" s="169" t="s">
        <v>371</v>
      </c>
    </row>
    <row r="1096" spans="2:65" s="15" customFormat="1" ht="11.25" x14ac:dyDescent="0.2">
      <c r="B1096" s="182"/>
      <c r="D1096" s="162" t="s">
        <v>379</v>
      </c>
      <c r="E1096" s="183" t="s">
        <v>1</v>
      </c>
      <c r="F1096" s="184" t="s">
        <v>385</v>
      </c>
      <c r="H1096" s="185">
        <v>1420.6569999999999</v>
      </c>
      <c r="I1096" s="186"/>
      <c r="L1096" s="182"/>
      <c r="M1096" s="187"/>
      <c r="T1096" s="188"/>
      <c r="AT1096" s="183" t="s">
        <v>379</v>
      </c>
      <c r="AU1096" s="183" t="s">
        <v>88</v>
      </c>
      <c r="AV1096" s="15" t="s">
        <v>377</v>
      </c>
      <c r="AW1096" s="15" t="s">
        <v>31</v>
      </c>
      <c r="AX1096" s="15" t="s">
        <v>82</v>
      </c>
      <c r="AY1096" s="183" t="s">
        <v>371</v>
      </c>
    </row>
    <row r="1097" spans="2:65" s="1" customFormat="1" ht="24.2" customHeight="1" x14ac:dyDescent="0.2">
      <c r="B1097" s="147"/>
      <c r="C1097" s="189" t="s">
        <v>1768</v>
      </c>
      <c r="D1097" s="189" t="s">
        <v>891</v>
      </c>
      <c r="E1097" s="190" t="s">
        <v>4913</v>
      </c>
      <c r="F1097" s="191" t="s">
        <v>4914</v>
      </c>
      <c r="G1097" s="192" t="s">
        <v>489</v>
      </c>
      <c r="H1097" s="193">
        <v>1449.07</v>
      </c>
      <c r="I1097" s="194"/>
      <c r="J1097" s="195">
        <f>ROUND(I1097*H1097,2)</f>
        <v>0</v>
      </c>
      <c r="K1097" s="191"/>
      <c r="L1097" s="196"/>
      <c r="M1097" s="197" t="s">
        <v>1</v>
      </c>
      <c r="N1097" s="198" t="s">
        <v>41</v>
      </c>
      <c r="P1097" s="157">
        <f>O1097*H1097</f>
        <v>0</v>
      </c>
      <c r="Q1097" s="157">
        <v>0</v>
      </c>
      <c r="R1097" s="157">
        <f>Q1097*H1097</f>
        <v>0</v>
      </c>
      <c r="S1097" s="157">
        <v>0</v>
      </c>
      <c r="T1097" s="158">
        <f>S1097*H1097</f>
        <v>0</v>
      </c>
      <c r="AR1097" s="159" t="s">
        <v>566</v>
      </c>
      <c r="AT1097" s="159" t="s">
        <v>891</v>
      </c>
      <c r="AU1097" s="159" t="s">
        <v>88</v>
      </c>
      <c r="AY1097" s="17" t="s">
        <v>371</v>
      </c>
      <c r="BE1097" s="160">
        <f>IF(N1097="základná",J1097,0)</f>
        <v>0</v>
      </c>
      <c r="BF1097" s="160">
        <f>IF(N1097="znížená",J1097,0)</f>
        <v>0</v>
      </c>
      <c r="BG1097" s="160">
        <f>IF(N1097="zákl. prenesená",J1097,0)</f>
        <v>0</v>
      </c>
      <c r="BH1097" s="160">
        <f>IF(N1097="zníž. prenesená",J1097,0)</f>
        <v>0</v>
      </c>
      <c r="BI1097" s="160">
        <f>IF(N1097="nulová",J1097,0)</f>
        <v>0</v>
      </c>
      <c r="BJ1097" s="17" t="s">
        <v>88</v>
      </c>
      <c r="BK1097" s="160">
        <f>ROUND(I1097*H1097,2)</f>
        <v>0</v>
      </c>
      <c r="BL1097" s="17" t="s">
        <v>461</v>
      </c>
      <c r="BM1097" s="159" t="s">
        <v>4915</v>
      </c>
    </row>
    <row r="1098" spans="2:65" s="13" customFormat="1" ht="11.25" x14ac:dyDescent="0.2">
      <c r="B1098" s="168"/>
      <c r="D1098" s="162" t="s">
        <v>379</v>
      </c>
      <c r="E1098" s="169" t="s">
        <v>1</v>
      </c>
      <c r="F1098" s="170" t="s">
        <v>4916</v>
      </c>
      <c r="H1098" s="171">
        <v>1449.07</v>
      </c>
      <c r="I1098" s="172"/>
      <c r="L1098" s="168"/>
      <c r="M1098" s="173"/>
      <c r="T1098" s="174"/>
      <c r="AT1098" s="169" t="s">
        <v>379</v>
      </c>
      <c r="AU1098" s="169" t="s">
        <v>88</v>
      </c>
      <c r="AV1098" s="13" t="s">
        <v>88</v>
      </c>
      <c r="AW1098" s="13" t="s">
        <v>31</v>
      </c>
      <c r="AX1098" s="13" t="s">
        <v>75</v>
      </c>
      <c r="AY1098" s="169" t="s">
        <v>371</v>
      </c>
    </row>
    <row r="1099" spans="2:65" s="15" customFormat="1" ht="11.25" x14ac:dyDescent="0.2">
      <c r="B1099" s="182"/>
      <c r="D1099" s="162" t="s">
        <v>379</v>
      </c>
      <c r="E1099" s="183" t="s">
        <v>1</v>
      </c>
      <c r="F1099" s="184" t="s">
        <v>385</v>
      </c>
      <c r="H1099" s="185">
        <v>1449.07</v>
      </c>
      <c r="I1099" s="186"/>
      <c r="L1099" s="182"/>
      <c r="M1099" s="187"/>
      <c r="T1099" s="188"/>
      <c r="AT1099" s="183" t="s">
        <v>379</v>
      </c>
      <c r="AU1099" s="183" t="s">
        <v>88</v>
      </c>
      <c r="AV1099" s="15" t="s">
        <v>377</v>
      </c>
      <c r="AW1099" s="15" t="s">
        <v>31</v>
      </c>
      <c r="AX1099" s="15" t="s">
        <v>82</v>
      </c>
      <c r="AY1099" s="183" t="s">
        <v>371</v>
      </c>
    </row>
    <row r="1100" spans="2:65" s="1" customFormat="1" ht="24.2" customHeight="1" x14ac:dyDescent="0.2">
      <c r="B1100" s="147"/>
      <c r="C1100" s="148" t="s">
        <v>1770</v>
      </c>
      <c r="D1100" s="148" t="s">
        <v>373</v>
      </c>
      <c r="E1100" s="149" t="s">
        <v>4917</v>
      </c>
      <c r="F1100" s="150" t="s">
        <v>4918</v>
      </c>
      <c r="G1100" s="151" t="s">
        <v>376</v>
      </c>
      <c r="H1100" s="152">
        <v>1779.25</v>
      </c>
      <c r="I1100" s="153"/>
      <c r="J1100" s="154">
        <f>ROUND(I1100*H1100,2)</f>
        <v>0</v>
      </c>
      <c r="K1100" s="150"/>
      <c r="L1100" s="32"/>
      <c r="M1100" s="155" t="s">
        <v>1</v>
      </c>
      <c r="N1100" s="156" t="s">
        <v>41</v>
      </c>
      <c r="P1100" s="157">
        <f>O1100*H1100</f>
        <v>0</v>
      </c>
      <c r="Q1100" s="157">
        <v>0</v>
      </c>
      <c r="R1100" s="157">
        <f>Q1100*H1100</f>
        <v>0</v>
      </c>
      <c r="S1100" s="157">
        <v>1E-3</v>
      </c>
      <c r="T1100" s="158">
        <f>S1100*H1100</f>
        <v>1.77925</v>
      </c>
      <c r="AR1100" s="159" t="s">
        <v>461</v>
      </c>
      <c r="AT1100" s="159" t="s">
        <v>373</v>
      </c>
      <c r="AU1100" s="159" t="s">
        <v>88</v>
      </c>
      <c r="AY1100" s="17" t="s">
        <v>371</v>
      </c>
      <c r="BE1100" s="160">
        <f>IF(N1100="základná",J1100,0)</f>
        <v>0</v>
      </c>
      <c r="BF1100" s="160">
        <f>IF(N1100="znížená",J1100,0)</f>
        <v>0</v>
      </c>
      <c r="BG1100" s="160">
        <f>IF(N1100="zákl. prenesená",J1100,0)</f>
        <v>0</v>
      </c>
      <c r="BH1100" s="160">
        <f>IF(N1100="zníž. prenesená",J1100,0)</f>
        <v>0</v>
      </c>
      <c r="BI1100" s="160">
        <f>IF(N1100="nulová",J1100,0)</f>
        <v>0</v>
      </c>
      <c r="BJ1100" s="17" t="s">
        <v>88</v>
      </c>
      <c r="BK1100" s="160">
        <f>ROUND(I1100*H1100,2)</f>
        <v>0</v>
      </c>
      <c r="BL1100" s="17" t="s">
        <v>461</v>
      </c>
      <c r="BM1100" s="159" t="s">
        <v>4919</v>
      </c>
    </row>
    <row r="1101" spans="2:65" s="12" customFormat="1" ht="11.25" x14ac:dyDescent="0.2">
      <c r="B1101" s="161"/>
      <c r="D1101" s="162" t="s">
        <v>379</v>
      </c>
      <c r="E1101" s="163" t="s">
        <v>1</v>
      </c>
      <c r="F1101" s="164" t="s">
        <v>4056</v>
      </c>
      <c r="H1101" s="163" t="s">
        <v>1</v>
      </c>
      <c r="I1101" s="165"/>
      <c r="L1101" s="161"/>
      <c r="M1101" s="166"/>
      <c r="T1101" s="167"/>
      <c r="AT1101" s="163" t="s">
        <v>379</v>
      </c>
      <c r="AU1101" s="163" t="s">
        <v>88</v>
      </c>
      <c r="AV1101" s="12" t="s">
        <v>82</v>
      </c>
      <c r="AW1101" s="12" t="s">
        <v>31</v>
      </c>
      <c r="AX1101" s="12" t="s">
        <v>75</v>
      </c>
      <c r="AY1101" s="163" t="s">
        <v>371</v>
      </c>
    </row>
    <row r="1102" spans="2:65" s="12" customFormat="1" ht="11.25" x14ac:dyDescent="0.2">
      <c r="B1102" s="161"/>
      <c r="D1102" s="162" t="s">
        <v>379</v>
      </c>
      <c r="E1102" s="163" t="s">
        <v>1</v>
      </c>
      <c r="F1102" s="164" t="s">
        <v>556</v>
      </c>
      <c r="H1102" s="163" t="s">
        <v>1</v>
      </c>
      <c r="I1102" s="165"/>
      <c r="L1102" s="161"/>
      <c r="M1102" s="166"/>
      <c r="T1102" s="167"/>
      <c r="AT1102" s="163" t="s">
        <v>379</v>
      </c>
      <c r="AU1102" s="163" t="s">
        <v>88</v>
      </c>
      <c r="AV1102" s="12" t="s">
        <v>82</v>
      </c>
      <c r="AW1102" s="12" t="s">
        <v>31</v>
      </c>
      <c r="AX1102" s="12" t="s">
        <v>75</v>
      </c>
      <c r="AY1102" s="163" t="s">
        <v>371</v>
      </c>
    </row>
    <row r="1103" spans="2:65" s="13" customFormat="1" ht="22.5" x14ac:dyDescent="0.2">
      <c r="B1103" s="168"/>
      <c r="D1103" s="162" t="s">
        <v>379</v>
      </c>
      <c r="E1103" s="169" t="s">
        <v>1</v>
      </c>
      <c r="F1103" s="170" t="s">
        <v>4920</v>
      </c>
      <c r="H1103" s="171">
        <v>282.31</v>
      </c>
      <c r="I1103" s="172"/>
      <c r="L1103" s="168"/>
      <c r="M1103" s="173"/>
      <c r="T1103" s="174"/>
      <c r="AT1103" s="169" t="s">
        <v>379</v>
      </c>
      <c r="AU1103" s="169" t="s">
        <v>88</v>
      </c>
      <c r="AV1103" s="13" t="s">
        <v>88</v>
      </c>
      <c r="AW1103" s="13" t="s">
        <v>31</v>
      </c>
      <c r="AX1103" s="13" t="s">
        <v>75</v>
      </c>
      <c r="AY1103" s="169" t="s">
        <v>371</v>
      </c>
    </row>
    <row r="1104" spans="2:65" s="13" customFormat="1" ht="22.5" x14ac:dyDescent="0.2">
      <c r="B1104" s="168"/>
      <c r="D1104" s="162" t="s">
        <v>379</v>
      </c>
      <c r="E1104" s="169" t="s">
        <v>1</v>
      </c>
      <c r="F1104" s="170" t="s">
        <v>4921</v>
      </c>
      <c r="H1104" s="171">
        <v>200.67</v>
      </c>
      <c r="I1104" s="172"/>
      <c r="L1104" s="168"/>
      <c r="M1104" s="173"/>
      <c r="T1104" s="174"/>
      <c r="AT1104" s="169" t="s">
        <v>379</v>
      </c>
      <c r="AU1104" s="169" t="s">
        <v>88</v>
      </c>
      <c r="AV1104" s="13" t="s">
        <v>88</v>
      </c>
      <c r="AW1104" s="13" t="s">
        <v>31</v>
      </c>
      <c r="AX1104" s="13" t="s">
        <v>75</v>
      </c>
      <c r="AY1104" s="169" t="s">
        <v>371</v>
      </c>
    </row>
    <row r="1105" spans="2:65" s="12" customFormat="1" ht="11.25" x14ac:dyDescent="0.2">
      <c r="B1105" s="161"/>
      <c r="D1105" s="162" t="s">
        <v>379</v>
      </c>
      <c r="E1105" s="163" t="s">
        <v>1</v>
      </c>
      <c r="F1105" s="164" t="s">
        <v>503</v>
      </c>
      <c r="H1105" s="163" t="s">
        <v>1</v>
      </c>
      <c r="I1105" s="165"/>
      <c r="L1105" s="161"/>
      <c r="M1105" s="166"/>
      <c r="T1105" s="167"/>
      <c r="AT1105" s="163" t="s">
        <v>379</v>
      </c>
      <c r="AU1105" s="163" t="s">
        <v>88</v>
      </c>
      <c r="AV1105" s="12" t="s">
        <v>82</v>
      </c>
      <c r="AW1105" s="12" t="s">
        <v>31</v>
      </c>
      <c r="AX1105" s="12" t="s">
        <v>75</v>
      </c>
      <c r="AY1105" s="163" t="s">
        <v>371</v>
      </c>
    </row>
    <row r="1106" spans="2:65" s="13" customFormat="1" ht="22.5" x14ac:dyDescent="0.2">
      <c r="B1106" s="168"/>
      <c r="D1106" s="162" t="s">
        <v>379</v>
      </c>
      <c r="E1106" s="169" t="s">
        <v>1</v>
      </c>
      <c r="F1106" s="170" t="s">
        <v>4922</v>
      </c>
      <c r="H1106" s="171">
        <v>413.64</v>
      </c>
      <c r="I1106" s="172"/>
      <c r="L1106" s="168"/>
      <c r="M1106" s="173"/>
      <c r="T1106" s="174"/>
      <c r="AT1106" s="169" t="s">
        <v>379</v>
      </c>
      <c r="AU1106" s="169" t="s">
        <v>88</v>
      </c>
      <c r="AV1106" s="13" t="s">
        <v>88</v>
      </c>
      <c r="AW1106" s="13" t="s">
        <v>31</v>
      </c>
      <c r="AX1106" s="13" t="s">
        <v>75</v>
      </c>
      <c r="AY1106" s="169" t="s">
        <v>371</v>
      </c>
    </row>
    <row r="1107" spans="2:65" s="13" customFormat="1" ht="22.5" x14ac:dyDescent="0.2">
      <c r="B1107" s="168"/>
      <c r="D1107" s="162" t="s">
        <v>379</v>
      </c>
      <c r="E1107" s="169" t="s">
        <v>1</v>
      </c>
      <c r="F1107" s="170" t="s">
        <v>4923</v>
      </c>
      <c r="H1107" s="171">
        <v>434.03</v>
      </c>
      <c r="I1107" s="172"/>
      <c r="L1107" s="168"/>
      <c r="M1107" s="173"/>
      <c r="T1107" s="174"/>
      <c r="AT1107" s="169" t="s">
        <v>379</v>
      </c>
      <c r="AU1107" s="169" t="s">
        <v>88</v>
      </c>
      <c r="AV1107" s="13" t="s">
        <v>88</v>
      </c>
      <c r="AW1107" s="13" t="s">
        <v>31</v>
      </c>
      <c r="AX1107" s="13" t="s">
        <v>75</v>
      </c>
      <c r="AY1107" s="169" t="s">
        <v>371</v>
      </c>
    </row>
    <row r="1108" spans="2:65" s="12" customFormat="1" ht="11.25" x14ac:dyDescent="0.2">
      <c r="B1108" s="161"/>
      <c r="D1108" s="162" t="s">
        <v>379</v>
      </c>
      <c r="E1108" s="163" t="s">
        <v>1</v>
      </c>
      <c r="F1108" s="164" t="s">
        <v>4105</v>
      </c>
      <c r="H1108" s="163" t="s">
        <v>1</v>
      </c>
      <c r="I1108" s="165"/>
      <c r="L1108" s="161"/>
      <c r="M1108" s="166"/>
      <c r="T1108" s="167"/>
      <c r="AT1108" s="163" t="s">
        <v>379</v>
      </c>
      <c r="AU1108" s="163" t="s">
        <v>88</v>
      </c>
      <c r="AV1108" s="12" t="s">
        <v>82</v>
      </c>
      <c r="AW1108" s="12" t="s">
        <v>31</v>
      </c>
      <c r="AX1108" s="12" t="s">
        <v>75</v>
      </c>
      <c r="AY1108" s="163" t="s">
        <v>371</v>
      </c>
    </row>
    <row r="1109" spans="2:65" s="13" customFormat="1" ht="22.5" x14ac:dyDescent="0.2">
      <c r="B1109" s="168"/>
      <c r="D1109" s="162" t="s">
        <v>379</v>
      </c>
      <c r="E1109" s="169" t="s">
        <v>1</v>
      </c>
      <c r="F1109" s="170" t="s">
        <v>4924</v>
      </c>
      <c r="H1109" s="171">
        <v>448.6</v>
      </c>
      <c r="I1109" s="172"/>
      <c r="L1109" s="168"/>
      <c r="M1109" s="173"/>
      <c r="T1109" s="174"/>
      <c r="AT1109" s="169" t="s">
        <v>379</v>
      </c>
      <c r="AU1109" s="169" t="s">
        <v>88</v>
      </c>
      <c r="AV1109" s="13" t="s">
        <v>88</v>
      </c>
      <c r="AW1109" s="13" t="s">
        <v>31</v>
      </c>
      <c r="AX1109" s="13" t="s">
        <v>75</v>
      </c>
      <c r="AY1109" s="169" t="s">
        <v>371</v>
      </c>
    </row>
    <row r="1110" spans="2:65" s="14" customFormat="1" ht="11.25" x14ac:dyDescent="0.2">
      <c r="B1110" s="175"/>
      <c r="D1110" s="162" t="s">
        <v>379</v>
      </c>
      <c r="E1110" s="176" t="s">
        <v>1</v>
      </c>
      <c r="F1110" s="177" t="s">
        <v>383</v>
      </c>
      <c r="H1110" s="178">
        <v>1779.25</v>
      </c>
      <c r="I1110" s="179"/>
      <c r="L1110" s="175"/>
      <c r="M1110" s="180"/>
      <c r="T1110" s="181"/>
      <c r="AT1110" s="176" t="s">
        <v>379</v>
      </c>
      <c r="AU1110" s="176" t="s">
        <v>88</v>
      </c>
      <c r="AV1110" s="14" t="s">
        <v>384</v>
      </c>
      <c r="AW1110" s="14" t="s">
        <v>31</v>
      </c>
      <c r="AX1110" s="14" t="s">
        <v>75</v>
      </c>
      <c r="AY1110" s="176" t="s">
        <v>371</v>
      </c>
    </row>
    <row r="1111" spans="2:65" s="15" customFormat="1" ht="11.25" x14ac:dyDescent="0.2">
      <c r="B1111" s="182"/>
      <c r="D1111" s="162" t="s">
        <v>379</v>
      </c>
      <c r="E1111" s="183" t="s">
        <v>4029</v>
      </c>
      <c r="F1111" s="184" t="s">
        <v>385</v>
      </c>
      <c r="H1111" s="185">
        <v>1779.25</v>
      </c>
      <c r="I1111" s="186"/>
      <c r="L1111" s="182"/>
      <c r="M1111" s="187"/>
      <c r="T1111" s="188"/>
      <c r="AT1111" s="183" t="s">
        <v>379</v>
      </c>
      <c r="AU1111" s="183" t="s">
        <v>88</v>
      </c>
      <c r="AV1111" s="15" t="s">
        <v>377</v>
      </c>
      <c r="AW1111" s="15" t="s">
        <v>31</v>
      </c>
      <c r="AX1111" s="15" t="s">
        <v>82</v>
      </c>
      <c r="AY1111" s="183" t="s">
        <v>371</v>
      </c>
    </row>
    <row r="1112" spans="2:65" s="1" customFormat="1" ht="24.2" customHeight="1" x14ac:dyDescent="0.2">
      <c r="B1112" s="147"/>
      <c r="C1112" s="148" t="s">
        <v>1774</v>
      </c>
      <c r="D1112" s="148" t="s">
        <v>373</v>
      </c>
      <c r="E1112" s="149" t="s">
        <v>4925</v>
      </c>
      <c r="F1112" s="150" t="s">
        <v>4926</v>
      </c>
      <c r="G1112" s="151" t="s">
        <v>376</v>
      </c>
      <c r="H1112" s="152">
        <v>1779.25</v>
      </c>
      <c r="I1112" s="153"/>
      <c r="J1112" s="154">
        <f>ROUND(I1112*H1112,2)</f>
        <v>0</v>
      </c>
      <c r="K1112" s="150"/>
      <c r="L1112" s="32"/>
      <c r="M1112" s="155" t="s">
        <v>1</v>
      </c>
      <c r="N1112" s="156" t="s">
        <v>41</v>
      </c>
      <c r="P1112" s="157">
        <f>O1112*H1112</f>
        <v>0</v>
      </c>
      <c r="Q1112" s="157">
        <v>2.9999999999999997E-4</v>
      </c>
      <c r="R1112" s="157">
        <f>Q1112*H1112</f>
        <v>0.533775</v>
      </c>
      <c r="S1112" s="157">
        <v>0</v>
      </c>
      <c r="T1112" s="158">
        <f>S1112*H1112</f>
        <v>0</v>
      </c>
      <c r="AR1112" s="159" t="s">
        <v>461</v>
      </c>
      <c r="AT1112" s="159" t="s">
        <v>373</v>
      </c>
      <c r="AU1112" s="159" t="s">
        <v>88</v>
      </c>
      <c r="AY1112" s="17" t="s">
        <v>371</v>
      </c>
      <c r="BE1112" s="160">
        <f>IF(N1112="základná",J1112,0)</f>
        <v>0</v>
      </c>
      <c r="BF1112" s="160">
        <f>IF(N1112="znížená",J1112,0)</f>
        <v>0</v>
      </c>
      <c r="BG1112" s="160">
        <f>IF(N1112="zákl. prenesená",J1112,0)</f>
        <v>0</v>
      </c>
      <c r="BH1112" s="160">
        <f>IF(N1112="zníž. prenesená",J1112,0)</f>
        <v>0</v>
      </c>
      <c r="BI1112" s="160">
        <f>IF(N1112="nulová",J1112,0)</f>
        <v>0</v>
      </c>
      <c r="BJ1112" s="17" t="s">
        <v>88</v>
      </c>
      <c r="BK1112" s="160">
        <f>ROUND(I1112*H1112,2)</f>
        <v>0</v>
      </c>
      <c r="BL1112" s="17" t="s">
        <v>461</v>
      </c>
      <c r="BM1112" s="159" t="s">
        <v>4927</v>
      </c>
    </row>
    <row r="1113" spans="2:65" s="13" customFormat="1" ht="11.25" x14ac:dyDescent="0.2">
      <c r="B1113" s="168"/>
      <c r="D1113" s="162" t="s">
        <v>379</v>
      </c>
      <c r="E1113" s="169" t="s">
        <v>1</v>
      </c>
      <c r="F1113" s="170" t="s">
        <v>4029</v>
      </c>
      <c r="H1113" s="171">
        <v>1779.25</v>
      </c>
      <c r="I1113" s="172"/>
      <c r="L1113" s="168"/>
      <c r="M1113" s="173"/>
      <c r="T1113" s="174"/>
      <c r="AT1113" s="169" t="s">
        <v>379</v>
      </c>
      <c r="AU1113" s="169" t="s">
        <v>88</v>
      </c>
      <c r="AV1113" s="13" t="s">
        <v>88</v>
      </c>
      <c r="AW1113" s="13" t="s">
        <v>31</v>
      </c>
      <c r="AX1113" s="13" t="s">
        <v>75</v>
      </c>
      <c r="AY1113" s="169" t="s">
        <v>371</v>
      </c>
    </row>
    <row r="1114" spans="2:65" s="14" customFormat="1" ht="11.25" x14ac:dyDescent="0.2">
      <c r="B1114" s="175"/>
      <c r="D1114" s="162" t="s">
        <v>379</v>
      </c>
      <c r="E1114" s="176" t="s">
        <v>1</v>
      </c>
      <c r="F1114" s="177" t="s">
        <v>383</v>
      </c>
      <c r="H1114" s="178">
        <v>1779.25</v>
      </c>
      <c r="I1114" s="179"/>
      <c r="L1114" s="175"/>
      <c r="M1114" s="180"/>
      <c r="T1114" s="181"/>
      <c r="AT1114" s="176" t="s">
        <v>379</v>
      </c>
      <c r="AU1114" s="176" t="s">
        <v>88</v>
      </c>
      <c r="AV1114" s="14" t="s">
        <v>384</v>
      </c>
      <c r="AW1114" s="14" t="s">
        <v>31</v>
      </c>
      <c r="AX1114" s="14" t="s">
        <v>75</v>
      </c>
      <c r="AY1114" s="176" t="s">
        <v>371</v>
      </c>
    </row>
    <row r="1115" spans="2:65" s="15" customFormat="1" ht="11.25" x14ac:dyDescent="0.2">
      <c r="B1115" s="182"/>
      <c r="D1115" s="162" t="s">
        <v>379</v>
      </c>
      <c r="E1115" s="183" t="s">
        <v>1</v>
      </c>
      <c r="F1115" s="184" t="s">
        <v>385</v>
      </c>
      <c r="H1115" s="185">
        <v>1779.25</v>
      </c>
      <c r="I1115" s="186"/>
      <c r="L1115" s="182"/>
      <c r="M1115" s="187"/>
      <c r="T1115" s="188"/>
      <c r="AT1115" s="183" t="s">
        <v>379</v>
      </c>
      <c r="AU1115" s="183" t="s">
        <v>88</v>
      </c>
      <c r="AV1115" s="15" t="s">
        <v>377</v>
      </c>
      <c r="AW1115" s="15" t="s">
        <v>31</v>
      </c>
      <c r="AX1115" s="15" t="s">
        <v>82</v>
      </c>
      <c r="AY1115" s="183" t="s">
        <v>371</v>
      </c>
    </row>
    <row r="1116" spans="2:65" s="1" customFormat="1" ht="24.2" customHeight="1" x14ac:dyDescent="0.2">
      <c r="B1116" s="147"/>
      <c r="C1116" s="189" t="s">
        <v>1777</v>
      </c>
      <c r="D1116" s="189" t="s">
        <v>891</v>
      </c>
      <c r="E1116" s="190" t="s">
        <v>4928</v>
      </c>
      <c r="F1116" s="191" t="s">
        <v>4929</v>
      </c>
      <c r="G1116" s="192" t="s">
        <v>376</v>
      </c>
      <c r="H1116" s="193">
        <v>2010.5530000000001</v>
      </c>
      <c r="I1116" s="194"/>
      <c r="J1116" s="195">
        <f>ROUND(I1116*H1116,2)</f>
        <v>0</v>
      </c>
      <c r="K1116" s="191"/>
      <c r="L1116" s="196"/>
      <c r="M1116" s="197" t="s">
        <v>1</v>
      </c>
      <c r="N1116" s="198" t="s">
        <v>41</v>
      </c>
      <c r="P1116" s="157">
        <f>O1116*H1116</f>
        <v>0</v>
      </c>
      <c r="Q1116" s="157">
        <v>3.0999999999999999E-3</v>
      </c>
      <c r="R1116" s="157">
        <f>Q1116*H1116</f>
        <v>6.2327143000000005</v>
      </c>
      <c r="S1116" s="157">
        <v>0</v>
      </c>
      <c r="T1116" s="158">
        <f>S1116*H1116</f>
        <v>0</v>
      </c>
      <c r="AR1116" s="159" t="s">
        <v>566</v>
      </c>
      <c r="AT1116" s="159" t="s">
        <v>891</v>
      </c>
      <c r="AU1116" s="159" t="s">
        <v>88</v>
      </c>
      <c r="AY1116" s="17" t="s">
        <v>371</v>
      </c>
      <c r="BE1116" s="160">
        <f>IF(N1116="základná",J1116,0)</f>
        <v>0</v>
      </c>
      <c r="BF1116" s="160">
        <f>IF(N1116="znížená",J1116,0)</f>
        <v>0</v>
      </c>
      <c r="BG1116" s="160">
        <f>IF(N1116="zákl. prenesená",J1116,0)</f>
        <v>0</v>
      </c>
      <c r="BH1116" s="160">
        <f>IF(N1116="zníž. prenesená",J1116,0)</f>
        <v>0</v>
      </c>
      <c r="BI1116" s="160">
        <f>IF(N1116="nulová",J1116,0)</f>
        <v>0</v>
      </c>
      <c r="BJ1116" s="17" t="s">
        <v>88</v>
      </c>
      <c r="BK1116" s="160">
        <f>ROUND(I1116*H1116,2)</f>
        <v>0</v>
      </c>
      <c r="BL1116" s="17" t="s">
        <v>461</v>
      </c>
      <c r="BM1116" s="159" t="s">
        <v>4930</v>
      </c>
    </row>
    <row r="1117" spans="2:65" s="13" customFormat="1" ht="11.25" x14ac:dyDescent="0.2">
      <c r="B1117" s="168"/>
      <c r="D1117" s="162" t="s">
        <v>379</v>
      </c>
      <c r="E1117" s="169" t="s">
        <v>1</v>
      </c>
      <c r="F1117" s="170" t="s">
        <v>4931</v>
      </c>
      <c r="H1117" s="171">
        <v>1814.835</v>
      </c>
      <c r="I1117" s="172"/>
      <c r="L1117" s="168"/>
      <c r="M1117" s="173"/>
      <c r="T1117" s="174"/>
      <c r="AT1117" s="169" t="s">
        <v>379</v>
      </c>
      <c r="AU1117" s="169" t="s">
        <v>88</v>
      </c>
      <c r="AV1117" s="13" t="s">
        <v>88</v>
      </c>
      <c r="AW1117" s="13" t="s">
        <v>31</v>
      </c>
      <c r="AX1117" s="13" t="s">
        <v>75</v>
      </c>
      <c r="AY1117" s="169" t="s">
        <v>371</v>
      </c>
    </row>
    <row r="1118" spans="2:65" s="13" customFormat="1" ht="11.25" x14ac:dyDescent="0.2">
      <c r="B1118" s="168"/>
      <c r="D1118" s="162" t="s">
        <v>379</v>
      </c>
      <c r="E1118" s="169" t="s">
        <v>1</v>
      </c>
      <c r="F1118" s="170" t="s">
        <v>4932</v>
      </c>
      <c r="H1118" s="171">
        <v>195.71799999999999</v>
      </c>
      <c r="I1118" s="172"/>
      <c r="L1118" s="168"/>
      <c r="M1118" s="173"/>
      <c r="T1118" s="174"/>
      <c r="AT1118" s="169" t="s">
        <v>379</v>
      </c>
      <c r="AU1118" s="169" t="s">
        <v>88</v>
      </c>
      <c r="AV1118" s="13" t="s">
        <v>88</v>
      </c>
      <c r="AW1118" s="13" t="s">
        <v>31</v>
      </c>
      <c r="AX1118" s="13" t="s">
        <v>75</v>
      </c>
      <c r="AY1118" s="169" t="s">
        <v>371</v>
      </c>
    </row>
    <row r="1119" spans="2:65" s="15" customFormat="1" ht="11.25" x14ac:dyDescent="0.2">
      <c r="B1119" s="182"/>
      <c r="D1119" s="162" t="s">
        <v>379</v>
      </c>
      <c r="E1119" s="183" t="s">
        <v>1</v>
      </c>
      <c r="F1119" s="184" t="s">
        <v>385</v>
      </c>
      <c r="H1119" s="185">
        <v>2010.5530000000001</v>
      </c>
      <c r="I1119" s="186"/>
      <c r="L1119" s="182"/>
      <c r="M1119" s="187"/>
      <c r="T1119" s="188"/>
      <c r="AT1119" s="183" t="s">
        <v>379</v>
      </c>
      <c r="AU1119" s="183" t="s">
        <v>88</v>
      </c>
      <c r="AV1119" s="15" t="s">
        <v>377</v>
      </c>
      <c r="AW1119" s="15" t="s">
        <v>31</v>
      </c>
      <c r="AX1119" s="15" t="s">
        <v>82</v>
      </c>
      <c r="AY1119" s="183" t="s">
        <v>371</v>
      </c>
    </row>
    <row r="1120" spans="2:65" s="1" customFormat="1" ht="24" x14ac:dyDescent="0.2">
      <c r="B1120" s="147"/>
      <c r="C1120" s="148" t="s">
        <v>1779</v>
      </c>
      <c r="D1120" s="148" t="s">
        <v>373</v>
      </c>
      <c r="E1120" s="149" t="s">
        <v>4933</v>
      </c>
      <c r="F1120" s="150" t="s">
        <v>4934</v>
      </c>
      <c r="G1120" s="151" t="s">
        <v>376</v>
      </c>
      <c r="H1120" s="152">
        <v>3307.31</v>
      </c>
      <c r="I1120" s="153"/>
      <c r="J1120" s="154">
        <f>ROUND(I1120*H1120,2)</f>
        <v>0</v>
      </c>
      <c r="K1120" s="150"/>
      <c r="L1120" s="32"/>
      <c r="M1120" s="155" t="s">
        <v>1</v>
      </c>
      <c r="N1120" s="156" t="s">
        <v>41</v>
      </c>
      <c r="P1120" s="157">
        <f>O1120*H1120</f>
        <v>0</v>
      </c>
      <c r="Q1120" s="157">
        <v>0</v>
      </c>
      <c r="R1120" s="157">
        <f>Q1120*H1120</f>
        <v>0</v>
      </c>
      <c r="S1120" s="157">
        <v>0</v>
      </c>
      <c r="T1120" s="158">
        <f>S1120*H1120</f>
        <v>0</v>
      </c>
      <c r="AR1120" s="159" t="s">
        <v>461</v>
      </c>
      <c r="AT1120" s="159" t="s">
        <v>373</v>
      </c>
      <c r="AU1120" s="159" t="s">
        <v>88</v>
      </c>
      <c r="AY1120" s="17" t="s">
        <v>371</v>
      </c>
      <c r="BE1120" s="160">
        <f>IF(N1120="základná",J1120,0)</f>
        <v>0</v>
      </c>
      <c r="BF1120" s="160">
        <f>IF(N1120="znížená",J1120,0)</f>
        <v>0</v>
      </c>
      <c r="BG1120" s="160">
        <f>IF(N1120="zákl. prenesená",J1120,0)</f>
        <v>0</v>
      </c>
      <c r="BH1120" s="160">
        <f>IF(N1120="zníž. prenesená",J1120,0)</f>
        <v>0</v>
      </c>
      <c r="BI1120" s="160">
        <f>IF(N1120="nulová",J1120,0)</f>
        <v>0</v>
      </c>
      <c r="BJ1120" s="17" t="s">
        <v>88</v>
      </c>
      <c r="BK1120" s="160">
        <f>ROUND(I1120*H1120,2)</f>
        <v>0</v>
      </c>
      <c r="BL1120" s="17" t="s">
        <v>461</v>
      </c>
      <c r="BM1120" s="159" t="s">
        <v>4935</v>
      </c>
    </row>
    <row r="1121" spans="2:65" s="13" customFormat="1" ht="11.25" x14ac:dyDescent="0.2">
      <c r="B1121" s="168"/>
      <c r="D1121" s="162" t="s">
        <v>379</v>
      </c>
      <c r="E1121" s="169" t="s">
        <v>1</v>
      </c>
      <c r="F1121" s="170" t="s">
        <v>3968</v>
      </c>
      <c r="H1121" s="171">
        <v>3307.31</v>
      </c>
      <c r="I1121" s="172"/>
      <c r="L1121" s="168"/>
      <c r="M1121" s="173"/>
      <c r="T1121" s="174"/>
      <c r="AT1121" s="169" t="s">
        <v>379</v>
      </c>
      <c r="AU1121" s="169" t="s">
        <v>88</v>
      </c>
      <c r="AV1121" s="13" t="s">
        <v>88</v>
      </c>
      <c r="AW1121" s="13" t="s">
        <v>31</v>
      </c>
      <c r="AX1121" s="13" t="s">
        <v>75</v>
      </c>
      <c r="AY1121" s="169" t="s">
        <v>371</v>
      </c>
    </row>
    <row r="1122" spans="2:65" s="15" customFormat="1" ht="11.25" x14ac:dyDescent="0.2">
      <c r="B1122" s="182"/>
      <c r="D1122" s="162" t="s">
        <v>379</v>
      </c>
      <c r="E1122" s="183" t="s">
        <v>1</v>
      </c>
      <c r="F1122" s="184" t="s">
        <v>385</v>
      </c>
      <c r="H1122" s="185">
        <v>3307.31</v>
      </c>
      <c r="I1122" s="186"/>
      <c r="L1122" s="182"/>
      <c r="M1122" s="187"/>
      <c r="T1122" s="188"/>
      <c r="AT1122" s="183" t="s">
        <v>379</v>
      </c>
      <c r="AU1122" s="183" t="s">
        <v>88</v>
      </c>
      <c r="AV1122" s="15" t="s">
        <v>377</v>
      </c>
      <c r="AW1122" s="15" t="s">
        <v>31</v>
      </c>
      <c r="AX1122" s="15" t="s">
        <v>82</v>
      </c>
      <c r="AY1122" s="183" t="s">
        <v>371</v>
      </c>
    </row>
    <row r="1123" spans="2:65" s="1" customFormat="1" ht="24.2" customHeight="1" x14ac:dyDescent="0.2">
      <c r="B1123" s="147"/>
      <c r="C1123" s="148" t="s">
        <v>1783</v>
      </c>
      <c r="D1123" s="148" t="s">
        <v>373</v>
      </c>
      <c r="E1123" s="149" t="s">
        <v>4936</v>
      </c>
      <c r="F1123" s="150" t="s">
        <v>4937</v>
      </c>
      <c r="G1123" s="151" t="s">
        <v>489</v>
      </c>
      <c r="H1123" s="152">
        <v>1482.7080000000001</v>
      </c>
      <c r="I1123" s="153"/>
      <c r="J1123" s="154">
        <f>ROUND(I1123*H1123,2)</f>
        <v>0</v>
      </c>
      <c r="K1123" s="150"/>
      <c r="L1123" s="32"/>
      <c r="M1123" s="155" t="s">
        <v>1</v>
      </c>
      <c r="N1123" s="156" t="s">
        <v>41</v>
      </c>
      <c r="P1123" s="157">
        <f>O1123*H1123</f>
        <v>0</v>
      </c>
      <c r="Q1123" s="157">
        <v>0</v>
      </c>
      <c r="R1123" s="157">
        <f>Q1123*H1123</f>
        <v>0</v>
      </c>
      <c r="S1123" s="157">
        <v>0</v>
      </c>
      <c r="T1123" s="158">
        <f>S1123*H1123</f>
        <v>0</v>
      </c>
      <c r="AR1123" s="159" t="s">
        <v>461</v>
      </c>
      <c r="AT1123" s="159" t="s">
        <v>373</v>
      </c>
      <c r="AU1123" s="159" t="s">
        <v>88</v>
      </c>
      <c r="AY1123" s="17" t="s">
        <v>371</v>
      </c>
      <c r="BE1123" s="160">
        <f>IF(N1123="základná",J1123,0)</f>
        <v>0</v>
      </c>
      <c r="BF1123" s="160">
        <f>IF(N1123="znížená",J1123,0)</f>
        <v>0</v>
      </c>
      <c r="BG1123" s="160">
        <f>IF(N1123="zákl. prenesená",J1123,0)</f>
        <v>0</v>
      </c>
      <c r="BH1123" s="160">
        <f>IF(N1123="zníž. prenesená",J1123,0)</f>
        <v>0</v>
      </c>
      <c r="BI1123" s="160">
        <f>IF(N1123="nulová",J1123,0)</f>
        <v>0</v>
      </c>
      <c r="BJ1123" s="17" t="s">
        <v>88</v>
      </c>
      <c r="BK1123" s="160">
        <f>ROUND(I1123*H1123,2)</f>
        <v>0</v>
      </c>
      <c r="BL1123" s="17" t="s">
        <v>461</v>
      </c>
      <c r="BM1123" s="159" t="s">
        <v>4938</v>
      </c>
    </row>
    <row r="1124" spans="2:65" s="12" customFormat="1" ht="11.25" x14ac:dyDescent="0.2">
      <c r="B1124" s="161"/>
      <c r="D1124" s="162" t="s">
        <v>379</v>
      </c>
      <c r="E1124" s="163" t="s">
        <v>1</v>
      </c>
      <c r="F1124" s="164" t="s">
        <v>4939</v>
      </c>
      <c r="H1124" s="163" t="s">
        <v>1</v>
      </c>
      <c r="I1124" s="165"/>
      <c r="L1124" s="161"/>
      <c r="M1124" s="166"/>
      <c r="T1124" s="167"/>
      <c r="AT1124" s="163" t="s">
        <v>379</v>
      </c>
      <c r="AU1124" s="163" t="s">
        <v>88</v>
      </c>
      <c r="AV1124" s="12" t="s">
        <v>82</v>
      </c>
      <c r="AW1124" s="12" t="s">
        <v>31</v>
      </c>
      <c r="AX1124" s="12" t="s">
        <v>75</v>
      </c>
      <c r="AY1124" s="163" t="s">
        <v>371</v>
      </c>
    </row>
    <row r="1125" spans="2:65" s="13" customFormat="1" ht="11.25" x14ac:dyDescent="0.2">
      <c r="B1125" s="168"/>
      <c r="D1125" s="162" t="s">
        <v>379</v>
      </c>
      <c r="E1125" s="169" t="s">
        <v>1</v>
      </c>
      <c r="F1125" s="170" t="s">
        <v>4940</v>
      </c>
      <c r="H1125" s="171">
        <v>1482.7080000000001</v>
      </c>
      <c r="I1125" s="172"/>
      <c r="L1125" s="168"/>
      <c r="M1125" s="173"/>
      <c r="T1125" s="174"/>
      <c r="AT1125" s="169" t="s">
        <v>379</v>
      </c>
      <c r="AU1125" s="169" t="s">
        <v>88</v>
      </c>
      <c r="AV1125" s="13" t="s">
        <v>88</v>
      </c>
      <c r="AW1125" s="13" t="s">
        <v>31</v>
      </c>
      <c r="AX1125" s="13" t="s">
        <v>75</v>
      </c>
      <c r="AY1125" s="169" t="s">
        <v>371</v>
      </c>
    </row>
    <row r="1126" spans="2:65" s="15" customFormat="1" ht="11.25" x14ac:dyDescent="0.2">
      <c r="B1126" s="182"/>
      <c r="D1126" s="162" t="s">
        <v>379</v>
      </c>
      <c r="E1126" s="183" t="s">
        <v>1</v>
      </c>
      <c r="F1126" s="184" t="s">
        <v>385</v>
      </c>
      <c r="H1126" s="185">
        <v>1482.7080000000001</v>
      </c>
      <c r="I1126" s="186"/>
      <c r="L1126" s="182"/>
      <c r="M1126" s="187"/>
      <c r="T1126" s="188"/>
      <c r="AT1126" s="183" t="s">
        <v>379</v>
      </c>
      <c r="AU1126" s="183" t="s">
        <v>88</v>
      </c>
      <c r="AV1126" s="15" t="s">
        <v>377</v>
      </c>
      <c r="AW1126" s="15" t="s">
        <v>31</v>
      </c>
      <c r="AX1126" s="15" t="s">
        <v>82</v>
      </c>
      <c r="AY1126" s="183" t="s">
        <v>371</v>
      </c>
    </row>
    <row r="1127" spans="2:65" s="1" customFormat="1" ht="24.2" customHeight="1" x14ac:dyDescent="0.2">
      <c r="B1127" s="147"/>
      <c r="C1127" s="148" t="s">
        <v>1788</v>
      </c>
      <c r="D1127" s="148" t="s">
        <v>373</v>
      </c>
      <c r="E1127" s="149" t="s">
        <v>4941</v>
      </c>
      <c r="F1127" s="150" t="s">
        <v>4942</v>
      </c>
      <c r="G1127" s="151" t="s">
        <v>1408</v>
      </c>
      <c r="H1127" s="199"/>
      <c r="I1127" s="153"/>
      <c r="J1127" s="154">
        <f>ROUND(I1127*H1127,2)</f>
        <v>0</v>
      </c>
      <c r="K1127" s="150"/>
      <c r="L1127" s="32"/>
      <c r="M1127" s="155" t="s">
        <v>1</v>
      </c>
      <c r="N1127" s="156" t="s">
        <v>41</v>
      </c>
      <c r="P1127" s="157">
        <f>O1127*H1127</f>
        <v>0</v>
      </c>
      <c r="Q1127" s="157">
        <v>0</v>
      </c>
      <c r="R1127" s="157">
        <f>Q1127*H1127</f>
        <v>0</v>
      </c>
      <c r="S1127" s="157">
        <v>0</v>
      </c>
      <c r="T1127" s="158">
        <f>S1127*H1127</f>
        <v>0</v>
      </c>
      <c r="AR1127" s="159" t="s">
        <v>461</v>
      </c>
      <c r="AT1127" s="159" t="s">
        <v>373</v>
      </c>
      <c r="AU1127" s="159" t="s">
        <v>88</v>
      </c>
      <c r="AY1127" s="17" t="s">
        <v>371</v>
      </c>
      <c r="BE1127" s="160">
        <f>IF(N1127="základná",J1127,0)</f>
        <v>0</v>
      </c>
      <c r="BF1127" s="160">
        <f>IF(N1127="znížená",J1127,0)</f>
        <v>0</v>
      </c>
      <c r="BG1127" s="160">
        <f>IF(N1127="zákl. prenesená",J1127,0)</f>
        <v>0</v>
      </c>
      <c r="BH1127" s="160">
        <f>IF(N1127="zníž. prenesená",J1127,0)</f>
        <v>0</v>
      </c>
      <c r="BI1127" s="160">
        <f>IF(N1127="nulová",J1127,0)</f>
        <v>0</v>
      </c>
      <c r="BJ1127" s="17" t="s">
        <v>88</v>
      </c>
      <c r="BK1127" s="160">
        <f>ROUND(I1127*H1127,2)</f>
        <v>0</v>
      </c>
      <c r="BL1127" s="17" t="s">
        <v>461</v>
      </c>
      <c r="BM1127" s="159" t="s">
        <v>4943</v>
      </c>
    </row>
    <row r="1128" spans="2:65" s="11" customFormat="1" ht="22.9" customHeight="1" x14ac:dyDescent="0.2">
      <c r="B1128" s="136"/>
      <c r="D1128" s="137" t="s">
        <v>74</v>
      </c>
      <c r="E1128" s="145" t="s">
        <v>4944</v>
      </c>
      <c r="F1128" s="145" t="s">
        <v>4945</v>
      </c>
      <c r="I1128" s="139"/>
      <c r="J1128" s="146">
        <f>BK1128</f>
        <v>0</v>
      </c>
      <c r="L1128" s="136"/>
      <c r="M1128" s="140"/>
      <c r="P1128" s="141">
        <f>SUM(P1129:P1194)</f>
        <v>0</v>
      </c>
      <c r="R1128" s="141">
        <f>SUM(R1129:R1194)</f>
        <v>23.134030426499997</v>
      </c>
      <c r="T1128" s="142">
        <f>SUM(T1129:T1194)</f>
        <v>0</v>
      </c>
      <c r="AR1128" s="137" t="s">
        <v>88</v>
      </c>
      <c r="AT1128" s="143" t="s">
        <v>74</v>
      </c>
      <c r="AU1128" s="143" t="s">
        <v>82</v>
      </c>
      <c r="AY1128" s="137" t="s">
        <v>371</v>
      </c>
      <c r="BK1128" s="144">
        <f>SUM(BK1129:BK1194)</f>
        <v>0</v>
      </c>
    </row>
    <row r="1129" spans="2:65" s="1" customFormat="1" ht="24.2" customHeight="1" x14ac:dyDescent="0.2">
      <c r="B1129" s="147"/>
      <c r="C1129" s="148" t="s">
        <v>1792</v>
      </c>
      <c r="D1129" s="148" t="s">
        <v>373</v>
      </c>
      <c r="E1129" s="149" t="s">
        <v>4946</v>
      </c>
      <c r="F1129" s="150" t="s">
        <v>4947</v>
      </c>
      <c r="G1129" s="151" t="s">
        <v>376</v>
      </c>
      <c r="H1129" s="152">
        <v>785.577</v>
      </c>
      <c r="I1129" s="153"/>
      <c r="J1129" s="154">
        <f>ROUND(I1129*H1129,2)</f>
        <v>0</v>
      </c>
      <c r="K1129" s="150"/>
      <c r="L1129" s="32"/>
      <c r="M1129" s="155" t="s">
        <v>1</v>
      </c>
      <c r="N1129" s="156" t="s">
        <v>41</v>
      </c>
      <c r="P1129" s="157">
        <f>O1129*H1129</f>
        <v>0</v>
      </c>
      <c r="Q1129" s="157">
        <v>3.3644999999999999E-3</v>
      </c>
      <c r="R1129" s="157">
        <f>Q1129*H1129</f>
        <v>2.6430738164999998</v>
      </c>
      <c r="S1129" s="157">
        <v>0</v>
      </c>
      <c r="T1129" s="158">
        <f>S1129*H1129</f>
        <v>0</v>
      </c>
      <c r="AR1129" s="159" t="s">
        <v>461</v>
      </c>
      <c r="AT1129" s="159" t="s">
        <v>373</v>
      </c>
      <c r="AU1129" s="159" t="s">
        <v>88</v>
      </c>
      <c r="AY1129" s="17" t="s">
        <v>371</v>
      </c>
      <c r="BE1129" s="160">
        <f>IF(N1129="základná",J1129,0)</f>
        <v>0</v>
      </c>
      <c r="BF1129" s="160">
        <f>IF(N1129="znížená",J1129,0)</f>
        <v>0</v>
      </c>
      <c r="BG1129" s="160">
        <f>IF(N1129="zákl. prenesená",J1129,0)</f>
        <v>0</v>
      </c>
      <c r="BH1129" s="160">
        <f>IF(N1129="zníž. prenesená",J1129,0)</f>
        <v>0</v>
      </c>
      <c r="BI1129" s="160">
        <f>IF(N1129="nulová",J1129,0)</f>
        <v>0</v>
      </c>
      <c r="BJ1129" s="17" t="s">
        <v>88</v>
      </c>
      <c r="BK1129" s="160">
        <f>ROUND(I1129*H1129,2)</f>
        <v>0</v>
      </c>
      <c r="BL1129" s="17" t="s">
        <v>461</v>
      </c>
      <c r="BM1129" s="159" t="s">
        <v>4948</v>
      </c>
    </row>
    <row r="1130" spans="2:65" s="12" customFormat="1" ht="11.25" x14ac:dyDescent="0.2">
      <c r="B1130" s="161"/>
      <c r="D1130" s="162" t="s">
        <v>379</v>
      </c>
      <c r="E1130" s="163" t="s">
        <v>1</v>
      </c>
      <c r="F1130" s="164" t="s">
        <v>4056</v>
      </c>
      <c r="H1130" s="163" t="s">
        <v>1</v>
      </c>
      <c r="I1130" s="165"/>
      <c r="L1130" s="161"/>
      <c r="M1130" s="166"/>
      <c r="T1130" s="167"/>
      <c r="AT1130" s="163" t="s">
        <v>379</v>
      </c>
      <c r="AU1130" s="163" t="s">
        <v>88</v>
      </c>
      <c r="AV1130" s="12" t="s">
        <v>82</v>
      </c>
      <c r="AW1130" s="12" t="s">
        <v>31</v>
      </c>
      <c r="AX1130" s="12" t="s">
        <v>75</v>
      </c>
      <c r="AY1130" s="163" t="s">
        <v>371</v>
      </c>
    </row>
    <row r="1131" spans="2:65" s="12" customFormat="1" ht="11.25" x14ac:dyDescent="0.2">
      <c r="B1131" s="161"/>
      <c r="D1131" s="162" t="s">
        <v>379</v>
      </c>
      <c r="E1131" s="163" t="s">
        <v>1</v>
      </c>
      <c r="F1131" s="164" t="s">
        <v>4949</v>
      </c>
      <c r="H1131" s="163" t="s">
        <v>1</v>
      </c>
      <c r="I1131" s="165"/>
      <c r="L1131" s="161"/>
      <c r="M1131" s="166"/>
      <c r="T1131" s="167"/>
      <c r="AT1131" s="163" t="s">
        <v>379</v>
      </c>
      <c r="AU1131" s="163" t="s">
        <v>88</v>
      </c>
      <c r="AV1131" s="12" t="s">
        <v>82</v>
      </c>
      <c r="AW1131" s="12" t="s">
        <v>31</v>
      </c>
      <c r="AX1131" s="12" t="s">
        <v>75</v>
      </c>
      <c r="AY1131" s="163" t="s">
        <v>371</v>
      </c>
    </row>
    <row r="1132" spans="2:65" s="12" customFormat="1" ht="11.25" x14ac:dyDescent="0.2">
      <c r="B1132" s="161"/>
      <c r="D1132" s="162" t="s">
        <v>379</v>
      </c>
      <c r="E1132" s="163" t="s">
        <v>1</v>
      </c>
      <c r="F1132" s="164" t="s">
        <v>556</v>
      </c>
      <c r="H1132" s="163" t="s">
        <v>1</v>
      </c>
      <c r="I1132" s="165"/>
      <c r="L1132" s="161"/>
      <c r="M1132" s="166"/>
      <c r="T1132" s="167"/>
      <c r="AT1132" s="163" t="s">
        <v>379</v>
      </c>
      <c r="AU1132" s="163" t="s">
        <v>88</v>
      </c>
      <c r="AV1132" s="12" t="s">
        <v>82</v>
      </c>
      <c r="AW1132" s="12" t="s">
        <v>31</v>
      </c>
      <c r="AX1132" s="12" t="s">
        <v>75</v>
      </c>
      <c r="AY1132" s="163" t="s">
        <v>371</v>
      </c>
    </row>
    <row r="1133" spans="2:65" s="13" customFormat="1" ht="11.25" x14ac:dyDescent="0.2">
      <c r="B1133" s="168"/>
      <c r="D1133" s="162" t="s">
        <v>379</v>
      </c>
      <c r="E1133" s="169" t="s">
        <v>1</v>
      </c>
      <c r="F1133" s="170" t="s">
        <v>4366</v>
      </c>
      <c r="H1133" s="171">
        <v>13.44</v>
      </c>
      <c r="I1133" s="172"/>
      <c r="L1133" s="168"/>
      <c r="M1133" s="173"/>
      <c r="T1133" s="174"/>
      <c r="AT1133" s="169" t="s">
        <v>379</v>
      </c>
      <c r="AU1133" s="169" t="s">
        <v>88</v>
      </c>
      <c r="AV1133" s="13" t="s">
        <v>88</v>
      </c>
      <c r="AW1133" s="13" t="s">
        <v>31</v>
      </c>
      <c r="AX1133" s="13" t="s">
        <v>75</v>
      </c>
      <c r="AY1133" s="169" t="s">
        <v>371</v>
      </c>
    </row>
    <row r="1134" spans="2:65" s="13" customFormat="1" ht="11.25" x14ac:dyDescent="0.2">
      <c r="B1134" s="168"/>
      <c r="D1134" s="162" t="s">
        <v>379</v>
      </c>
      <c r="E1134" s="169" t="s">
        <v>1</v>
      </c>
      <c r="F1134" s="170" t="s">
        <v>4367</v>
      </c>
      <c r="H1134" s="171">
        <v>13.79</v>
      </c>
      <c r="I1134" s="172"/>
      <c r="L1134" s="168"/>
      <c r="M1134" s="173"/>
      <c r="T1134" s="174"/>
      <c r="AT1134" s="169" t="s">
        <v>379</v>
      </c>
      <c r="AU1134" s="169" t="s">
        <v>88</v>
      </c>
      <c r="AV1134" s="13" t="s">
        <v>88</v>
      </c>
      <c r="AW1134" s="13" t="s">
        <v>31</v>
      </c>
      <c r="AX1134" s="13" t="s">
        <v>75</v>
      </c>
      <c r="AY1134" s="169" t="s">
        <v>371</v>
      </c>
    </row>
    <row r="1135" spans="2:65" s="12" customFormat="1" ht="11.25" x14ac:dyDescent="0.2">
      <c r="B1135" s="161"/>
      <c r="D1135" s="162" t="s">
        <v>379</v>
      </c>
      <c r="E1135" s="163" t="s">
        <v>1</v>
      </c>
      <c r="F1135" s="164" t="s">
        <v>503</v>
      </c>
      <c r="H1135" s="163" t="s">
        <v>1</v>
      </c>
      <c r="I1135" s="165"/>
      <c r="L1135" s="161"/>
      <c r="M1135" s="166"/>
      <c r="T1135" s="167"/>
      <c r="AT1135" s="163" t="s">
        <v>379</v>
      </c>
      <c r="AU1135" s="163" t="s">
        <v>88</v>
      </c>
      <c r="AV1135" s="12" t="s">
        <v>82</v>
      </c>
      <c r="AW1135" s="12" t="s">
        <v>31</v>
      </c>
      <c r="AX1135" s="12" t="s">
        <v>75</v>
      </c>
      <c r="AY1135" s="163" t="s">
        <v>371</v>
      </c>
    </row>
    <row r="1136" spans="2:65" s="13" customFormat="1" ht="22.5" x14ac:dyDescent="0.2">
      <c r="B1136" s="168"/>
      <c r="D1136" s="162" t="s">
        <v>379</v>
      </c>
      <c r="E1136" s="169" t="s">
        <v>1</v>
      </c>
      <c r="F1136" s="170" t="s">
        <v>4368</v>
      </c>
      <c r="H1136" s="171">
        <v>30.413</v>
      </c>
      <c r="I1136" s="172"/>
      <c r="L1136" s="168"/>
      <c r="M1136" s="173"/>
      <c r="T1136" s="174"/>
      <c r="AT1136" s="169" t="s">
        <v>379</v>
      </c>
      <c r="AU1136" s="169" t="s">
        <v>88</v>
      </c>
      <c r="AV1136" s="13" t="s">
        <v>88</v>
      </c>
      <c r="AW1136" s="13" t="s">
        <v>31</v>
      </c>
      <c r="AX1136" s="13" t="s">
        <v>75</v>
      </c>
      <c r="AY1136" s="169" t="s">
        <v>371</v>
      </c>
    </row>
    <row r="1137" spans="2:51" s="12" customFormat="1" ht="11.25" x14ac:dyDescent="0.2">
      <c r="B1137" s="161"/>
      <c r="D1137" s="162" t="s">
        <v>379</v>
      </c>
      <c r="E1137" s="163" t="s">
        <v>1</v>
      </c>
      <c r="F1137" s="164" t="s">
        <v>4105</v>
      </c>
      <c r="H1137" s="163" t="s">
        <v>1</v>
      </c>
      <c r="I1137" s="165"/>
      <c r="L1137" s="161"/>
      <c r="M1137" s="166"/>
      <c r="T1137" s="167"/>
      <c r="AT1137" s="163" t="s">
        <v>379</v>
      </c>
      <c r="AU1137" s="163" t="s">
        <v>88</v>
      </c>
      <c r="AV1137" s="12" t="s">
        <v>82</v>
      </c>
      <c r="AW1137" s="12" t="s">
        <v>31</v>
      </c>
      <c r="AX1137" s="12" t="s">
        <v>75</v>
      </c>
      <c r="AY1137" s="163" t="s">
        <v>371</v>
      </c>
    </row>
    <row r="1138" spans="2:51" s="13" customFormat="1" ht="22.5" x14ac:dyDescent="0.2">
      <c r="B1138" s="168"/>
      <c r="D1138" s="162" t="s">
        <v>379</v>
      </c>
      <c r="E1138" s="169" t="s">
        <v>1</v>
      </c>
      <c r="F1138" s="170" t="s">
        <v>4369</v>
      </c>
      <c r="H1138" s="171">
        <v>20.135999999999999</v>
      </c>
      <c r="I1138" s="172"/>
      <c r="L1138" s="168"/>
      <c r="M1138" s="173"/>
      <c r="T1138" s="174"/>
      <c r="AT1138" s="169" t="s">
        <v>379</v>
      </c>
      <c r="AU1138" s="169" t="s">
        <v>88</v>
      </c>
      <c r="AV1138" s="13" t="s">
        <v>88</v>
      </c>
      <c r="AW1138" s="13" t="s">
        <v>31</v>
      </c>
      <c r="AX1138" s="13" t="s">
        <v>75</v>
      </c>
      <c r="AY1138" s="169" t="s">
        <v>371</v>
      </c>
    </row>
    <row r="1139" spans="2:51" s="14" customFormat="1" ht="11.25" x14ac:dyDescent="0.2">
      <c r="B1139" s="175"/>
      <c r="D1139" s="162" t="s">
        <v>379</v>
      </c>
      <c r="E1139" s="176" t="s">
        <v>1</v>
      </c>
      <c r="F1139" s="177" t="s">
        <v>383</v>
      </c>
      <c r="H1139" s="178">
        <v>77.778999999999996</v>
      </c>
      <c r="I1139" s="179"/>
      <c r="L1139" s="175"/>
      <c r="M1139" s="180"/>
      <c r="T1139" s="181"/>
      <c r="AT1139" s="176" t="s">
        <v>379</v>
      </c>
      <c r="AU1139" s="176" t="s">
        <v>88</v>
      </c>
      <c r="AV1139" s="14" t="s">
        <v>384</v>
      </c>
      <c r="AW1139" s="14" t="s">
        <v>31</v>
      </c>
      <c r="AX1139" s="14" t="s">
        <v>75</v>
      </c>
      <c r="AY1139" s="176" t="s">
        <v>371</v>
      </c>
    </row>
    <row r="1140" spans="2:51" s="12" customFormat="1" ht="11.25" x14ac:dyDescent="0.2">
      <c r="B1140" s="161"/>
      <c r="D1140" s="162" t="s">
        <v>379</v>
      </c>
      <c r="E1140" s="163" t="s">
        <v>1</v>
      </c>
      <c r="F1140" s="164" t="s">
        <v>4056</v>
      </c>
      <c r="H1140" s="163" t="s">
        <v>1</v>
      </c>
      <c r="I1140" s="165"/>
      <c r="L1140" s="161"/>
      <c r="M1140" s="166"/>
      <c r="T1140" s="167"/>
      <c r="AT1140" s="163" t="s">
        <v>379</v>
      </c>
      <c r="AU1140" s="163" t="s">
        <v>88</v>
      </c>
      <c r="AV1140" s="12" t="s">
        <v>82</v>
      </c>
      <c r="AW1140" s="12" t="s">
        <v>31</v>
      </c>
      <c r="AX1140" s="12" t="s">
        <v>75</v>
      </c>
      <c r="AY1140" s="163" t="s">
        <v>371</v>
      </c>
    </row>
    <row r="1141" spans="2:51" s="12" customFormat="1" ht="11.25" x14ac:dyDescent="0.2">
      <c r="B1141" s="161"/>
      <c r="D1141" s="162" t="s">
        <v>379</v>
      </c>
      <c r="E1141" s="163" t="s">
        <v>1</v>
      </c>
      <c r="F1141" s="164" t="s">
        <v>4374</v>
      </c>
      <c r="H1141" s="163" t="s">
        <v>1</v>
      </c>
      <c r="I1141" s="165"/>
      <c r="L1141" s="161"/>
      <c r="M1141" s="166"/>
      <c r="T1141" s="167"/>
      <c r="AT1141" s="163" t="s">
        <v>379</v>
      </c>
      <c r="AU1141" s="163" t="s">
        <v>88</v>
      </c>
      <c r="AV1141" s="12" t="s">
        <v>82</v>
      </c>
      <c r="AW1141" s="12" t="s">
        <v>31</v>
      </c>
      <c r="AX1141" s="12" t="s">
        <v>75</v>
      </c>
      <c r="AY1141" s="163" t="s">
        <v>371</v>
      </c>
    </row>
    <row r="1142" spans="2:51" s="12" customFormat="1" ht="11.25" x14ac:dyDescent="0.2">
      <c r="B1142" s="161"/>
      <c r="D1142" s="162" t="s">
        <v>379</v>
      </c>
      <c r="E1142" s="163" t="s">
        <v>1</v>
      </c>
      <c r="F1142" s="164" t="s">
        <v>556</v>
      </c>
      <c r="H1142" s="163" t="s">
        <v>1</v>
      </c>
      <c r="I1142" s="165"/>
      <c r="L1142" s="161"/>
      <c r="M1142" s="166"/>
      <c r="T1142" s="167"/>
      <c r="AT1142" s="163" t="s">
        <v>379</v>
      </c>
      <c r="AU1142" s="163" t="s">
        <v>88</v>
      </c>
      <c r="AV1142" s="12" t="s">
        <v>82</v>
      </c>
      <c r="AW1142" s="12" t="s">
        <v>31</v>
      </c>
      <c r="AX1142" s="12" t="s">
        <v>75</v>
      </c>
      <c r="AY1142" s="163" t="s">
        <v>371</v>
      </c>
    </row>
    <row r="1143" spans="2:51" s="13" customFormat="1" ht="22.5" x14ac:dyDescent="0.2">
      <c r="B1143" s="168"/>
      <c r="D1143" s="162" t="s">
        <v>379</v>
      </c>
      <c r="E1143" s="169" t="s">
        <v>1</v>
      </c>
      <c r="F1143" s="170" t="s">
        <v>4375</v>
      </c>
      <c r="H1143" s="171">
        <v>176.26599999999999</v>
      </c>
      <c r="I1143" s="172"/>
      <c r="L1143" s="168"/>
      <c r="M1143" s="173"/>
      <c r="T1143" s="174"/>
      <c r="AT1143" s="169" t="s">
        <v>379</v>
      </c>
      <c r="AU1143" s="169" t="s">
        <v>88</v>
      </c>
      <c r="AV1143" s="13" t="s">
        <v>88</v>
      </c>
      <c r="AW1143" s="13" t="s">
        <v>31</v>
      </c>
      <c r="AX1143" s="13" t="s">
        <v>75</v>
      </c>
      <c r="AY1143" s="169" t="s">
        <v>371</v>
      </c>
    </row>
    <row r="1144" spans="2:51" s="13" customFormat="1" ht="11.25" x14ac:dyDescent="0.2">
      <c r="B1144" s="168"/>
      <c r="D1144" s="162" t="s">
        <v>379</v>
      </c>
      <c r="E1144" s="169" t="s">
        <v>1</v>
      </c>
      <c r="F1144" s="170" t="s">
        <v>4376</v>
      </c>
      <c r="H1144" s="171">
        <v>-24.173999999999999</v>
      </c>
      <c r="I1144" s="172"/>
      <c r="L1144" s="168"/>
      <c r="M1144" s="173"/>
      <c r="T1144" s="174"/>
      <c r="AT1144" s="169" t="s">
        <v>379</v>
      </c>
      <c r="AU1144" s="169" t="s">
        <v>88</v>
      </c>
      <c r="AV1144" s="13" t="s">
        <v>88</v>
      </c>
      <c r="AW1144" s="13" t="s">
        <v>31</v>
      </c>
      <c r="AX1144" s="13" t="s">
        <v>75</v>
      </c>
      <c r="AY1144" s="169" t="s">
        <v>371</v>
      </c>
    </row>
    <row r="1145" spans="2:51" s="13" customFormat="1" ht="11.25" x14ac:dyDescent="0.2">
      <c r="B1145" s="168"/>
      <c r="D1145" s="162" t="s">
        <v>379</v>
      </c>
      <c r="E1145" s="169" t="s">
        <v>1</v>
      </c>
      <c r="F1145" s="170" t="s">
        <v>4377</v>
      </c>
      <c r="H1145" s="171">
        <v>-9.4499999999999993</v>
      </c>
      <c r="I1145" s="172"/>
      <c r="L1145" s="168"/>
      <c r="M1145" s="173"/>
      <c r="T1145" s="174"/>
      <c r="AT1145" s="169" t="s">
        <v>379</v>
      </c>
      <c r="AU1145" s="169" t="s">
        <v>88</v>
      </c>
      <c r="AV1145" s="13" t="s">
        <v>88</v>
      </c>
      <c r="AW1145" s="13" t="s">
        <v>31</v>
      </c>
      <c r="AX1145" s="13" t="s">
        <v>75</v>
      </c>
      <c r="AY1145" s="169" t="s">
        <v>371</v>
      </c>
    </row>
    <row r="1146" spans="2:51" s="13" customFormat="1" ht="22.5" x14ac:dyDescent="0.2">
      <c r="B1146" s="168"/>
      <c r="D1146" s="162" t="s">
        <v>379</v>
      </c>
      <c r="E1146" s="169" t="s">
        <v>1</v>
      </c>
      <c r="F1146" s="170" t="s">
        <v>4378</v>
      </c>
      <c r="H1146" s="171">
        <v>61.79</v>
      </c>
      <c r="I1146" s="172"/>
      <c r="L1146" s="168"/>
      <c r="M1146" s="173"/>
      <c r="T1146" s="174"/>
      <c r="AT1146" s="169" t="s">
        <v>379</v>
      </c>
      <c r="AU1146" s="169" t="s">
        <v>88</v>
      </c>
      <c r="AV1146" s="13" t="s">
        <v>88</v>
      </c>
      <c r="AW1146" s="13" t="s">
        <v>31</v>
      </c>
      <c r="AX1146" s="13" t="s">
        <v>75</v>
      </c>
      <c r="AY1146" s="169" t="s">
        <v>371</v>
      </c>
    </row>
    <row r="1147" spans="2:51" s="13" customFormat="1" ht="11.25" x14ac:dyDescent="0.2">
      <c r="B1147" s="168"/>
      <c r="D1147" s="162" t="s">
        <v>379</v>
      </c>
      <c r="E1147" s="169" t="s">
        <v>1</v>
      </c>
      <c r="F1147" s="170" t="s">
        <v>4379</v>
      </c>
      <c r="H1147" s="171">
        <v>-9.6</v>
      </c>
      <c r="I1147" s="172"/>
      <c r="L1147" s="168"/>
      <c r="M1147" s="173"/>
      <c r="T1147" s="174"/>
      <c r="AT1147" s="169" t="s">
        <v>379</v>
      </c>
      <c r="AU1147" s="169" t="s">
        <v>88</v>
      </c>
      <c r="AV1147" s="13" t="s">
        <v>88</v>
      </c>
      <c r="AW1147" s="13" t="s">
        <v>31</v>
      </c>
      <c r="AX1147" s="13" t="s">
        <v>75</v>
      </c>
      <c r="AY1147" s="169" t="s">
        <v>371</v>
      </c>
    </row>
    <row r="1148" spans="2:51" s="14" customFormat="1" ht="11.25" x14ac:dyDescent="0.2">
      <c r="B1148" s="175"/>
      <c r="D1148" s="162" t="s">
        <v>379</v>
      </c>
      <c r="E1148" s="176" t="s">
        <v>1</v>
      </c>
      <c r="F1148" s="177" t="s">
        <v>383</v>
      </c>
      <c r="H1148" s="178">
        <v>194.83199999999999</v>
      </c>
      <c r="I1148" s="179"/>
      <c r="L1148" s="175"/>
      <c r="M1148" s="180"/>
      <c r="T1148" s="181"/>
      <c r="AT1148" s="176" t="s">
        <v>379</v>
      </c>
      <c r="AU1148" s="176" t="s">
        <v>88</v>
      </c>
      <c r="AV1148" s="14" t="s">
        <v>384</v>
      </c>
      <c r="AW1148" s="14" t="s">
        <v>31</v>
      </c>
      <c r="AX1148" s="14" t="s">
        <v>75</v>
      </c>
      <c r="AY1148" s="176" t="s">
        <v>371</v>
      </c>
    </row>
    <row r="1149" spans="2:51" s="12" customFormat="1" ht="11.25" x14ac:dyDescent="0.2">
      <c r="B1149" s="161"/>
      <c r="D1149" s="162" t="s">
        <v>379</v>
      </c>
      <c r="E1149" s="163" t="s">
        <v>1</v>
      </c>
      <c r="F1149" s="164" t="s">
        <v>503</v>
      </c>
      <c r="H1149" s="163" t="s">
        <v>1</v>
      </c>
      <c r="I1149" s="165"/>
      <c r="L1149" s="161"/>
      <c r="M1149" s="166"/>
      <c r="T1149" s="167"/>
      <c r="AT1149" s="163" t="s">
        <v>379</v>
      </c>
      <c r="AU1149" s="163" t="s">
        <v>88</v>
      </c>
      <c r="AV1149" s="12" t="s">
        <v>82</v>
      </c>
      <c r="AW1149" s="12" t="s">
        <v>31</v>
      </c>
      <c r="AX1149" s="12" t="s">
        <v>75</v>
      </c>
      <c r="AY1149" s="163" t="s">
        <v>371</v>
      </c>
    </row>
    <row r="1150" spans="2:51" s="13" customFormat="1" ht="22.5" x14ac:dyDescent="0.2">
      <c r="B1150" s="168"/>
      <c r="D1150" s="162" t="s">
        <v>379</v>
      </c>
      <c r="E1150" s="169" t="s">
        <v>1</v>
      </c>
      <c r="F1150" s="170" t="s">
        <v>4380</v>
      </c>
      <c r="H1150" s="171">
        <v>119.88500000000001</v>
      </c>
      <c r="I1150" s="172"/>
      <c r="L1150" s="168"/>
      <c r="M1150" s="173"/>
      <c r="T1150" s="174"/>
      <c r="AT1150" s="169" t="s">
        <v>379</v>
      </c>
      <c r="AU1150" s="169" t="s">
        <v>88</v>
      </c>
      <c r="AV1150" s="13" t="s">
        <v>88</v>
      </c>
      <c r="AW1150" s="13" t="s">
        <v>31</v>
      </c>
      <c r="AX1150" s="13" t="s">
        <v>75</v>
      </c>
      <c r="AY1150" s="169" t="s">
        <v>371</v>
      </c>
    </row>
    <row r="1151" spans="2:51" s="13" customFormat="1" ht="11.25" x14ac:dyDescent="0.2">
      <c r="B1151" s="168"/>
      <c r="D1151" s="162" t="s">
        <v>379</v>
      </c>
      <c r="E1151" s="169" t="s">
        <v>1</v>
      </c>
      <c r="F1151" s="170" t="s">
        <v>4381</v>
      </c>
      <c r="H1151" s="171">
        <v>-17</v>
      </c>
      <c r="I1151" s="172"/>
      <c r="L1151" s="168"/>
      <c r="M1151" s="173"/>
      <c r="T1151" s="174"/>
      <c r="AT1151" s="169" t="s">
        <v>379</v>
      </c>
      <c r="AU1151" s="169" t="s">
        <v>88</v>
      </c>
      <c r="AV1151" s="13" t="s">
        <v>88</v>
      </c>
      <c r="AW1151" s="13" t="s">
        <v>31</v>
      </c>
      <c r="AX1151" s="13" t="s">
        <v>75</v>
      </c>
      <c r="AY1151" s="169" t="s">
        <v>371</v>
      </c>
    </row>
    <row r="1152" spans="2:51" s="13" customFormat="1" ht="11.25" x14ac:dyDescent="0.2">
      <c r="B1152" s="168"/>
      <c r="D1152" s="162" t="s">
        <v>379</v>
      </c>
      <c r="E1152" s="169" t="s">
        <v>1</v>
      </c>
      <c r="F1152" s="170" t="s">
        <v>4382</v>
      </c>
      <c r="H1152" s="171">
        <v>-3.0710000000000002</v>
      </c>
      <c r="I1152" s="172"/>
      <c r="L1152" s="168"/>
      <c r="M1152" s="173"/>
      <c r="T1152" s="174"/>
      <c r="AT1152" s="169" t="s">
        <v>379</v>
      </c>
      <c r="AU1152" s="169" t="s">
        <v>88</v>
      </c>
      <c r="AV1152" s="13" t="s">
        <v>88</v>
      </c>
      <c r="AW1152" s="13" t="s">
        <v>31</v>
      </c>
      <c r="AX1152" s="13" t="s">
        <v>75</v>
      </c>
      <c r="AY1152" s="169" t="s">
        <v>371</v>
      </c>
    </row>
    <row r="1153" spans="2:65" s="13" customFormat="1" ht="22.5" x14ac:dyDescent="0.2">
      <c r="B1153" s="168"/>
      <c r="D1153" s="162" t="s">
        <v>379</v>
      </c>
      <c r="E1153" s="169" t="s">
        <v>1</v>
      </c>
      <c r="F1153" s="170" t="s">
        <v>4383</v>
      </c>
      <c r="H1153" s="171">
        <v>99.438999999999993</v>
      </c>
      <c r="I1153" s="172"/>
      <c r="L1153" s="168"/>
      <c r="M1153" s="173"/>
      <c r="T1153" s="174"/>
      <c r="AT1153" s="169" t="s">
        <v>379</v>
      </c>
      <c r="AU1153" s="169" t="s">
        <v>88</v>
      </c>
      <c r="AV1153" s="13" t="s">
        <v>88</v>
      </c>
      <c r="AW1153" s="13" t="s">
        <v>31</v>
      </c>
      <c r="AX1153" s="13" t="s">
        <v>75</v>
      </c>
      <c r="AY1153" s="169" t="s">
        <v>371</v>
      </c>
    </row>
    <row r="1154" spans="2:65" s="13" customFormat="1" ht="11.25" x14ac:dyDescent="0.2">
      <c r="B1154" s="168"/>
      <c r="D1154" s="162" t="s">
        <v>379</v>
      </c>
      <c r="E1154" s="169" t="s">
        <v>1</v>
      </c>
      <c r="F1154" s="170" t="s">
        <v>4384</v>
      </c>
      <c r="H1154" s="171">
        <v>-8.4</v>
      </c>
      <c r="I1154" s="172"/>
      <c r="L1154" s="168"/>
      <c r="M1154" s="173"/>
      <c r="T1154" s="174"/>
      <c r="AT1154" s="169" t="s">
        <v>379</v>
      </c>
      <c r="AU1154" s="169" t="s">
        <v>88</v>
      </c>
      <c r="AV1154" s="13" t="s">
        <v>88</v>
      </c>
      <c r="AW1154" s="13" t="s">
        <v>31</v>
      </c>
      <c r="AX1154" s="13" t="s">
        <v>75</v>
      </c>
      <c r="AY1154" s="169" t="s">
        <v>371</v>
      </c>
    </row>
    <row r="1155" spans="2:65" s="13" customFormat="1" ht="22.5" x14ac:dyDescent="0.2">
      <c r="B1155" s="168"/>
      <c r="D1155" s="162" t="s">
        <v>379</v>
      </c>
      <c r="E1155" s="169" t="s">
        <v>1</v>
      </c>
      <c r="F1155" s="170" t="s">
        <v>4385</v>
      </c>
      <c r="H1155" s="171">
        <v>115.151</v>
      </c>
      <c r="I1155" s="172"/>
      <c r="L1155" s="168"/>
      <c r="M1155" s="173"/>
      <c r="T1155" s="174"/>
      <c r="AT1155" s="169" t="s">
        <v>379</v>
      </c>
      <c r="AU1155" s="169" t="s">
        <v>88</v>
      </c>
      <c r="AV1155" s="13" t="s">
        <v>88</v>
      </c>
      <c r="AW1155" s="13" t="s">
        <v>31</v>
      </c>
      <c r="AX1155" s="13" t="s">
        <v>75</v>
      </c>
      <c r="AY1155" s="169" t="s">
        <v>371</v>
      </c>
    </row>
    <row r="1156" spans="2:65" s="13" customFormat="1" ht="11.25" x14ac:dyDescent="0.2">
      <c r="B1156" s="168"/>
      <c r="D1156" s="162" t="s">
        <v>379</v>
      </c>
      <c r="E1156" s="169" t="s">
        <v>1</v>
      </c>
      <c r="F1156" s="170" t="s">
        <v>4386</v>
      </c>
      <c r="H1156" s="171">
        <v>-18</v>
      </c>
      <c r="I1156" s="172"/>
      <c r="L1156" s="168"/>
      <c r="M1156" s="173"/>
      <c r="T1156" s="174"/>
      <c r="AT1156" s="169" t="s">
        <v>379</v>
      </c>
      <c r="AU1156" s="169" t="s">
        <v>88</v>
      </c>
      <c r="AV1156" s="13" t="s">
        <v>88</v>
      </c>
      <c r="AW1156" s="13" t="s">
        <v>31</v>
      </c>
      <c r="AX1156" s="13" t="s">
        <v>75</v>
      </c>
      <c r="AY1156" s="169" t="s">
        <v>371</v>
      </c>
    </row>
    <row r="1157" spans="2:65" s="13" customFormat="1" ht="11.25" x14ac:dyDescent="0.2">
      <c r="B1157" s="168"/>
      <c r="D1157" s="162" t="s">
        <v>379</v>
      </c>
      <c r="E1157" s="169" t="s">
        <v>1</v>
      </c>
      <c r="F1157" s="170" t="s">
        <v>4387</v>
      </c>
      <c r="H1157" s="171">
        <v>103.37</v>
      </c>
      <c r="I1157" s="172"/>
      <c r="L1157" s="168"/>
      <c r="M1157" s="173"/>
      <c r="T1157" s="174"/>
      <c r="AT1157" s="169" t="s">
        <v>379</v>
      </c>
      <c r="AU1157" s="169" t="s">
        <v>88</v>
      </c>
      <c r="AV1157" s="13" t="s">
        <v>88</v>
      </c>
      <c r="AW1157" s="13" t="s">
        <v>31</v>
      </c>
      <c r="AX1157" s="13" t="s">
        <v>75</v>
      </c>
      <c r="AY1157" s="169" t="s">
        <v>371</v>
      </c>
    </row>
    <row r="1158" spans="2:65" s="13" customFormat="1" ht="11.25" x14ac:dyDescent="0.2">
      <c r="B1158" s="168"/>
      <c r="D1158" s="162" t="s">
        <v>379</v>
      </c>
      <c r="E1158" s="169" t="s">
        <v>1</v>
      </c>
      <c r="F1158" s="170" t="s">
        <v>4388</v>
      </c>
      <c r="H1158" s="171">
        <v>-6.4</v>
      </c>
      <c r="I1158" s="172"/>
      <c r="L1158" s="168"/>
      <c r="M1158" s="173"/>
      <c r="T1158" s="174"/>
      <c r="AT1158" s="169" t="s">
        <v>379</v>
      </c>
      <c r="AU1158" s="169" t="s">
        <v>88</v>
      </c>
      <c r="AV1158" s="13" t="s">
        <v>88</v>
      </c>
      <c r="AW1158" s="13" t="s">
        <v>31</v>
      </c>
      <c r="AX1158" s="13" t="s">
        <v>75</v>
      </c>
      <c r="AY1158" s="169" t="s">
        <v>371</v>
      </c>
    </row>
    <row r="1159" spans="2:65" s="13" customFormat="1" ht="11.25" x14ac:dyDescent="0.2">
      <c r="B1159" s="168"/>
      <c r="D1159" s="162" t="s">
        <v>379</v>
      </c>
      <c r="E1159" s="169" t="s">
        <v>1</v>
      </c>
      <c r="F1159" s="170" t="s">
        <v>4389</v>
      </c>
      <c r="H1159" s="171">
        <v>42.283000000000001</v>
      </c>
      <c r="I1159" s="172"/>
      <c r="L1159" s="168"/>
      <c r="M1159" s="173"/>
      <c r="T1159" s="174"/>
      <c r="AT1159" s="169" t="s">
        <v>379</v>
      </c>
      <c r="AU1159" s="169" t="s">
        <v>88</v>
      </c>
      <c r="AV1159" s="13" t="s">
        <v>88</v>
      </c>
      <c r="AW1159" s="13" t="s">
        <v>31</v>
      </c>
      <c r="AX1159" s="13" t="s">
        <v>75</v>
      </c>
      <c r="AY1159" s="169" t="s">
        <v>371</v>
      </c>
    </row>
    <row r="1160" spans="2:65" s="13" customFormat="1" ht="11.25" x14ac:dyDescent="0.2">
      <c r="B1160" s="168"/>
      <c r="D1160" s="162" t="s">
        <v>379</v>
      </c>
      <c r="E1160" s="169" t="s">
        <v>1</v>
      </c>
      <c r="F1160" s="170" t="s">
        <v>4390</v>
      </c>
      <c r="H1160" s="171">
        <v>-3.2029999999999998</v>
      </c>
      <c r="I1160" s="172"/>
      <c r="L1160" s="168"/>
      <c r="M1160" s="173"/>
      <c r="T1160" s="174"/>
      <c r="AT1160" s="169" t="s">
        <v>379</v>
      </c>
      <c r="AU1160" s="169" t="s">
        <v>88</v>
      </c>
      <c r="AV1160" s="13" t="s">
        <v>88</v>
      </c>
      <c r="AW1160" s="13" t="s">
        <v>31</v>
      </c>
      <c r="AX1160" s="13" t="s">
        <v>75</v>
      </c>
      <c r="AY1160" s="169" t="s">
        <v>371</v>
      </c>
    </row>
    <row r="1161" spans="2:65" s="14" customFormat="1" ht="11.25" x14ac:dyDescent="0.2">
      <c r="B1161" s="175"/>
      <c r="D1161" s="162" t="s">
        <v>379</v>
      </c>
      <c r="E1161" s="176" t="s">
        <v>1</v>
      </c>
      <c r="F1161" s="177" t="s">
        <v>383</v>
      </c>
      <c r="H1161" s="178">
        <v>424.05399999999997</v>
      </c>
      <c r="I1161" s="179"/>
      <c r="L1161" s="175"/>
      <c r="M1161" s="180"/>
      <c r="T1161" s="181"/>
      <c r="AT1161" s="176" t="s">
        <v>379</v>
      </c>
      <c r="AU1161" s="176" t="s">
        <v>88</v>
      </c>
      <c r="AV1161" s="14" t="s">
        <v>384</v>
      </c>
      <c r="AW1161" s="14" t="s">
        <v>31</v>
      </c>
      <c r="AX1161" s="14" t="s">
        <v>75</v>
      </c>
      <c r="AY1161" s="176" t="s">
        <v>371</v>
      </c>
    </row>
    <row r="1162" spans="2:65" s="12" customFormat="1" ht="11.25" x14ac:dyDescent="0.2">
      <c r="B1162" s="161"/>
      <c r="D1162" s="162" t="s">
        <v>379</v>
      </c>
      <c r="E1162" s="163" t="s">
        <v>1</v>
      </c>
      <c r="F1162" s="164" t="s">
        <v>4105</v>
      </c>
      <c r="H1162" s="163" t="s">
        <v>1</v>
      </c>
      <c r="I1162" s="165"/>
      <c r="L1162" s="161"/>
      <c r="M1162" s="166"/>
      <c r="T1162" s="167"/>
      <c r="AT1162" s="163" t="s">
        <v>379</v>
      </c>
      <c r="AU1162" s="163" t="s">
        <v>88</v>
      </c>
      <c r="AV1162" s="12" t="s">
        <v>82</v>
      </c>
      <c r="AW1162" s="12" t="s">
        <v>31</v>
      </c>
      <c r="AX1162" s="12" t="s">
        <v>75</v>
      </c>
      <c r="AY1162" s="163" t="s">
        <v>371</v>
      </c>
    </row>
    <row r="1163" spans="2:65" s="13" customFormat="1" ht="22.5" x14ac:dyDescent="0.2">
      <c r="B1163" s="168"/>
      <c r="D1163" s="162" t="s">
        <v>379</v>
      </c>
      <c r="E1163" s="169" t="s">
        <v>1</v>
      </c>
      <c r="F1163" s="170" t="s">
        <v>4391</v>
      </c>
      <c r="H1163" s="171">
        <v>110.712</v>
      </c>
      <c r="I1163" s="172"/>
      <c r="L1163" s="168"/>
      <c r="M1163" s="173"/>
      <c r="T1163" s="174"/>
      <c r="AT1163" s="169" t="s">
        <v>379</v>
      </c>
      <c r="AU1163" s="169" t="s">
        <v>88</v>
      </c>
      <c r="AV1163" s="13" t="s">
        <v>88</v>
      </c>
      <c r="AW1163" s="13" t="s">
        <v>31</v>
      </c>
      <c r="AX1163" s="13" t="s">
        <v>75</v>
      </c>
      <c r="AY1163" s="169" t="s">
        <v>371</v>
      </c>
    </row>
    <row r="1164" spans="2:65" s="13" customFormat="1" ht="11.25" x14ac:dyDescent="0.2">
      <c r="B1164" s="168"/>
      <c r="D1164" s="162" t="s">
        <v>379</v>
      </c>
      <c r="E1164" s="169" t="s">
        <v>1</v>
      </c>
      <c r="F1164" s="170" t="s">
        <v>4392</v>
      </c>
      <c r="H1164" s="171">
        <v>-21.8</v>
      </c>
      <c r="I1164" s="172"/>
      <c r="L1164" s="168"/>
      <c r="M1164" s="173"/>
      <c r="T1164" s="174"/>
      <c r="AT1164" s="169" t="s">
        <v>379</v>
      </c>
      <c r="AU1164" s="169" t="s">
        <v>88</v>
      </c>
      <c r="AV1164" s="13" t="s">
        <v>88</v>
      </c>
      <c r="AW1164" s="13" t="s">
        <v>31</v>
      </c>
      <c r="AX1164" s="13" t="s">
        <v>75</v>
      </c>
      <c r="AY1164" s="169" t="s">
        <v>371</v>
      </c>
    </row>
    <row r="1165" spans="2:65" s="14" customFormat="1" ht="11.25" x14ac:dyDescent="0.2">
      <c r="B1165" s="175"/>
      <c r="D1165" s="162" t="s">
        <v>379</v>
      </c>
      <c r="E1165" s="176" t="s">
        <v>1</v>
      </c>
      <c r="F1165" s="177" t="s">
        <v>383</v>
      </c>
      <c r="H1165" s="178">
        <v>88.912000000000006</v>
      </c>
      <c r="I1165" s="179"/>
      <c r="L1165" s="175"/>
      <c r="M1165" s="180"/>
      <c r="T1165" s="181"/>
      <c r="AT1165" s="176" t="s">
        <v>379</v>
      </c>
      <c r="AU1165" s="176" t="s">
        <v>88</v>
      </c>
      <c r="AV1165" s="14" t="s">
        <v>384</v>
      </c>
      <c r="AW1165" s="14" t="s">
        <v>31</v>
      </c>
      <c r="AX1165" s="14" t="s">
        <v>75</v>
      </c>
      <c r="AY1165" s="176" t="s">
        <v>371</v>
      </c>
    </row>
    <row r="1166" spans="2:65" s="15" customFormat="1" ht="11.25" x14ac:dyDescent="0.2">
      <c r="B1166" s="182"/>
      <c r="D1166" s="162" t="s">
        <v>379</v>
      </c>
      <c r="E1166" s="183" t="s">
        <v>3986</v>
      </c>
      <c r="F1166" s="184" t="s">
        <v>385</v>
      </c>
      <c r="H1166" s="185">
        <v>785.577</v>
      </c>
      <c r="I1166" s="186"/>
      <c r="L1166" s="182"/>
      <c r="M1166" s="187"/>
      <c r="T1166" s="188"/>
      <c r="AT1166" s="183" t="s">
        <v>379</v>
      </c>
      <c r="AU1166" s="183" t="s">
        <v>88</v>
      </c>
      <c r="AV1166" s="15" t="s">
        <v>377</v>
      </c>
      <c r="AW1166" s="15" t="s">
        <v>31</v>
      </c>
      <c r="AX1166" s="15" t="s">
        <v>82</v>
      </c>
      <c r="AY1166" s="183" t="s">
        <v>371</v>
      </c>
    </row>
    <row r="1167" spans="2:65" s="1" customFormat="1" ht="24.2" customHeight="1" x14ac:dyDescent="0.2">
      <c r="B1167" s="147"/>
      <c r="C1167" s="189" t="s">
        <v>1797</v>
      </c>
      <c r="D1167" s="189" t="s">
        <v>891</v>
      </c>
      <c r="E1167" s="190" t="s">
        <v>4950</v>
      </c>
      <c r="F1167" s="191" t="s">
        <v>4951</v>
      </c>
      <c r="G1167" s="192" t="s">
        <v>376</v>
      </c>
      <c r="H1167" s="193">
        <v>801.28899999999999</v>
      </c>
      <c r="I1167" s="194"/>
      <c r="J1167" s="195">
        <f>ROUND(I1167*H1167,2)</f>
        <v>0</v>
      </c>
      <c r="K1167" s="191"/>
      <c r="L1167" s="196"/>
      <c r="M1167" s="197" t="s">
        <v>1</v>
      </c>
      <c r="N1167" s="198" t="s">
        <v>41</v>
      </c>
      <c r="P1167" s="157">
        <f>O1167*H1167</f>
        <v>0</v>
      </c>
      <c r="Q1167" s="157">
        <v>2.0109999999999999E-2</v>
      </c>
      <c r="R1167" s="157">
        <f>Q1167*H1167</f>
        <v>16.113921789999999</v>
      </c>
      <c r="S1167" s="157">
        <v>0</v>
      </c>
      <c r="T1167" s="158">
        <f>S1167*H1167</f>
        <v>0</v>
      </c>
      <c r="AR1167" s="159" t="s">
        <v>566</v>
      </c>
      <c r="AT1167" s="159" t="s">
        <v>891</v>
      </c>
      <c r="AU1167" s="159" t="s">
        <v>88</v>
      </c>
      <c r="AY1167" s="17" t="s">
        <v>371</v>
      </c>
      <c r="BE1167" s="160">
        <f>IF(N1167="základná",J1167,0)</f>
        <v>0</v>
      </c>
      <c r="BF1167" s="160">
        <f>IF(N1167="znížená",J1167,0)</f>
        <v>0</v>
      </c>
      <c r="BG1167" s="160">
        <f>IF(N1167="zákl. prenesená",J1167,0)</f>
        <v>0</v>
      </c>
      <c r="BH1167" s="160">
        <f>IF(N1167="zníž. prenesená",J1167,0)</f>
        <v>0</v>
      </c>
      <c r="BI1167" s="160">
        <f>IF(N1167="nulová",J1167,0)</f>
        <v>0</v>
      </c>
      <c r="BJ1167" s="17" t="s">
        <v>88</v>
      </c>
      <c r="BK1167" s="160">
        <f>ROUND(I1167*H1167,2)</f>
        <v>0</v>
      </c>
      <c r="BL1167" s="17" t="s">
        <v>461</v>
      </c>
      <c r="BM1167" s="159" t="s">
        <v>4952</v>
      </c>
    </row>
    <row r="1168" spans="2:65" s="13" customFormat="1" ht="11.25" x14ac:dyDescent="0.2">
      <c r="B1168" s="168"/>
      <c r="D1168" s="162" t="s">
        <v>379</v>
      </c>
      <c r="E1168" s="169" t="s">
        <v>1</v>
      </c>
      <c r="F1168" s="170" t="s">
        <v>4953</v>
      </c>
      <c r="H1168" s="171">
        <v>801.28899999999999</v>
      </c>
      <c r="I1168" s="172"/>
      <c r="L1168" s="168"/>
      <c r="M1168" s="173"/>
      <c r="T1168" s="174"/>
      <c r="AT1168" s="169" t="s">
        <v>379</v>
      </c>
      <c r="AU1168" s="169" t="s">
        <v>88</v>
      </c>
      <c r="AV1168" s="13" t="s">
        <v>88</v>
      </c>
      <c r="AW1168" s="13" t="s">
        <v>31</v>
      </c>
      <c r="AX1168" s="13" t="s">
        <v>75</v>
      </c>
      <c r="AY1168" s="169" t="s">
        <v>371</v>
      </c>
    </row>
    <row r="1169" spans="2:65" s="15" customFormat="1" ht="11.25" x14ac:dyDescent="0.2">
      <c r="B1169" s="182"/>
      <c r="D1169" s="162" t="s">
        <v>379</v>
      </c>
      <c r="E1169" s="183" t="s">
        <v>1</v>
      </c>
      <c r="F1169" s="184" t="s">
        <v>385</v>
      </c>
      <c r="H1169" s="185">
        <v>801.28899999999999</v>
      </c>
      <c r="I1169" s="186"/>
      <c r="L1169" s="182"/>
      <c r="M1169" s="187"/>
      <c r="T1169" s="188"/>
      <c r="AT1169" s="183" t="s">
        <v>379</v>
      </c>
      <c r="AU1169" s="183" t="s">
        <v>88</v>
      </c>
      <c r="AV1169" s="15" t="s">
        <v>377</v>
      </c>
      <c r="AW1169" s="15" t="s">
        <v>31</v>
      </c>
      <c r="AX1169" s="15" t="s">
        <v>82</v>
      </c>
      <c r="AY1169" s="183" t="s">
        <v>371</v>
      </c>
    </row>
    <row r="1170" spans="2:65" s="1" customFormat="1" ht="44.25" customHeight="1" x14ac:dyDescent="0.2">
      <c r="B1170" s="147"/>
      <c r="C1170" s="189" t="s">
        <v>1801</v>
      </c>
      <c r="D1170" s="189" t="s">
        <v>891</v>
      </c>
      <c r="E1170" s="190" t="s">
        <v>4846</v>
      </c>
      <c r="F1170" s="191" t="s">
        <v>4847</v>
      </c>
      <c r="G1170" s="192" t="s">
        <v>2294</v>
      </c>
      <c r="H1170" s="193">
        <v>3927.8850000000002</v>
      </c>
      <c r="I1170" s="194"/>
      <c r="J1170" s="195">
        <f>ROUND(I1170*H1170,2)</f>
        <v>0</v>
      </c>
      <c r="K1170" s="191"/>
      <c r="L1170" s="196"/>
      <c r="M1170" s="197" t="s">
        <v>1</v>
      </c>
      <c r="N1170" s="198" t="s">
        <v>41</v>
      </c>
      <c r="P1170" s="157">
        <f>O1170*H1170</f>
        <v>0</v>
      </c>
      <c r="Q1170" s="157">
        <v>1E-3</v>
      </c>
      <c r="R1170" s="157">
        <f>Q1170*H1170</f>
        <v>3.9278850000000003</v>
      </c>
      <c r="S1170" s="157">
        <v>0</v>
      </c>
      <c r="T1170" s="158">
        <f>S1170*H1170</f>
        <v>0</v>
      </c>
      <c r="AR1170" s="159" t="s">
        <v>566</v>
      </c>
      <c r="AT1170" s="159" t="s">
        <v>891</v>
      </c>
      <c r="AU1170" s="159" t="s">
        <v>88</v>
      </c>
      <c r="AY1170" s="17" t="s">
        <v>371</v>
      </c>
      <c r="BE1170" s="160">
        <f>IF(N1170="základná",J1170,0)</f>
        <v>0</v>
      </c>
      <c r="BF1170" s="160">
        <f>IF(N1170="znížená",J1170,0)</f>
        <v>0</v>
      </c>
      <c r="BG1170" s="160">
        <f>IF(N1170="zákl. prenesená",J1170,0)</f>
        <v>0</v>
      </c>
      <c r="BH1170" s="160">
        <f>IF(N1170="zníž. prenesená",J1170,0)</f>
        <v>0</v>
      </c>
      <c r="BI1170" s="160">
        <f>IF(N1170="nulová",J1170,0)</f>
        <v>0</v>
      </c>
      <c r="BJ1170" s="17" t="s">
        <v>88</v>
      </c>
      <c r="BK1170" s="160">
        <f>ROUND(I1170*H1170,2)</f>
        <v>0</v>
      </c>
      <c r="BL1170" s="17" t="s">
        <v>461</v>
      </c>
      <c r="BM1170" s="159" t="s">
        <v>4954</v>
      </c>
    </row>
    <row r="1171" spans="2:65" s="12" customFormat="1" ht="11.25" x14ac:dyDescent="0.2">
      <c r="B1171" s="161"/>
      <c r="D1171" s="162" t="s">
        <v>379</v>
      </c>
      <c r="E1171" s="163" t="s">
        <v>1</v>
      </c>
      <c r="F1171" s="164" t="s">
        <v>4955</v>
      </c>
      <c r="H1171" s="163" t="s">
        <v>1</v>
      </c>
      <c r="I1171" s="165"/>
      <c r="L1171" s="161"/>
      <c r="M1171" s="166"/>
      <c r="T1171" s="167"/>
      <c r="AT1171" s="163" t="s">
        <v>379</v>
      </c>
      <c r="AU1171" s="163" t="s">
        <v>88</v>
      </c>
      <c r="AV1171" s="12" t="s">
        <v>82</v>
      </c>
      <c r="AW1171" s="12" t="s">
        <v>31</v>
      </c>
      <c r="AX1171" s="12" t="s">
        <v>75</v>
      </c>
      <c r="AY1171" s="163" t="s">
        <v>371</v>
      </c>
    </row>
    <row r="1172" spans="2:65" s="13" customFormat="1" ht="11.25" x14ac:dyDescent="0.2">
      <c r="B1172" s="168"/>
      <c r="D1172" s="162" t="s">
        <v>379</v>
      </c>
      <c r="E1172" s="169" t="s">
        <v>1</v>
      </c>
      <c r="F1172" s="170" t="s">
        <v>4956</v>
      </c>
      <c r="H1172" s="171">
        <v>3927.8850000000002</v>
      </c>
      <c r="I1172" s="172"/>
      <c r="L1172" s="168"/>
      <c r="M1172" s="173"/>
      <c r="T1172" s="174"/>
      <c r="AT1172" s="169" t="s">
        <v>379</v>
      </c>
      <c r="AU1172" s="169" t="s">
        <v>88</v>
      </c>
      <c r="AV1172" s="13" t="s">
        <v>88</v>
      </c>
      <c r="AW1172" s="13" t="s">
        <v>31</v>
      </c>
      <c r="AX1172" s="13" t="s">
        <v>75</v>
      </c>
      <c r="AY1172" s="169" t="s">
        <v>371</v>
      </c>
    </row>
    <row r="1173" spans="2:65" s="15" customFormat="1" ht="11.25" x14ac:dyDescent="0.2">
      <c r="B1173" s="182"/>
      <c r="D1173" s="162" t="s">
        <v>379</v>
      </c>
      <c r="E1173" s="183" t="s">
        <v>1</v>
      </c>
      <c r="F1173" s="184" t="s">
        <v>385</v>
      </c>
      <c r="H1173" s="185">
        <v>3927.8850000000002</v>
      </c>
      <c r="I1173" s="186"/>
      <c r="L1173" s="182"/>
      <c r="M1173" s="187"/>
      <c r="T1173" s="188"/>
      <c r="AT1173" s="183" t="s">
        <v>379</v>
      </c>
      <c r="AU1173" s="183" t="s">
        <v>88</v>
      </c>
      <c r="AV1173" s="15" t="s">
        <v>377</v>
      </c>
      <c r="AW1173" s="15" t="s">
        <v>31</v>
      </c>
      <c r="AX1173" s="15" t="s">
        <v>82</v>
      </c>
      <c r="AY1173" s="183" t="s">
        <v>371</v>
      </c>
    </row>
    <row r="1174" spans="2:65" s="1" customFormat="1" ht="24.2" customHeight="1" x14ac:dyDescent="0.2">
      <c r="B1174" s="147"/>
      <c r="C1174" s="189" t="s">
        <v>1804</v>
      </c>
      <c r="D1174" s="189" t="s">
        <v>891</v>
      </c>
      <c r="E1174" s="190" t="s">
        <v>4851</v>
      </c>
      <c r="F1174" s="191" t="s">
        <v>4852</v>
      </c>
      <c r="G1174" s="192" t="s">
        <v>2294</v>
      </c>
      <c r="H1174" s="193">
        <v>274.952</v>
      </c>
      <c r="I1174" s="194"/>
      <c r="J1174" s="195">
        <f>ROUND(I1174*H1174,2)</f>
        <v>0</v>
      </c>
      <c r="K1174" s="191"/>
      <c r="L1174" s="196"/>
      <c r="M1174" s="197" t="s">
        <v>1</v>
      </c>
      <c r="N1174" s="198" t="s">
        <v>41</v>
      </c>
      <c r="P1174" s="157">
        <f>O1174*H1174</f>
        <v>0</v>
      </c>
      <c r="Q1174" s="157">
        <v>1E-3</v>
      </c>
      <c r="R1174" s="157">
        <f>Q1174*H1174</f>
        <v>0.27495200000000003</v>
      </c>
      <c r="S1174" s="157">
        <v>0</v>
      </c>
      <c r="T1174" s="158">
        <f>S1174*H1174</f>
        <v>0</v>
      </c>
      <c r="AR1174" s="159" t="s">
        <v>566</v>
      </c>
      <c r="AT1174" s="159" t="s">
        <v>891</v>
      </c>
      <c r="AU1174" s="159" t="s">
        <v>88</v>
      </c>
      <c r="AY1174" s="17" t="s">
        <v>371</v>
      </c>
      <c r="BE1174" s="160">
        <f>IF(N1174="základná",J1174,0)</f>
        <v>0</v>
      </c>
      <c r="BF1174" s="160">
        <f>IF(N1174="znížená",J1174,0)</f>
        <v>0</v>
      </c>
      <c r="BG1174" s="160">
        <f>IF(N1174="zákl. prenesená",J1174,0)</f>
        <v>0</v>
      </c>
      <c r="BH1174" s="160">
        <f>IF(N1174="zníž. prenesená",J1174,0)</f>
        <v>0</v>
      </c>
      <c r="BI1174" s="160">
        <f>IF(N1174="nulová",J1174,0)</f>
        <v>0</v>
      </c>
      <c r="BJ1174" s="17" t="s">
        <v>88</v>
      </c>
      <c r="BK1174" s="160">
        <f>ROUND(I1174*H1174,2)</f>
        <v>0</v>
      </c>
      <c r="BL1174" s="17" t="s">
        <v>461</v>
      </c>
      <c r="BM1174" s="159" t="s">
        <v>4957</v>
      </c>
    </row>
    <row r="1175" spans="2:65" s="12" customFormat="1" ht="11.25" x14ac:dyDescent="0.2">
      <c r="B1175" s="161"/>
      <c r="D1175" s="162" t="s">
        <v>379</v>
      </c>
      <c r="E1175" s="163" t="s">
        <v>1</v>
      </c>
      <c r="F1175" s="164" t="s">
        <v>4854</v>
      </c>
      <c r="H1175" s="163" t="s">
        <v>1</v>
      </c>
      <c r="I1175" s="165"/>
      <c r="L1175" s="161"/>
      <c r="M1175" s="166"/>
      <c r="T1175" s="167"/>
      <c r="AT1175" s="163" t="s">
        <v>379</v>
      </c>
      <c r="AU1175" s="163" t="s">
        <v>88</v>
      </c>
      <c r="AV1175" s="12" t="s">
        <v>82</v>
      </c>
      <c r="AW1175" s="12" t="s">
        <v>31</v>
      </c>
      <c r="AX1175" s="12" t="s">
        <v>75</v>
      </c>
      <c r="AY1175" s="163" t="s">
        <v>371</v>
      </c>
    </row>
    <row r="1176" spans="2:65" s="13" customFormat="1" ht="11.25" x14ac:dyDescent="0.2">
      <c r="B1176" s="168"/>
      <c r="D1176" s="162" t="s">
        <v>379</v>
      </c>
      <c r="E1176" s="169" t="s">
        <v>1</v>
      </c>
      <c r="F1176" s="170" t="s">
        <v>4958</v>
      </c>
      <c r="H1176" s="171">
        <v>274.952</v>
      </c>
      <c r="I1176" s="172"/>
      <c r="L1176" s="168"/>
      <c r="M1176" s="173"/>
      <c r="T1176" s="174"/>
      <c r="AT1176" s="169" t="s">
        <v>379</v>
      </c>
      <c r="AU1176" s="169" t="s">
        <v>88</v>
      </c>
      <c r="AV1176" s="13" t="s">
        <v>88</v>
      </c>
      <c r="AW1176" s="13" t="s">
        <v>31</v>
      </c>
      <c r="AX1176" s="13" t="s">
        <v>75</v>
      </c>
      <c r="AY1176" s="169" t="s">
        <v>371</v>
      </c>
    </row>
    <row r="1177" spans="2:65" s="15" customFormat="1" ht="11.25" x14ac:dyDescent="0.2">
      <c r="B1177" s="182"/>
      <c r="D1177" s="162" t="s">
        <v>379</v>
      </c>
      <c r="E1177" s="183" t="s">
        <v>1</v>
      </c>
      <c r="F1177" s="184" t="s">
        <v>385</v>
      </c>
      <c r="H1177" s="185">
        <v>274.952</v>
      </c>
      <c r="I1177" s="186"/>
      <c r="L1177" s="182"/>
      <c r="M1177" s="187"/>
      <c r="T1177" s="188"/>
      <c r="AT1177" s="183" t="s">
        <v>379</v>
      </c>
      <c r="AU1177" s="183" t="s">
        <v>88</v>
      </c>
      <c r="AV1177" s="15" t="s">
        <v>377</v>
      </c>
      <c r="AW1177" s="15" t="s">
        <v>31</v>
      </c>
      <c r="AX1177" s="15" t="s">
        <v>82</v>
      </c>
      <c r="AY1177" s="183" t="s">
        <v>371</v>
      </c>
    </row>
    <row r="1178" spans="2:65" s="1" customFormat="1" ht="24.2" customHeight="1" x14ac:dyDescent="0.2">
      <c r="B1178" s="147"/>
      <c r="C1178" s="148" t="s">
        <v>1807</v>
      </c>
      <c r="D1178" s="148" t="s">
        <v>373</v>
      </c>
      <c r="E1178" s="149" t="s">
        <v>4959</v>
      </c>
      <c r="F1178" s="150" t="s">
        <v>4960</v>
      </c>
      <c r="G1178" s="151" t="s">
        <v>489</v>
      </c>
      <c r="H1178" s="152">
        <v>307.77</v>
      </c>
      <c r="I1178" s="153"/>
      <c r="J1178" s="154">
        <f>ROUND(I1178*H1178,2)</f>
        <v>0</v>
      </c>
      <c r="K1178" s="150"/>
      <c r="L1178" s="32"/>
      <c r="M1178" s="155" t="s">
        <v>1</v>
      </c>
      <c r="N1178" s="156" t="s">
        <v>41</v>
      </c>
      <c r="P1178" s="157">
        <f>O1178*H1178</f>
        <v>0</v>
      </c>
      <c r="Q1178" s="157">
        <v>5.0000000000000001E-4</v>
      </c>
      <c r="R1178" s="157">
        <f>Q1178*H1178</f>
        <v>0.15388499999999999</v>
      </c>
      <c r="S1178" s="157">
        <v>0</v>
      </c>
      <c r="T1178" s="158">
        <f>S1178*H1178</f>
        <v>0</v>
      </c>
      <c r="AR1178" s="159" t="s">
        <v>461</v>
      </c>
      <c r="AT1178" s="159" t="s">
        <v>373</v>
      </c>
      <c r="AU1178" s="159" t="s">
        <v>88</v>
      </c>
      <c r="AY1178" s="17" t="s">
        <v>371</v>
      </c>
      <c r="BE1178" s="160">
        <f>IF(N1178="základná",J1178,0)</f>
        <v>0</v>
      </c>
      <c r="BF1178" s="160">
        <f>IF(N1178="znížená",J1178,0)</f>
        <v>0</v>
      </c>
      <c r="BG1178" s="160">
        <f>IF(N1178="zákl. prenesená",J1178,0)</f>
        <v>0</v>
      </c>
      <c r="BH1178" s="160">
        <f>IF(N1178="zníž. prenesená",J1178,0)</f>
        <v>0</v>
      </c>
      <c r="BI1178" s="160">
        <f>IF(N1178="nulová",J1178,0)</f>
        <v>0</v>
      </c>
      <c r="BJ1178" s="17" t="s">
        <v>88</v>
      </c>
      <c r="BK1178" s="160">
        <f>ROUND(I1178*H1178,2)</f>
        <v>0</v>
      </c>
      <c r="BL1178" s="17" t="s">
        <v>461</v>
      </c>
      <c r="BM1178" s="159" t="s">
        <v>4961</v>
      </c>
    </row>
    <row r="1179" spans="2:65" s="12" customFormat="1" ht="11.25" x14ac:dyDescent="0.2">
      <c r="B1179" s="161"/>
      <c r="D1179" s="162" t="s">
        <v>379</v>
      </c>
      <c r="E1179" s="163" t="s">
        <v>1</v>
      </c>
      <c r="F1179" s="164" t="s">
        <v>556</v>
      </c>
      <c r="H1179" s="163" t="s">
        <v>1</v>
      </c>
      <c r="I1179" s="165"/>
      <c r="L1179" s="161"/>
      <c r="M1179" s="166"/>
      <c r="T1179" s="167"/>
      <c r="AT1179" s="163" t="s">
        <v>379</v>
      </c>
      <c r="AU1179" s="163" t="s">
        <v>88</v>
      </c>
      <c r="AV1179" s="12" t="s">
        <v>82</v>
      </c>
      <c r="AW1179" s="12" t="s">
        <v>31</v>
      </c>
      <c r="AX1179" s="12" t="s">
        <v>75</v>
      </c>
      <c r="AY1179" s="163" t="s">
        <v>371</v>
      </c>
    </row>
    <row r="1180" spans="2:65" s="13" customFormat="1" ht="11.25" x14ac:dyDescent="0.2">
      <c r="B1180" s="168"/>
      <c r="D1180" s="162" t="s">
        <v>379</v>
      </c>
      <c r="E1180" s="169" t="s">
        <v>1</v>
      </c>
      <c r="F1180" s="170" t="s">
        <v>4962</v>
      </c>
      <c r="H1180" s="171">
        <v>48</v>
      </c>
      <c r="I1180" s="172"/>
      <c r="L1180" s="168"/>
      <c r="M1180" s="173"/>
      <c r="T1180" s="174"/>
      <c r="AT1180" s="169" t="s">
        <v>379</v>
      </c>
      <c r="AU1180" s="169" t="s">
        <v>88</v>
      </c>
      <c r="AV1180" s="13" t="s">
        <v>88</v>
      </c>
      <c r="AW1180" s="13" t="s">
        <v>31</v>
      </c>
      <c r="AX1180" s="13" t="s">
        <v>75</v>
      </c>
      <c r="AY1180" s="169" t="s">
        <v>371</v>
      </c>
    </row>
    <row r="1181" spans="2:65" s="13" customFormat="1" ht="11.25" x14ac:dyDescent="0.2">
      <c r="B1181" s="168"/>
      <c r="D1181" s="162" t="s">
        <v>379</v>
      </c>
      <c r="E1181" s="169" t="s">
        <v>1</v>
      </c>
      <c r="F1181" s="170" t="s">
        <v>4963</v>
      </c>
      <c r="H1181" s="171">
        <v>16.8</v>
      </c>
      <c r="I1181" s="172"/>
      <c r="L1181" s="168"/>
      <c r="M1181" s="173"/>
      <c r="T1181" s="174"/>
      <c r="AT1181" s="169" t="s">
        <v>379</v>
      </c>
      <c r="AU1181" s="169" t="s">
        <v>88</v>
      </c>
      <c r="AV1181" s="13" t="s">
        <v>88</v>
      </c>
      <c r="AW1181" s="13" t="s">
        <v>31</v>
      </c>
      <c r="AX1181" s="13" t="s">
        <v>75</v>
      </c>
      <c r="AY1181" s="169" t="s">
        <v>371</v>
      </c>
    </row>
    <row r="1182" spans="2:65" s="12" customFormat="1" ht="11.25" x14ac:dyDescent="0.2">
      <c r="B1182" s="161"/>
      <c r="D1182" s="162" t="s">
        <v>379</v>
      </c>
      <c r="E1182" s="163" t="s">
        <v>1</v>
      </c>
      <c r="F1182" s="164" t="s">
        <v>503</v>
      </c>
      <c r="H1182" s="163" t="s">
        <v>1</v>
      </c>
      <c r="I1182" s="165"/>
      <c r="L1182" s="161"/>
      <c r="M1182" s="166"/>
      <c r="T1182" s="167"/>
      <c r="AT1182" s="163" t="s">
        <v>379</v>
      </c>
      <c r="AU1182" s="163" t="s">
        <v>88</v>
      </c>
      <c r="AV1182" s="12" t="s">
        <v>82</v>
      </c>
      <c r="AW1182" s="12" t="s">
        <v>31</v>
      </c>
      <c r="AX1182" s="12" t="s">
        <v>75</v>
      </c>
      <c r="AY1182" s="163" t="s">
        <v>371</v>
      </c>
    </row>
    <row r="1183" spans="2:65" s="13" customFormat="1" ht="11.25" x14ac:dyDescent="0.2">
      <c r="B1183" s="168"/>
      <c r="D1183" s="162" t="s">
        <v>379</v>
      </c>
      <c r="E1183" s="169" t="s">
        <v>1</v>
      </c>
      <c r="F1183" s="170" t="s">
        <v>4964</v>
      </c>
      <c r="H1183" s="171">
        <v>57.6</v>
      </c>
      <c r="I1183" s="172"/>
      <c r="L1183" s="168"/>
      <c r="M1183" s="173"/>
      <c r="T1183" s="174"/>
      <c r="AT1183" s="169" t="s">
        <v>379</v>
      </c>
      <c r="AU1183" s="169" t="s">
        <v>88</v>
      </c>
      <c r="AV1183" s="13" t="s">
        <v>88</v>
      </c>
      <c r="AW1183" s="13" t="s">
        <v>31</v>
      </c>
      <c r="AX1183" s="13" t="s">
        <v>75</v>
      </c>
      <c r="AY1183" s="169" t="s">
        <v>371</v>
      </c>
    </row>
    <row r="1184" spans="2:65" s="13" customFormat="1" ht="11.25" x14ac:dyDescent="0.2">
      <c r="B1184" s="168"/>
      <c r="D1184" s="162" t="s">
        <v>379</v>
      </c>
      <c r="E1184" s="169" t="s">
        <v>1</v>
      </c>
      <c r="F1184" s="170" t="s">
        <v>4965</v>
      </c>
      <c r="H1184" s="171">
        <v>46.2</v>
      </c>
      <c r="I1184" s="172"/>
      <c r="L1184" s="168"/>
      <c r="M1184" s="173"/>
      <c r="T1184" s="174"/>
      <c r="AT1184" s="169" t="s">
        <v>379</v>
      </c>
      <c r="AU1184" s="169" t="s">
        <v>88</v>
      </c>
      <c r="AV1184" s="13" t="s">
        <v>88</v>
      </c>
      <c r="AW1184" s="13" t="s">
        <v>31</v>
      </c>
      <c r="AX1184" s="13" t="s">
        <v>75</v>
      </c>
      <c r="AY1184" s="169" t="s">
        <v>371</v>
      </c>
    </row>
    <row r="1185" spans="2:65" s="13" customFormat="1" ht="11.25" x14ac:dyDescent="0.2">
      <c r="B1185" s="168"/>
      <c r="D1185" s="162" t="s">
        <v>379</v>
      </c>
      <c r="E1185" s="169" t="s">
        <v>1</v>
      </c>
      <c r="F1185" s="170" t="s">
        <v>4966</v>
      </c>
      <c r="H1185" s="171">
        <v>6.92</v>
      </c>
      <c r="I1185" s="172"/>
      <c r="L1185" s="168"/>
      <c r="M1185" s="173"/>
      <c r="T1185" s="174"/>
      <c r="AT1185" s="169" t="s">
        <v>379</v>
      </c>
      <c r="AU1185" s="169" t="s">
        <v>88</v>
      </c>
      <c r="AV1185" s="13" t="s">
        <v>88</v>
      </c>
      <c r="AW1185" s="13" t="s">
        <v>31</v>
      </c>
      <c r="AX1185" s="13" t="s">
        <v>75</v>
      </c>
      <c r="AY1185" s="169" t="s">
        <v>371</v>
      </c>
    </row>
    <row r="1186" spans="2:65" s="12" customFormat="1" ht="11.25" x14ac:dyDescent="0.2">
      <c r="B1186" s="161"/>
      <c r="D1186" s="162" t="s">
        <v>379</v>
      </c>
      <c r="E1186" s="163" t="s">
        <v>1</v>
      </c>
      <c r="F1186" s="164" t="s">
        <v>4105</v>
      </c>
      <c r="H1186" s="163" t="s">
        <v>1</v>
      </c>
      <c r="I1186" s="165"/>
      <c r="L1186" s="161"/>
      <c r="M1186" s="166"/>
      <c r="T1186" s="167"/>
      <c r="AT1186" s="163" t="s">
        <v>379</v>
      </c>
      <c r="AU1186" s="163" t="s">
        <v>88</v>
      </c>
      <c r="AV1186" s="12" t="s">
        <v>82</v>
      </c>
      <c r="AW1186" s="12" t="s">
        <v>31</v>
      </c>
      <c r="AX1186" s="12" t="s">
        <v>75</v>
      </c>
      <c r="AY1186" s="163" t="s">
        <v>371</v>
      </c>
    </row>
    <row r="1187" spans="2:65" s="13" customFormat="1" ht="11.25" x14ac:dyDescent="0.2">
      <c r="B1187" s="168"/>
      <c r="D1187" s="162" t="s">
        <v>379</v>
      </c>
      <c r="E1187" s="169" t="s">
        <v>1</v>
      </c>
      <c r="F1187" s="170" t="s">
        <v>4967</v>
      </c>
      <c r="H1187" s="171">
        <v>22.4</v>
      </c>
      <c r="I1187" s="172"/>
      <c r="L1187" s="168"/>
      <c r="M1187" s="173"/>
      <c r="T1187" s="174"/>
      <c r="AT1187" s="169" t="s">
        <v>379</v>
      </c>
      <c r="AU1187" s="169" t="s">
        <v>88</v>
      </c>
      <c r="AV1187" s="13" t="s">
        <v>88</v>
      </c>
      <c r="AW1187" s="13" t="s">
        <v>31</v>
      </c>
      <c r="AX1187" s="13" t="s">
        <v>75</v>
      </c>
      <c r="AY1187" s="169" t="s">
        <v>371</v>
      </c>
    </row>
    <row r="1188" spans="2:65" s="13" customFormat="1" ht="11.25" x14ac:dyDescent="0.2">
      <c r="B1188" s="168"/>
      <c r="D1188" s="162" t="s">
        <v>379</v>
      </c>
      <c r="E1188" s="169" t="s">
        <v>1</v>
      </c>
      <c r="F1188" s="170" t="s">
        <v>4968</v>
      </c>
      <c r="H1188" s="171">
        <v>12.6</v>
      </c>
      <c r="I1188" s="172"/>
      <c r="L1188" s="168"/>
      <c r="M1188" s="173"/>
      <c r="T1188" s="174"/>
      <c r="AT1188" s="169" t="s">
        <v>379</v>
      </c>
      <c r="AU1188" s="169" t="s">
        <v>88</v>
      </c>
      <c r="AV1188" s="13" t="s">
        <v>88</v>
      </c>
      <c r="AW1188" s="13" t="s">
        <v>31</v>
      </c>
      <c r="AX1188" s="13" t="s">
        <v>75</v>
      </c>
      <c r="AY1188" s="169" t="s">
        <v>371</v>
      </c>
    </row>
    <row r="1189" spans="2:65" s="13" customFormat="1" ht="11.25" x14ac:dyDescent="0.2">
      <c r="B1189" s="168"/>
      <c r="D1189" s="162" t="s">
        <v>379</v>
      </c>
      <c r="E1189" s="169" t="s">
        <v>1</v>
      </c>
      <c r="F1189" s="170" t="s">
        <v>4969</v>
      </c>
      <c r="H1189" s="171">
        <v>97.25</v>
      </c>
      <c r="I1189" s="172"/>
      <c r="L1189" s="168"/>
      <c r="M1189" s="173"/>
      <c r="T1189" s="174"/>
      <c r="AT1189" s="169" t="s">
        <v>379</v>
      </c>
      <c r="AU1189" s="169" t="s">
        <v>88</v>
      </c>
      <c r="AV1189" s="13" t="s">
        <v>88</v>
      </c>
      <c r="AW1189" s="13" t="s">
        <v>31</v>
      </c>
      <c r="AX1189" s="13" t="s">
        <v>75</v>
      </c>
      <c r="AY1189" s="169" t="s">
        <v>371</v>
      </c>
    </row>
    <row r="1190" spans="2:65" s="15" customFormat="1" ht="11.25" x14ac:dyDescent="0.2">
      <c r="B1190" s="182"/>
      <c r="D1190" s="162" t="s">
        <v>379</v>
      </c>
      <c r="E1190" s="183" t="s">
        <v>4000</v>
      </c>
      <c r="F1190" s="184" t="s">
        <v>385</v>
      </c>
      <c r="H1190" s="185">
        <v>307.77</v>
      </c>
      <c r="I1190" s="186"/>
      <c r="L1190" s="182"/>
      <c r="M1190" s="187"/>
      <c r="T1190" s="188"/>
      <c r="AT1190" s="183" t="s">
        <v>379</v>
      </c>
      <c r="AU1190" s="183" t="s">
        <v>88</v>
      </c>
      <c r="AV1190" s="15" t="s">
        <v>377</v>
      </c>
      <c r="AW1190" s="15" t="s">
        <v>31</v>
      </c>
      <c r="AX1190" s="15" t="s">
        <v>82</v>
      </c>
      <c r="AY1190" s="183" t="s">
        <v>371</v>
      </c>
    </row>
    <row r="1191" spans="2:65" s="1" customFormat="1" ht="24" x14ac:dyDescent="0.2">
      <c r="B1191" s="147"/>
      <c r="C1191" s="189" t="s">
        <v>1813</v>
      </c>
      <c r="D1191" s="189" t="s">
        <v>891</v>
      </c>
      <c r="E1191" s="190" t="s">
        <v>4970</v>
      </c>
      <c r="F1191" s="191" t="s">
        <v>4971</v>
      </c>
      <c r="G1191" s="192" t="s">
        <v>489</v>
      </c>
      <c r="H1191" s="193">
        <v>338.54700000000003</v>
      </c>
      <c r="I1191" s="194"/>
      <c r="J1191" s="195">
        <f>ROUND(I1191*H1191,2)</f>
        <v>0</v>
      </c>
      <c r="K1191" s="191"/>
      <c r="L1191" s="196"/>
      <c r="M1191" s="197" t="s">
        <v>1</v>
      </c>
      <c r="N1191" s="198" t="s">
        <v>41</v>
      </c>
      <c r="P1191" s="157">
        <f>O1191*H1191</f>
        <v>0</v>
      </c>
      <c r="Q1191" s="157">
        <v>6.0000000000000002E-5</v>
      </c>
      <c r="R1191" s="157">
        <f>Q1191*H1191</f>
        <v>2.0312820000000002E-2</v>
      </c>
      <c r="S1191" s="157">
        <v>0</v>
      </c>
      <c r="T1191" s="158">
        <f>S1191*H1191</f>
        <v>0</v>
      </c>
      <c r="AR1191" s="159" t="s">
        <v>566</v>
      </c>
      <c r="AT1191" s="159" t="s">
        <v>891</v>
      </c>
      <c r="AU1191" s="159" t="s">
        <v>88</v>
      </c>
      <c r="AY1191" s="17" t="s">
        <v>371</v>
      </c>
      <c r="BE1191" s="160">
        <f>IF(N1191="základná",J1191,0)</f>
        <v>0</v>
      </c>
      <c r="BF1191" s="160">
        <f>IF(N1191="znížená",J1191,0)</f>
        <v>0</v>
      </c>
      <c r="BG1191" s="160">
        <f>IF(N1191="zákl. prenesená",J1191,0)</f>
        <v>0</v>
      </c>
      <c r="BH1191" s="160">
        <f>IF(N1191="zníž. prenesená",J1191,0)</f>
        <v>0</v>
      </c>
      <c r="BI1191" s="160">
        <f>IF(N1191="nulová",J1191,0)</f>
        <v>0</v>
      </c>
      <c r="BJ1191" s="17" t="s">
        <v>88</v>
      </c>
      <c r="BK1191" s="160">
        <f>ROUND(I1191*H1191,2)</f>
        <v>0</v>
      </c>
      <c r="BL1191" s="17" t="s">
        <v>461</v>
      </c>
      <c r="BM1191" s="159" t="s">
        <v>4972</v>
      </c>
    </row>
    <row r="1192" spans="2:65" s="13" customFormat="1" ht="11.25" x14ac:dyDescent="0.2">
      <c r="B1192" s="168"/>
      <c r="D1192" s="162" t="s">
        <v>379</v>
      </c>
      <c r="E1192" s="169" t="s">
        <v>1</v>
      </c>
      <c r="F1192" s="170" t="s">
        <v>4973</v>
      </c>
      <c r="H1192" s="171">
        <v>338.54700000000003</v>
      </c>
      <c r="I1192" s="172"/>
      <c r="L1192" s="168"/>
      <c r="M1192" s="173"/>
      <c r="T1192" s="174"/>
      <c r="AT1192" s="169" t="s">
        <v>379</v>
      </c>
      <c r="AU1192" s="169" t="s">
        <v>88</v>
      </c>
      <c r="AV1192" s="13" t="s">
        <v>88</v>
      </c>
      <c r="AW1192" s="13" t="s">
        <v>31</v>
      </c>
      <c r="AX1192" s="13" t="s">
        <v>75</v>
      </c>
      <c r="AY1192" s="169" t="s">
        <v>371</v>
      </c>
    </row>
    <row r="1193" spans="2:65" s="15" customFormat="1" ht="11.25" x14ac:dyDescent="0.2">
      <c r="B1193" s="182"/>
      <c r="D1193" s="162" t="s">
        <v>379</v>
      </c>
      <c r="E1193" s="183" t="s">
        <v>1</v>
      </c>
      <c r="F1193" s="184" t="s">
        <v>385</v>
      </c>
      <c r="H1193" s="185">
        <v>338.54700000000003</v>
      </c>
      <c r="I1193" s="186"/>
      <c r="L1193" s="182"/>
      <c r="M1193" s="187"/>
      <c r="T1193" s="188"/>
      <c r="AT1193" s="183" t="s">
        <v>379</v>
      </c>
      <c r="AU1193" s="183" t="s">
        <v>88</v>
      </c>
      <c r="AV1193" s="15" t="s">
        <v>377</v>
      </c>
      <c r="AW1193" s="15" t="s">
        <v>31</v>
      </c>
      <c r="AX1193" s="15" t="s">
        <v>82</v>
      </c>
      <c r="AY1193" s="183" t="s">
        <v>371</v>
      </c>
    </row>
    <row r="1194" spans="2:65" s="1" customFormat="1" ht="24.2" customHeight="1" x14ac:dyDescent="0.2">
      <c r="B1194" s="147"/>
      <c r="C1194" s="148" t="s">
        <v>1819</v>
      </c>
      <c r="D1194" s="148" t="s">
        <v>373</v>
      </c>
      <c r="E1194" s="149" t="s">
        <v>4974</v>
      </c>
      <c r="F1194" s="150" t="s">
        <v>4975</v>
      </c>
      <c r="G1194" s="151" t="s">
        <v>1408</v>
      </c>
      <c r="H1194" s="199"/>
      <c r="I1194" s="153"/>
      <c r="J1194" s="154">
        <f>ROUND(I1194*H1194,2)</f>
        <v>0</v>
      </c>
      <c r="K1194" s="150"/>
      <c r="L1194" s="32"/>
      <c r="M1194" s="155" t="s">
        <v>1</v>
      </c>
      <c r="N1194" s="156" t="s">
        <v>41</v>
      </c>
      <c r="P1194" s="157">
        <f>O1194*H1194</f>
        <v>0</v>
      </c>
      <c r="Q1194" s="157">
        <v>0</v>
      </c>
      <c r="R1194" s="157">
        <f>Q1194*H1194</f>
        <v>0</v>
      </c>
      <c r="S1194" s="157">
        <v>0</v>
      </c>
      <c r="T1194" s="158">
        <f>S1194*H1194</f>
        <v>0</v>
      </c>
      <c r="AR1194" s="159" t="s">
        <v>461</v>
      </c>
      <c r="AT1194" s="159" t="s">
        <v>373</v>
      </c>
      <c r="AU1194" s="159" t="s">
        <v>88</v>
      </c>
      <c r="AY1194" s="17" t="s">
        <v>371</v>
      </c>
      <c r="BE1194" s="160">
        <f>IF(N1194="základná",J1194,0)</f>
        <v>0</v>
      </c>
      <c r="BF1194" s="160">
        <f>IF(N1194="znížená",J1194,0)</f>
        <v>0</v>
      </c>
      <c r="BG1194" s="160">
        <f>IF(N1194="zákl. prenesená",J1194,0)</f>
        <v>0</v>
      </c>
      <c r="BH1194" s="160">
        <f>IF(N1194="zníž. prenesená",J1194,0)</f>
        <v>0</v>
      </c>
      <c r="BI1194" s="160">
        <f>IF(N1194="nulová",J1194,0)</f>
        <v>0</v>
      </c>
      <c r="BJ1194" s="17" t="s">
        <v>88</v>
      </c>
      <c r="BK1194" s="160">
        <f>ROUND(I1194*H1194,2)</f>
        <v>0</v>
      </c>
      <c r="BL1194" s="17" t="s">
        <v>461</v>
      </c>
      <c r="BM1194" s="159" t="s">
        <v>4976</v>
      </c>
    </row>
    <row r="1195" spans="2:65" s="11" customFormat="1" ht="22.9" customHeight="1" x14ac:dyDescent="0.2">
      <c r="B1195" s="136"/>
      <c r="D1195" s="137" t="s">
        <v>74</v>
      </c>
      <c r="E1195" s="145" t="s">
        <v>2861</v>
      </c>
      <c r="F1195" s="145" t="s">
        <v>2862</v>
      </c>
      <c r="I1195" s="139"/>
      <c r="J1195" s="146">
        <f>BK1195</f>
        <v>0</v>
      </c>
      <c r="L1195" s="136"/>
      <c r="M1195" s="140"/>
      <c r="P1195" s="141">
        <f>SUM(P1196:P1231)</f>
        <v>0</v>
      </c>
      <c r="R1195" s="141">
        <f>SUM(R1196:R1231)</f>
        <v>10.272215952719998</v>
      </c>
      <c r="T1195" s="142">
        <f>SUM(T1196:T1231)</f>
        <v>0</v>
      </c>
      <c r="AR1195" s="137" t="s">
        <v>88</v>
      </c>
      <c r="AT1195" s="143" t="s">
        <v>74</v>
      </c>
      <c r="AU1195" s="143" t="s">
        <v>82</v>
      </c>
      <c r="AY1195" s="137" t="s">
        <v>371</v>
      </c>
      <c r="BK1195" s="144">
        <f>SUM(BK1196:BK1231)</f>
        <v>0</v>
      </c>
    </row>
    <row r="1196" spans="2:65" s="1" customFormat="1" ht="33" customHeight="1" x14ac:dyDescent="0.2">
      <c r="B1196" s="147"/>
      <c r="C1196" s="148" t="s">
        <v>1823</v>
      </c>
      <c r="D1196" s="148" t="s">
        <v>373</v>
      </c>
      <c r="E1196" s="149" t="s">
        <v>4977</v>
      </c>
      <c r="F1196" s="150" t="s">
        <v>4978</v>
      </c>
      <c r="G1196" s="151" t="s">
        <v>376</v>
      </c>
      <c r="H1196" s="152">
        <v>7846.9920000000002</v>
      </c>
      <c r="I1196" s="153"/>
      <c r="J1196" s="154">
        <f>ROUND(I1196*H1196,2)</f>
        <v>0</v>
      </c>
      <c r="K1196" s="150"/>
      <c r="L1196" s="32"/>
      <c r="M1196" s="155" t="s">
        <v>1</v>
      </c>
      <c r="N1196" s="156" t="s">
        <v>41</v>
      </c>
      <c r="P1196" s="157">
        <f>O1196*H1196</f>
        <v>0</v>
      </c>
      <c r="Q1196" s="157">
        <v>0</v>
      </c>
      <c r="R1196" s="157">
        <f>Q1196*H1196</f>
        <v>0</v>
      </c>
      <c r="S1196" s="157">
        <v>0</v>
      </c>
      <c r="T1196" s="158">
        <f>S1196*H1196</f>
        <v>0</v>
      </c>
      <c r="AR1196" s="159" t="s">
        <v>461</v>
      </c>
      <c r="AT1196" s="159" t="s">
        <v>373</v>
      </c>
      <c r="AU1196" s="159" t="s">
        <v>88</v>
      </c>
      <c r="AY1196" s="17" t="s">
        <v>371</v>
      </c>
      <c r="BE1196" s="160">
        <f>IF(N1196="základná",J1196,0)</f>
        <v>0</v>
      </c>
      <c r="BF1196" s="160">
        <f>IF(N1196="znížená",J1196,0)</f>
        <v>0</v>
      </c>
      <c r="BG1196" s="160">
        <f>IF(N1196="zákl. prenesená",J1196,0)</f>
        <v>0</v>
      </c>
      <c r="BH1196" s="160">
        <f>IF(N1196="zníž. prenesená",J1196,0)</f>
        <v>0</v>
      </c>
      <c r="BI1196" s="160">
        <f>IF(N1196="nulová",J1196,0)</f>
        <v>0</v>
      </c>
      <c r="BJ1196" s="17" t="s">
        <v>88</v>
      </c>
      <c r="BK1196" s="160">
        <f>ROUND(I1196*H1196,2)</f>
        <v>0</v>
      </c>
      <c r="BL1196" s="17" t="s">
        <v>461</v>
      </c>
      <c r="BM1196" s="159" t="s">
        <v>4979</v>
      </c>
    </row>
    <row r="1197" spans="2:65" s="12" customFormat="1" ht="11.25" x14ac:dyDescent="0.2">
      <c r="B1197" s="161"/>
      <c r="D1197" s="162" t="s">
        <v>379</v>
      </c>
      <c r="E1197" s="163" t="s">
        <v>1</v>
      </c>
      <c r="F1197" s="164" t="s">
        <v>491</v>
      </c>
      <c r="H1197" s="163" t="s">
        <v>1</v>
      </c>
      <c r="I1197" s="165"/>
      <c r="L1197" s="161"/>
      <c r="M1197" s="166"/>
      <c r="T1197" s="167"/>
      <c r="AT1197" s="163" t="s">
        <v>379</v>
      </c>
      <c r="AU1197" s="163" t="s">
        <v>88</v>
      </c>
      <c r="AV1197" s="12" t="s">
        <v>82</v>
      </c>
      <c r="AW1197" s="12" t="s">
        <v>31</v>
      </c>
      <c r="AX1197" s="12" t="s">
        <v>75</v>
      </c>
      <c r="AY1197" s="163" t="s">
        <v>371</v>
      </c>
    </row>
    <row r="1198" spans="2:65" s="12" customFormat="1" ht="11.25" x14ac:dyDescent="0.2">
      <c r="B1198" s="161"/>
      <c r="D1198" s="162" t="s">
        <v>379</v>
      </c>
      <c r="E1198" s="163" t="s">
        <v>1</v>
      </c>
      <c r="F1198" s="164" t="s">
        <v>4980</v>
      </c>
      <c r="H1198" s="163" t="s">
        <v>1</v>
      </c>
      <c r="I1198" s="165"/>
      <c r="L1198" s="161"/>
      <c r="M1198" s="166"/>
      <c r="T1198" s="167"/>
      <c r="AT1198" s="163" t="s">
        <v>379</v>
      </c>
      <c r="AU1198" s="163" t="s">
        <v>88</v>
      </c>
      <c r="AV1198" s="12" t="s">
        <v>82</v>
      </c>
      <c r="AW1198" s="12" t="s">
        <v>31</v>
      </c>
      <c r="AX1198" s="12" t="s">
        <v>75</v>
      </c>
      <c r="AY1198" s="163" t="s">
        <v>371</v>
      </c>
    </row>
    <row r="1199" spans="2:65" s="13" customFormat="1" ht="11.25" x14ac:dyDescent="0.2">
      <c r="B1199" s="168"/>
      <c r="D1199" s="162" t="s">
        <v>379</v>
      </c>
      <c r="E1199" s="169" t="s">
        <v>1</v>
      </c>
      <c r="F1199" s="170" t="s">
        <v>3990</v>
      </c>
      <c r="H1199" s="171">
        <v>1128.82</v>
      </c>
      <c r="I1199" s="172"/>
      <c r="L1199" s="168"/>
      <c r="M1199" s="173"/>
      <c r="T1199" s="174"/>
      <c r="AT1199" s="169" t="s">
        <v>379</v>
      </c>
      <c r="AU1199" s="169" t="s">
        <v>88</v>
      </c>
      <c r="AV1199" s="13" t="s">
        <v>88</v>
      </c>
      <c r="AW1199" s="13" t="s">
        <v>31</v>
      </c>
      <c r="AX1199" s="13" t="s">
        <v>75</v>
      </c>
      <c r="AY1199" s="169" t="s">
        <v>371</v>
      </c>
    </row>
    <row r="1200" spans="2:65" s="13" customFormat="1" ht="11.25" x14ac:dyDescent="0.2">
      <c r="B1200" s="168"/>
      <c r="D1200" s="162" t="s">
        <v>379</v>
      </c>
      <c r="E1200" s="169" t="s">
        <v>1</v>
      </c>
      <c r="F1200" s="170" t="s">
        <v>3992</v>
      </c>
      <c r="H1200" s="171">
        <v>4374.6499999999996</v>
      </c>
      <c r="I1200" s="172"/>
      <c r="L1200" s="168"/>
      <c r="M1200" s="173"/>
      <c r="T1200" s="174"/>
      <c r="AT1200" s="169" t="s">
        <v>379</v>
      </c>
      <c r="AU1200" s="169" t="s">
        <v>88</v>
      </c>
      <c r="AV1200" s="13" t="s">
        <v>88</v>
      </c>
      <c r="AW1200" s="13" t="s">
        <v>31</v>
      </c>
      <c r="AX1200" s="13" t="s">
        <v>75</v>
      </c>
      <c r="AY1200" s="169" t="s">
        <v>371</v>
      </c>
    </row>
    <row r="1201" spans="2:65" s="13" customFormat="1" ht="11.25" x14ac:dyDescent="0.2">
      <c r="B1201" s="168"/>
      <c r="D1201" s="162" t="s">
        <v>379</v>
      </c>
      <c r="E1201" s="169" t="s">
        <v>1</v>
      </c>
      <c r="F1201" s="170" t="s">
        <v>4981</v>
      </c>
      <c r="H1201" s="171">
        <v>2343.5219999999999</v>
      </c>
      <c r="I1201" s="172"/>
      <c r="L1201" s="168"/>
      <c r="M1201" s="173"/>
      <c r="T1201" s="174"/>
      <c r="AT1201" s="169" t="s">
        <v>379</v>
      </c>
      <c r="AU1201" s="169" t="s">
        <v>88</v>
      </c>
      <c r="AV1201" s="13" t="s">
        <v>88</v>
      </c>
      <c r="AW1201" s="13" t="s">
        <v>31</v>
      </c>
      <c r="AX1201" s="13" t="s">
        <v>75</v>
      </c>
      <c r="AY1201" s="169" t="s">
        <v>371</v>
      </c>
    </row>
    <row r="1202" spans="2:65" s="15" customFormat="1" ht="11.25" x14ac:dyDescent="0.2">
      <c r="B1202" s="182"/>
      <c r="D1202" s="162" t="s">
        <v>379</v>
      </c>
      <c r="E1202" s="183" t="s">
        <v>1</v>
      </c>
      <c r="F1202" s="184" t="s">
        <v>385</v>
      </c>
      <c r="H1202" s="185">
        <v>7846.9920000000002</v>
      </c>
      <c r="I1202" s="186"/>
      <c r="L1202" s="182"/>
      <c r="M1202" s="187"/>
      <c r="T1202" s="188"/>
      <c r="AT1202" s="183" t="s">
        <v>379</v>
      </c>
      <c r="AU1202" s="183" t="s">
        <v>88</v>
      </c>
      <c r="AV1202" s="15" t="s">
        <v>377</v>
      </c>
      <c r="AW1202" s="15" t="s">
        <v>31</v>
      </c>
      <c r="AX1202" s="15" t="s">
        <v>82</v>
      </c>
      <c r="AY1202" s="183" t="s">
        <v>371</v>
      </c>
    </row>
    <row r="1203" spans="2:65" s="1" customFormat="1" ht="24.2" customHeight="1" x14ac:dyDescent="0.2">
      <c r="B1203" s="147"/>
      <c r="C1203" s="148" t="s">
        <v>1831</v>
      </c>
      <c r="D1203" s="148" t="s">
        <v>373</v>
      </c>
      <c r="E1203" s="149" t="s">
        <v>4982</v>
      </c>
      <c r="F1203" s="150" t="s">
        <v>4983</v>
      </c>
      <c r="G1203" s="151" t="s">
        <v>376</v>
      </c>
      <c r="H1203" s="152">
        <v>7846.9920000000002</v>
      </c>
      <c r="I1203" s="153"/>
      <c r="J1203" s="154">
        <f>ROUND(I1203*H1203,2)</f>
        <v>0</v>
      </c>
      <c r="K1203" s="150"/>
      <c r="L1203" s="32"/>
      <c r="M1203" s="155" t="s">
        <v>1</v>
      </c>
      <c r="N1203" s="156" t="s">
        <v>41</v>
      </c>
      <c r="P1203" s="157">
        <f>O1203*H1203</f>
        <v>0</v>
      </c>
      <c r="Q1203" s="157">
        <v>1.3E-6</v>
      </c>
      <c r="R1203" s="157">
        <f>Q1203*H1203</f>
        <v>1.0201089600000001E-2</v>
      </c>
      <c r="S1203" s="157">
        <v>0</v>
      </c>
      <c r="T1203" s="158">
        <f>S1203*H1203</f>
        <v>0</v>
      </c>
      <c r="AR1203" s="159" t="s">
        <v>461</v>
      </c>
      <c r="AT1203" s="159" t="s">
        <v>373</v>
      </c>
      <c r="AU1203" s="159" t="s">
        <v>88</v>
      </c>
      <c r="AY1203" s="17" t="s">
        <v>371</v>
      </c>
      <c r="BE1203" s="160">
        <f>IF(N1203="základná",J1203,0)</f>
        <v>0</v>
      </c>
      <c r="BF1203" s="160">
        <f>IF(N1203="znížená",J1203,0)</f>
        <v>0</v>
      </c>
      <c r="BG1203" s="160">
        <f>IF(N1203="zákl. prenesená",J1203,0)</f>
        <v>0</v>
      </c>
      <c r="BH1203" s="160">
        <f>IF(N1203="zníž. prenesená",J1203,0)</f>
        <v>0</v>
      </c>
      <c r="BI1203" s="160">
        <f>IF(N1203="nulová",J1203,0)</f>
        <v>0</v>
      </c>
      <c r="BJ1203" s="17" t="s">
        <v>88</v>
      </c>
      <c r="BK1203" s="160">
        <f>ROUND(I1203*H1203,2)</f>
        <v>0</v>
      </c>
      <c r="BL1203" s="17" t="s">
        <v>461</v>
      </c>
      <c r="BM1203" s="159" t="s">
        <v>4984</v>
      </c>
    </row>
    <row r="1204" spans="2:65" s="12" customFormat="1" ht="11.25" x14ac:dyDescent="0.2">
      <c r="B1204" s="161"/>
      <c r="D1204" s="162" t="s">
        <v>379</v>
      </c>
      <c r="E1204" s="163" t="s">
        <v>1</v>
      </c>
      <c r="F1204" s="164" t="s">
        <v>4980</v>
      </c>
      <c r="H1204" s="163" t="s">
        <v>1</v>
      </c>
      <c r="I1204" s="165"/>
      <c r="L1204" s="161"/>
      <c r="M1204" s="166"/>
      <c r="T1204" s="167"/>
      <c r="AT1204" s="163" t="s">
        <v>379</v>
      </c>
      <c r="AU1204" s="163" t="s">
        <v>88</v>
      </c>
      <c r="AV1204" s="12" t="s">
        <v>82</v>
      </c>
      <c r="AW1204" s="12" t="s">
        <v>31</v>
      </c>
      <c r="AX1204" s="12" t="s">
        <v>75</v>
      </c>
      <c r="AY1204" s="163" t="s">
        <v>371</v>
      </c>
    </row>
    <row r="1205" spans="2:65" s="13" customFormat="1" ht="11.25" x14ac:dyDescent="0.2">
      <c r="B1205" s="168"/>
      <c r="D1205" s="162" t="s">
        <v>379</v>
      </c>
      <c r="E1205" s="169" t="s">
        <v>1</v>
      </c>
      <c r="F1205" s="170" t="s">
        <v>3990</v>
      </c>
      <c r="H1205" s="171">
        <v>1128.82</v>
      </c>
      <c r="I1205" s="172"/>
      <c r="L1205" s="168"/>
      <c r="M1205" s="173"/>
      <c r="T1205" s="174"/>
      <c r="AT1205" s="169" t="s">
        <v>379</v>
      </c>
      <c r="AU1205" s="169" t="s">
        <v>88</v>
      </c>
      <c r="AV1205" s="13" t="s">
        <v>88</v>
      </c>
      <c r="AW1205" s="13" t="s">
        <v>31</v>
      </c>
      <c r="AX1205" s="13" t="s">
        <v>75</v>
      </c>
      <c r="AY1205" s="169" t="s">
        <v>371</v>
      </c>
    </row>
    <row r="1206" spans="2:65" s="13" customFormat="1" ht="11.25" x14ac:dyDescent="0.2">
      <c r="B1206" s="168"/>
      <c r="D1206" s="162" t="s">
        <v>379</v>
      </c>
      <c r="E1206" s="169" t="s">
        <v>1</v>
      </c>
      <c r="F1206" s="170" t="s">
        <v>3992</v>
      </c>
      <c r="H1206" s="171">
        <v>4374.6499999999996</v>
      </c>
      <c r="I1206" s="172"/>
      <c r="L1206" s="168"/>
      <c r="M1206" s="173"/>
      <c r="T1206" s="174"/>
      <c r="AT1206" s="169" t="s">
        <v>379</v>
      </c>
      <c r="AU1206" s="169" t="s">
        <v>88</v>
      </c>
      <c r="AV1206" s="13" t="s">
        <v>88</v>
      </c>
      <c r="AW1206" s="13" t="s">
        <v>31</v>
      </c>
      <c r="AX1206" s="13" t="s">
        <v>75</v>
      </c>
      <c r="AY1206" s="169" t="s">
        <v>371</v>
      </c>
    </row>
    <row r="1207" spans="2:65" s="13" customFormat="1" ht="11.25" x14ac:dyDescent="0.2">
      <c r="B1207" s="168"/>
      <c r="D1207" s="162" t="s">
        <v>379</v>
      </c>
      <c r="E1207" s="169" t="s">
        <v>1</v>
      </c>
      <c r="F1207" s="170" t="s">
        <v>4981</v>
      </c>
      <c r="H1207" s="171">
        <v>2343.5219999999999</v>
      </c>
      <c r="I1207" s="172"/>
      <c r="L1207" s="168"/>
      <c r="M1207" s="173"/>
      <c r="T1207" s="174"/>
      <c r="AT1207" s="169" t="s">
        <v>379</v>
      </c>
      <c r="AU1207" s="169" t="s">
        <v>88</v>
      </c>
      <c r="AV1207" s="13" t="s">
        <v>88</v>
      </c>
      <c r="AW1207" s="13" t="s">
        <v>31</v>
      </c>
      <c r="AX1207" s="13" t="s">
        <v>75</v>
      </c>
      <c r="AY1207" s="169" t="s">
        <v>371</v>
      </c>
    </row>
    <row r="1208" spans="2:65" s="15" customFormat="1" ht="11.25" x14ac:dyDescent="0.2">
      <c r="B1208" s="182"/>
      <c r="D1208" s="162" t="s">
        <v>379</v>
      </c>
      <c r="E1208" s="183" t="s">
        <v>1</v>
      </c>
      <c r="F1208" s="184" t="s">
        <v>385</v>
      </c>
      <c r="H1208" s="185">
        <v>7846.9920000000002</v>
      </c>
      <c r="I1208" s="186"/>
      <c r="L1208" s="182"/>
      <c r="M1208" s="187"/>
      <c r="T1208" s="188"/>
      <c r="AT1208" s="183" t="s">
        <v>379</v>
      </c>
      <c r="AU1208" s="183" t="s">
        <v>88</v>
      </c>
      <c r="AV1208" s="15" t="s">
        <v>377</v>
      </c>
      <c r="AW1208" s="15" t="s">
        <v>31</v>
      </c>
      <c r="AX1208" s="15" t="s">
        <v>82</v>
      </c>
      <c r="AY1208" s="183" t="s">
        <v>371</v>
      </c>
    </row>
    <row r="1209" spans="2:65" s="1" customFormat="1" ht="24.2" customHeight="1" x14ac:dyDescent="0.2">
      <c r="B1209" s="147"/>
      <c r="C1209" s="148" t="s">
        <v>1837</v>
      </c>
      <c r="D1209" s="148" t="s">
        <v>373</v>
      </c>
      <c r="E1209" s="149" t="s">
        <v>4985</v>
      </c>
      <c r="F1209" s="150" t="s">
        <v>4986</v>
      </c>
      <c r="G1209" s="151" t="s">
        <v>376</v>
      </c>
      <c r="H1209" s="152">
        <v>1128.82</v>
      </c>
      <c r="I1209" s="153"/>
      <c r="J1209" s="154">
        <f>ROUND(I1209*H1209,2)</f>
        <v>0</v>
      </c>
      <c r="K1209" s="150"/>
      <c r="L1209" s="32"/>
      <c r="M1209" s="155" t="s">
        <v>1</v>
      </c>
      <c r="N1209" s="156" t="s">
        <v>41</v>
      </c>
      <c r="P1209" s="157">
        <f>O1209*H1209</f>
        <v>0</v>
      </c>
      <c r="Q1209" s="157">
        <v>9.2000000000000003E-4</v>
      </c>
      <c r="R1209" s="157">
        <f>Q1209*H1209</f>
        <v>1.0385143999999999</v>
      </c>
      <c r="S1209" s="157">
        <v>0</v>
      </c>
      <c r="T1209" s="158">
        <f>S1209*H1209</f>
        <v>0</v>
      </c>
      <c r="AR1209" s="159" t="s">
        <v>461</v>
      </c>
      <c r="AT1209" s="159" t="s">
        <v>373</v>
      </c>
      <c r="AU1209" s="159" t="s">
        <v>88</v>
      </c>
      <c r="AY1209" s="17" t="s">
        <v>371</v>
      </c>
      <c r="BE1209" s="160">
        <f>IF(N1209="základná",J1209,0)</f>
        <v>0</v>
      </c>
      <c r="BF1209" s="160">
        <f>IF(N1209="znížená",J1209,0)</f>
        <v>0</v>
      </c>
      <c r="BG1209" s="160">
        <f>IF(N1209="zákl. prenesená",J1209,0)</f>
        <v>0</v>
      </c>
      <c r="BH1209" s="160">
        <f>IF(N1209="zníž. prenesená",J1209,0)</f>
        <v>0</v>
      </c>
      <c r="BI1209" s="160">
        <f>IF(N1209="nulová",J1209,0)</f>
        <v>0</v>
      </c>
      <c r="BJ1209" s="17" t="s">
        <v>88</v>
      </c>
      <c r="BK1209" s="160">
        <f>ROUND(I1209*H1209,2)</f>
        <v>0</v>
      </c>
      <c r="BL1209" s="17" t="s">
        <v>461</v>
      </c>
      <c r="BM1209" s="159" t="s">
        <v>4987</v>
      </c>
    </row>
    <row r="1210" spans="2:65" s="12" customFormat="1" ht="11.25" x14ac:dyDescent="0.2">
      <c r="B1210" s="161"/>
      <c r="D1210" s="162" t="s">
        <v>379</v>
      </c>
      <c r="E1210" s="163" t="s">
        <v>1</v>
      </c>
      <c r="F1210" s="164" t="s">
        <v>4988</v>
      </c>
      <c r="H1210" s="163" t="s">
        <v>1</v>
      </c>
      <c r="I1210" s="165"/>
      <c r="L1210" s="161"/>
      <c r="M1210" s="166"/>
      <c r="T1210" s="167"/>
      <c r="AT1210" s="163" t="s">
        <v>379</v>
      </c>
      <c r="AU1210" s="163" t="s">
        <v>88</v>
      </c>
      <c r="AV1210" s="12" t="s">
        <v>82</v>
      </c>
      <c r="AW1210" s="12" t="s">
        <v>31</v>
      </c>
      <c r="AX1210" s="12" t="s">
        <v>75</v>
      </c>
      <c r="AY1210" s="163" t="s">
        <v>371</v>
      </c>
    </row>
    <row r="1211" spans="2:65" s="13" customFormat="1" ht="11.25" x14ac:dyDescent="0.2">
      <c r="B1211" s="168"/>
      <c r="D1211" s="162" t="s">
        <v>379</v>
      </c>
      <c r="E1211" s="169" t="s">
        <v>1</v>
      </c>
      <c r="F1211" s="170" t="s">
        <v>4989</v>
      </c>
      <c r="H1211" s="171">
        <v>1128.82</v>
      </c>
      <c r="I1211" s="172"/>
      <c r="L1211" s="168"/>
      <c r="M1211" s="173"/>
      <c r="T1211" s="174"/>
      <c r="AT1211" s="169" t="s">
        <v>379</v>
      </c>
      <c r="AU1211" s="169" t="s">
        <v>88</v>
      </c>
      <c r="AV1211" s="13" t="s">
        <v>88</v>
      </c>
      <c r="AW1211" s="13" t="s">
        <v>31</v>
      </c>
      <c r="AX1211" s="13" t="s">
        <v>75</v>
      </c>
      <c r="AY1211" s="169" t="s">
        <v>371</v>
      </c>
    </row>
    <row r="1212" spans="2:65" s="14" customFormat="1" ht="11.25" x14ac:dyDescent="0.2">
      <c r="B1212" s="175"/>
      <c r="D1212" s="162" t="s">
        <v>379</v>
      </c>
      <c r="E1212" s="176" t="s">
        <v>3990</v>
      </c>
      <c r="F1212" s="177" t="s">
        <v>383</v>
      </c>
      <c r="H1212" s="178">
        <v>1128.82</v>
      </c>
      <c r="I1212" s="179"/>
      <c r="L1212" s="175"/>
      <c r="M1212" s="180"/>
      <c r="T1212" s="181"/>
      <c r="AT1212" s="176" t="s">
        <v>379</v>
      </c>
      <c r="AU1212" s="176" t="s">
        <v>88</v>
      </c>
      <c r="AV1212" s="14" t="s">
        <v>384</v>
      </c>
      <c r="AW1212" s="14" t="s">
        <v>31</v>
      </c>
      <c r="AX1212" s="14" t="s">
        <v>75</v>
      </c>
      <c r="AY1212" s="176" t="s">
        <v>371</v>
      </c>
    </row>
    <row r="1213" spans="2:65" s="15" customFormat="1" ht="11.25" x14ac:dyDescent="0.2">
      <c r="B1213" s="182"/>
      <c r="D1213" s="162" t="s">
        <v>379</v>
      </c>
      <c r="E1213" s="183" t="s">
        <v>1</v>
      </c>
      <c r="F1213" s="184" t="s">
        <v>385</v>
      </c>
      <c r="H1213" s="185">
        <v>1128.82</v>
      </c>
      <c r="I1213" s="186"/>
      <c r="L1213" s="182"/>
      <c r="M1213" s="187"/>
      <c r="T1213" s="188"/>
      <c r="AT1213" s="183" t="s">
        <v>379</v>
      </c>
      <c r="AU1213" s="183" t="s">
        <v>88</v>
      </c>
      <c r="AV1213" s="15" t="s">
        <v>377</v>
      </c>
      <c r="AW1213" s="15" t="s">
        <v>31</v>
      </c>
      <c r="AX1213" s="15" t="s">
        <v>82</v>
      </c>
      <c r="AY1213" s="183" t="s">
        <v>371</v>
      </c>
    </row>
    <row r="1214" spans="2:65" s="1" customFormat="1" ht="24.2" customHeight="1" x14ac:dyDescent="0.2">
      <c r="B1214" s="147"/>
      <c r="C1214" s="148" t="s">
        <v>1845</v>
      </c>
      <c r="D1214" s="148" t="s">
        <v>373</v>
      </c>
      <c r="E1214" s="149" t="s">
        <v>4990</v>
      </c>
      <c r="F1214" s="150" t="s">
        <v>4991</v>
      </c>
      <c r="G1214" s="151" t="s">
        <v>376</v>
      </c>
      <c r="H1214" s="152">
        <v>4374.6499999999996</v>
      </c>
      <c r="I1214" s="153"/>
      <c r="J1214" s="154">
        <f>ROUND(I1214*H1214,2)</f>
        <v>0</v>
      </c>
      <c r="K1214" s="150"/>
      <c r="L1214" s="32"/>
      <c r="M1214" s="155" t="s">
        <v>1</v>
      </c>
      <c r="N1214" s="156" t="s">
        <v>41</v>
      </c>
      <c r="P1214" s="157">
        <f>O1214*H1214</f>
        <v>0</v>
      </c>
      <c r="Q1214" s="157">
        <v>1.1299999999999999E-3</v>
      </c>
      <c r="R1214" s="157">
        <f>Q1214*H1214</f>
        <v>4.943354499999999</v>
      </c>
      <c r="S1214" s="157">
        <v>0</v>
      </c>
      <c r="T1214" s="158">
        <f>S1214*H1214</f>
        <v>0</v>
      </c>
      <c r="AR1214" s="159" t="s">
        <v>461</v>
      </c>
      <c r="AT1214" s="159" t="s">
        <v>373</v>
      </c>
      <c r="AU1214" s="159" t="s">
        <v>88</v>
      </c>
      <c r="AY1214" s="17" t="s">
        <v>371</v>
      </c>
      <c r="BE1214" s="160">
        <f>IF(N1214="základná",J1214,0)</f>
        <v>0</v>
      </c>
      <c r="BF1214" s="160">
        <f>IF(N1214="znížená",J1214,0)</f>
        <v>0</v>
      </c>
      <c r="BG1214" s="160">
        <f>IF(N1214="zákl. prenesená",J1214,0)</f>
        <v>0</v>
      </c>
      <c r="BH1214" s="160">
        <f>IF(N1214="zníž. prenesená",J1214,0)</f>
        <v>0</v>
      </c>
      <c r="BI1214" s="160">
        <f>IF(N1214="nulová",J1214,0)</f>
        <v>0</v>
      </c>
      <c r="BJ1214" s="17" t="s">
        <v>88</v>
      </c>
      <c r="BK1214" s="160">
        <f>ROUND(I1214*H1214,2)</f>
        <v>0</v>
      </c>
      <c r="BL1214" s="17" t="s">
        <v>461</v>
      </c>
      <c r="BM1214" s="159" t="s">
        <v>4992</v>
      </c>
    </row>
    <row r="1215" spans="2:65" s="12" customFormat="1" ht="11.25" x14ac:dyDescent="0.2">
      <c r="B1215" s="161"/>
      <c r="D1215" s="162" t="s">
        <v>379</v>
      </c>
      <c r="E1215" s="163" t="s">
        <v>1</v>
      </c>
      <c r="F1215" s="164" t="s">
        <v>4993</v>
      </c>
      <c r="H1215" s="163" t="s">
        <v>1</v>
      </c>
      <c r="I1215" s="165"/>
      <c r="L1215" s="161"/>
      <c r="M1215" s="166"/>
      <c r="T1215" s="167"/>
      <c r="AT1215" s="163" t="s">
        <v>379</v>
      </c>
      <c r="AU1215" s="163" t="s">
        <v>88</v>
      </c>
      <c r="AV1215" s="12" t="s">
        <v>82</v>
      </c>
      <c r="AW1215" s="12" t="s">
        <v>31</v>
      </c>
      <c r="AX1215" s="12" t="s">
        <v>75</v>
      </c>
      <c r="AY1215" s="163" t="s">
        <v>371</v>
      </c>
    </row>
    <row r="1216" spans="2:65" s="13" customFormat="1" ht="11.25" x14ac:dyDescent="0.2">
      <c r="B1216" s="168"/>
      <c r="D1216" s="162" t="s">
        <v>379</v>
      </c>
      <c r="E1216" s="169" t="s">
        <v>1</v>
      </c>
      <c r="F1216" s="170" t="s">
        <v>4994</v>
      </c>
      <c r="H1216" s="171">
        <v>4374.6499999999996</v>
      </c>
      <c r="I1216" s="172"/>
      <c r="L1216" s="168"/>
      <c r="M1216" s="173"/>
      <c r="T1216" s="174"/>
      <c r="AT1216" s="169" t="s">
        <v>379</v>
      </c>
      <c r="AU1216" s="169" t="s">
        <v>88</v>
      </c>
      <c r="AV1216" s="13" t="s">
        <v>88</v>
      </c>
      <c r="AW1216" s="13" t="s">
        <v>31</v>
      </c>
      <c r="AX1216" s="13" t="s">
        <v>75</v>
      </c>
      <c r="AY1216" s="169" t="s">
        <v>371</v>
      </c>
    </row>
    <row r="1217" spans="2:65" s="14" customFormat="1" ht="11.25" x14ac:dyDescent="0.2">
      <c r="B1217" s="175"/>
      <c r="D1217" s="162" t="s">
        <v>379</v>
      </c>
      <c r="E1217" s="176" t="s">
        <v>3992</v>
      </c>
      <c r="F1217" s="177" t="s">
        <v>383</v>
      </c>
      <c r="H1217" s="178">
        <v>4374.6499999999996</v>
      </c>
      <c r="I1217" s="179"/>
      <c r="L1217" s="175"/>
      <c r="M1217" s="180"/>
      <c r="T1217" s="181"/>
      <c r="AT1217" s="176" t="s">
        <v>379</v>
      </c>
      <c r="AU1217" s="176" t="s">
        <v>88</v>
      </c>
      <c r="AV1217" s="14" t="s">
        <v>384</v>
      </c>
      <c r="AW1217" s="14" t="s">
        <v>31</v>
      </c>
      <c r="AX1217" s="14" t="s">
        <v>75</v>
      </c>
      <c r="AY1217" s="176" t="s">
        <v>371</v>
      </c>
    </row>
    <row r="1218" spans="2:65" s="15" customFormat="1" ht="11.25" x14ac:dyDescent="0.2">
      <c r="B1218" s="182"/>
      <c r="D1218" s="162" t="s">
        <v>379</v>
      </c>
      <c r="E1218" s="183" t="s">
        <v>1</v>
      </c>
      <c r="F1218" s="184" t="s">
        <v>385</v>
      </c>
      <c r="H1218" s="185">
        <v>4374.6499999999996</v>
      </c>
      <c r="I1218" s="186"/>
      <c r="L1218" s="182"/>
      <c r="M1218" s="187"/>
      <c r="T1218" s="188"/>
      <c r="AT1218" s="183" t="s">
        <v>379</v>
      </c>
      <c r="AU1218" s="183" t="s">
        <v>88</v>
      </c>
      <c r="AV1218" s="15" t="s">
        <v>377</v>
      </c>
      <c r="AW1218" s="15" t="s">
        <v>31</v>
      </c>
      <c r="AX1218" s="15" t="s">
        <v>82</v>
      </c>
      <c r="AY1218" s="183" t="s">
        <v>371</v>
      </c>
    </row>
    <row r="1219" spans="2:65" s="1" customFormat="1" ht="33" customHeight="1" x14ac:dyDescent="0.2">
      <c r="B1219" s="147"/>
      <c r="C1219" s="148" t="s">
        <v>1849</v>
      </c>
      <c r="D1219" s="148" t="s">
        <v>373</v>
      </c>
      <c r="E1219" s="149" t="s">
        <v>2880</v>
      </c>
      <c r="F1219" s="150" t="s">
        <v>2881</v>
      </c>
      <c r="G1219" s="151" t="s">
        <v>376</v>
      </c>
      <c r="H1219" s="152">
        <v>2741.34</v>
      </c>
      <c r="I1219" s="153"/>
      <c r="J1219" s="154">
        <f>ROUND(I1219*H1219,2)</f>
        <v>0</v>
      </c>
      <c r="K1219" s="150"/>
      <c r="L1219" s="32"/>
      <c r="M1219" s="155" t="s">
        <v>1</v>
      </c>
      <c r="N1219" s="156" t="s">
        <v>41</v>
      </c>
      <c r="P1219" s="157">
        <f>O1219*H1219</f>
        <v>0</v>
      </c>
      <c r="Q1219" s="157">
        <v>1.5499999999999999E-3</v>
      </c>
      <c r="R1219" s="157">
        <f>Q1219*H1219</f>
        <v>4.2490769999999998</v>
      </c>
      <c r="S1219" s="157">
        <v>0</v>
      </c>
      <c r="T1219" s="158">
        <f>S1219*H1219</f>
        <v>0</v>
      </c>
      <c r="AR1219" s="159" t="s">
        <v>461</v>
      </c>
      <c r="AT1219" s="159" t="s">
        <v>373</v>
      </c>
      <c r="AU1219" s="159" t="s">
        <v>88</v>
      </c>
      <c r="AY1219" s="17" t="s">
        <v>371</v>
      </c>
      <c r="BE1219" s="160">
        <f>IF(N1219="základná",J1219,0)</f>
        <v>0</v>
      </c>
      <c r="BF1219" s="160">
        <f>IF(N1219="znížená",J1219,0)</f>
        <v>0</v>
      </c>
      <c r="BG1219" s="160">
        <f>IF(N1219="zákl. prenesená",J1219,0)</f>
        <v>0</v>
      </c>
      <c r="BH1219" s="160">
        <f>IF(N1219="zníž. prenesená",J1219,0)</f>
        <v>0</v>
      </c>
      <c r="BI1219" s="160">
        <f>IF(N1219="nulová",J1219,0)</f>
        <v>0</v>
      </c>
      <c r="BJ1219" s="17" t="s">
        <v>88</v>
      </c>
      <c r="BK1219" s="160">
        <f>ROUND(I1219*H1219,2)</f>
        <v>0</v>
      </c>
      <c r="BL1219" s="17" t="s">
        <v>461</v>
      </c>
      <c r="BM1219" s="159" t="s">
        <v>2882</v>
      </c>
    </row>
    <row r="1220" spans="2:65" s="12" customFormat="1" ht="11.25" x14ac:dyDescent="0.2">
      <c r="B1220" s="161"/>
      <c r="D1220" s="162" t="s">
        <v>379</v>
      </c>
      <c r="E1220" s="163" t="s">
        <v>1</v>
      </c>
      <c r="F1220" s="164" t="s">
        <v>2883</v>
      </c>
      <c r="H1220" s="163" t="s">
        <v>1</v>
      </c>
      <c r="I1220" s="165"/>
      <c r="L1220" s="161"/>
      <c r="M1220" s="166"/>
      <c r="T1220" s="167"/>
      <c r="AT1220" s="163" t="s">
        <v>379</v>
      </c>
      <c r="AU1220" s="163" t="s">
        <v>88</v>
      </c>
      <c r="AV1220" s="12" t="s">
        <v>82</v>
      </c>
      <c r="AW1220" s="12" t="s">
        <v>31</v>
      </c>
      <c r="AX1220" s="12" t="s">
        <v>75</v>
      </c>
      <c r="AY1220" s="163" t="s">
        <v>371</v>
      </c>
    </row>
    <row r="1221" spans="2:65" s="12" customFormat="1" ht="11.25" x14ac:dyDescent="0.2">
      <c r="B1221" s="161"/>
      <c r="D1221" s="162" t="s">
        <v>379</v>
      </c>
      <c r="E1221" s="163" t="s">
        <v>1</v>
      </c>
      <c r="F1221" s="164" t="s">
        <v>2884</v>
      </c>
      <c r="H1221" s="163" t="s">
        <v>1</v>
      </c>
      <c r="I1221" s="165"/>
      <c r="L1221" s="161"/>
      <c r="M1221" s="166"/>
      <c r="T1221" s="167"/>
      <c r="AT1221" s="163" t="s">
        <v>379</v>
      </c>
      <c r="AU1221" s="163" t="s">
        <v>88</v>
      </c>
      <c r="AV1221" s="12" t="s">
        <v>82</v>
      </c>
      <c r="AW1221" s="12" t="s">
        <v>31</v>
      </c>
      <c r="AX1221" s="12" t="s">
        <v>75</v>
      </c>
      <c r="AY1221" s="163" t="s">
        <v>371</v>
      </c>
    </row>
    <row r="1222" spans="2:65" s="12" customFormat="1" ht="11.25" x14ac:dyDescent="0.2">
      <c r="B1222" s="161"/>
      <c r="D1222" s="162" t="s">
        <v>379</v>
      </c>
      <c r="E1222" s="163" t="s">
        <v>1</v>
      </c>
      <c r="F1222" s="164" t="s">
        <v>4995</v>
      </c>
      <c r="H1222" s="163" t="s">
        <v>1</v>
      </c>
      <c r="I1222" s="165"/>
      <c r="L1222" s="161"/>
      <c r="M1222" s="166"/>
      <c r="T1222" s="167"/>
      <c r="AT1222" s="163" t="s">
        <v>379</v>
      </c>
      <c r="AU1222" s="163" t="s">
        <v>88</v>
      </c>
      <c r="AV1222" s="12" t="s">
        <v>82</v>
      </c>
      <c r="AW1222" s="12" t="s">
        <v>31</v>
      </c>
      <c r="AX1222" s="12" t="s">
        <v>75</v>
      </c>
      <c r="AY1222" s="163" t="s">
        <v>371</v>
      </c>
    </row>
    <row r="1223" spans="2:65" s="13" customFormat="1" ht="11.25" x14ac:dyDescent="0.2">
      <c r="B1223" s="168"/>
      <c r="D1223" s="162" t="s">
        <v>379</v>
      </c>
      <c r="E1223" s="169" t="s">
        <v>1</v>
      </c>
      <c r="F1223" s="170" t="s">
        <v>4996</v>
      </c>
      <c r="H1223" s="171">
        <v>2741.34</v>
      </c>
      <c r="I1223" s="172"/>
      <c r="L1223" s="168"/>
      <c r="M1223" s="173"/>
      <c r="T1223" s="174"/>
      <c r="AT1223" s="169" t="s">
        <v>379</v>
      </c>
      <c r="AU1223" s="169" t="s">
        <v>88</v>
      </c>
      <c r="AV1223" s="13" t="s">
        <v>88</v>
      </c>
      <c r="AW1223" s="13" t="s">
        <v>31</v>
      </c>
      <c r="AX1223" s="13" t="s">
        <v>75</v>
      </c>
      <c r="AY1223" s="169" t="s">
        <v>371</v>
      </c>
    </row>
    <row r="1224" spans="2:65" s="14" customFormat="1" ht="11.25" x14ac:dyDescent="0.2">
      <c r="B1224" s="175"/>
      <c r="D1224" s="162" t="s">
        <v>379</v>
      </c>
      <c r="E1224" s="176" t="s">
        <v>2885</v>
      </c>
      <c r="F1224" s="177" t="s">
        <v>383</v>
      </c>
      <c r="H1224" s="178">
        <v>2741.34</v>
      </c>
      <c r="I1224" s="179"/>
      <c r="L1224" s="175"/>
      <c r="M1224" s="180"/>
      <c r="T1224" s="181"/>
      <c r="AT1224" s="176" t="s">
        <v>379</v>
      </c>
      <c r="AU1224" s="176" t="s">
        <v>88</v>
      </c>
      <c r="AV1224" s="14" t="s">
        <v>384</v>
      </c>
      <c r="AW1224" s="14" t="s">
        <v>31</v>
      </c>
      <c r="AX1224" s="14" t="s">
        <v>75</v>
      </c>
      <c r="AY1224" s="176" t="s">
        <v>371</v>
      </c>
    </row>
    <row r="1225" spans="2:65" s="15" customFormat="1" ht="11.25" x14ac:dyDescent="0.2">
      <c r="B1225" s="182"/>
      <c r="D1225" s="162" t="s">
        <v>379</v>
      </c>
      <c r="E1225" s="183" t="s">
        <v>1</v>
      </c>
      <c r="F1225" s="184" t="s">
        <v>385</v>
      </c>
      <c r="H1225" s="185">
        <v>2741.34</v>
      </c>
      <c r="I1225" s="186"/>
      <c r="L1225" s="182"/>
      <c r="M1225" s="187"/>
      <c r="T1225" s="188"/>
      <c r="AT1225" s="183" t="s">
        <v>379</v>
      </c>
      <c r="AU1225" s="183" t="s">
        <v>88</v>
      </c>
      <c r="AV1225" s="15" t="s">
        <v>377</v>
      </c>
      <c r="AW1225" s="15" t="s">
        <v>31</v>
      </c>
      <c r="AX1225" s="15" t="s">
        <v>82</v>
      </c>
      <c r="AY1225" s="183" t="s">
        <v>371</v>
      </c>
    </row>
    <row r="1226" spans="2:65" s="1" customFormat="1" ht="37.9" customHeight="1" x14ac:dyDescent="0.2">
      <c r="B1226" s="147"/>
      <c r="C1226" s="148" t="s">
        <v>1853</v>
      </c>
      <c r="D1226" s="148" t="s">
        <v>373</v>
      </c>
      <c r="E1226" s="149" t="s">
        <v>4997</v>
      </c>
      <c r="F1226" s="150" t="s">
        <v>4998</v>
      </c>
      <c r="G1226" s="151" t="s">
        <v>376</v>
      </c>
      <c r="H1226" s="152">
        <v>187.34299999999999</v>
      </c>
      <c r="I1226" s="153"/>
      <c r="J1226" s="154">
        <f>ROUND(I1226*H1226,2)</f>
        <v>0</v>
      </c>
      <c r="K1226" s="150"/>
      <c r="L1226" s="32"/>
      <c r="M1226" s="155" t="s">
        <v>1</v>
      </c>
      <c r="N1226" s="156" t="s">
        <v>41</v>
      </c>
      <c r="P1226" s="157">
        <f>O1226*H1226</f>
        <v>0</v>
      </c>
      <c r="Q1226" s="157">
        <v>1.6584E-4</v>
      </c>
      <c r="R1226" s="157">
        <f>Q1226*H1226</f>
        <v>3.1068963119999998E-2</v>
      </c>
      <c r="S1226" s="157">
        <v>0</v>
      </c>
      <c r="T1226" s="158">
        <f>S1226*H1226</f>
        <v>0</v>
      </c>
      <c r="AR1226" s="159" t="s">
        <v>461</v>
      </c>
      <c r="AT1226" s="159" t="s">
        <v>373</v>
      </c>
      <c r="AU1226" s="159" t="s">
        <v>88</v>
      </c>
      <c r="AY1226" s="17" t="s">
        <v>371</v>
      </c>
      <c r="BE1226" s="160">
        <f>IF(N1226="základná",J1226,0)</f>
        <v>0</v>
      </c>
      <c r="BF1226" s="160">
        <f>IF(N1226="znížená",J1226,0)</f>
        <v>0</v>
      </c>
      <c r="BG1226" s="160">
        <f>IF(N1226="zákl. prenesená",J1226,0)</f>
        <v>0</v>
      </c>
      <c r="BH1226" s="160">
        <f>IF(N1226="zníž. prenesená",J1226,0)</f>
        <v>0</v>
      </c>
      <c r="BI1226" s="160">
        <f>IF(N1226="nulová",J1226,0)</f>
        <v>0</v>
      </c>
      <c r="BJ1226" s="17" t="s">
        <v>88</v>
      </c>
      <c r="BK1226" s="160">
        <f>ROUND(I1226*H1226,2)</f>
        <v>0</v>
      </c>
      <c r="BL1226" s="17" t="s">
        <v>461</v>
      </c>
      <c r="BM1226" s="159" t="s">
        <v>4999</v>
      </c>
    </row>
    <row r="1227" spans="2:65" s="12" customFormat="1" ht="11.25" x14ac:dyDescent="0.2">
      <c r="B1227" s="161"/>
      <c r="D1227" s="162" t="s">
        <v>379</v>
      </c>
      <c r="E1227" s="163" t="s">
        <v>1</v>
      </c>
      <c r="F1227" s="164" t="s">
        <v>5000</v>
      </c>
      <c r="H1227" s="163" t="s">
        <v>1</v>
      </c>
      <c r="I1227" s="165"/>
      <c r="L1227" s="161"/>
      <c r="M1227" s="166"/>
      <c r="T1227" s="167"/>
      <c r="AT1227" s="163" t="s">
        <v>379</v>
      </c>
      <c r="AU1227" s="163" t="s">
        <v>88</v>
      </c>
      <c r="AV1227" s="12" t="s">
        <v>82</v>
      </c>
      <c r="AW1227" s="12" t="s">
        <v>31</v>
      </c>
      <c r="AX1227" s="12" t="s">
        <v>75</v>
      </c>
      <c r="AY1227" s="163" t="s">
        <v>371</v>
      </c>
    </row>
    <row r="1228" spans="2:65" s="13" customFormat="1" ht="22.5" x14ac:dyDescent="0.2">
      <c r="B1228" s="168"/>
      <c r="D1228" s="162" t="s">
        <v>379</v>
      </c>
      <c r="E1228" s="169" t="s">
        <v>1</v>
      </c>
      <c r="F1228" s="170" t="s">
        <v>5001</v>
      </c>
      <c r="H1228" s="171">
        <v>184.559</v>
      </c>
      <c r="I1228" s="172"/>
      <c r="L1228" s="168"/>
      <c r="M1228" s="173"/>
      <c r="T1228" s="174"/>
      <c r="AT1228" s="169" t="s">
        <v>379</v>
      </c>
      <c r="AU1228" s="169" t="s">
        <v>88</v>
      </c>
      <c r="AV1228" s="13" t="s">
        <v>88</v>
      </c>
      <c r="AW1228" s="13" t="s">
        <v>31</v>
      </c>
      <c r="AX1228" s="13" t="s">
        <v>75</v>
      </c>
      <c r="AY1228" s="169" t="s">
        <v>371</v>
      </c>
    </row>
    <row r="1229" spans="2:65" s="12" customFormat="1" ht="11.25" x14ac:dyDescent="0.2">
      <c r="B1229" s="161"/>
      <c r="D1229" s="162" t="s">
        <v>379</v>
      </c>
      <c r="E1229" s="163" t="s">
        <v>1</v>
      </c>
      <c r="F1229" s="164" t="s">
        <v>5002</v>
      </c>
      <c r="H1229" s="163" t="s">
        <v>1</v>
      </c>
      <c r="I1229" s="165"/>
      <c r="L1229" s="161"/>
      <c r="M1229" s="166"/>
      <c r="T1229" s="167"/>
      <c r="AT1229" s="163" t="s">
        <v>379</v>
      </c>
      <c r="AU1229" s="163" t="s">
        <v>88</v>
      </c>
      <c r="AV1229" s="12" t="s">
        <v>82</v>
      </c>
      <c r="AW1229" s="12" t="s">
        <v>31</v>
      </c>
      <c r="AX1229" s="12" t="s">
        <v>75</v>
      </c>
      <c r="AY1229" s="163" t="s">
        <v>371</v>
      </c>
    </row>
    <row r="1230" spans="2:65" s="13" customFormat="1" ht="11.25" x14ac:dyDescent="0.2">
      <c r="B1230" s="168"/>
      <c r="D1230" s="162" t="s">
        <v>379</v>
      </c>
      <c r="E1230" s="169" t="s">
        <v>1</v>
      </c>
      <c r="F1230" s="170" t="s">
        <v>5003</v>
      </c>
      <c r="H1230" s="171">
        <v>2.7839999999999998</v>
      </c>
      <c r="I1230" s="172"/>
      <c r="L1230" s="168"/>
      <c r="M1230" s="173"/>
      <c r="T1230" s="174"/>
      <c r="AT1230" s="169" t="s">
        <v>379</v>
      </c>
      <c r="AU1230" s="169" t="s">
        <v>88</v>
      </c>
      <c r="AV1230" s="13" t="s">
        <v>88</v>
      </c>
      <c r="AW1230" s="13" t="s">
        <v>31</v>
      </c>
      <c r="AX1230" s="13" t="s">
        <v>75</v>
      </c>
      <c r="AY1230" s="169" t="s">
        <v>371</v>
      </c>
    </row>
    <row r="1231" spans="2:65" s="15" customFormat="1" ht="11.25" x14ac:dyDescent="0.2">
      <c r="B1231" s="182"/>
      <c r="D1231" s="162" t="s">
        <v>379</v>
      </c>
      <c r="E1231" s="183" t="s">
        <v>1</v>
      </c>
      <c r="F1231" s="184" t="s">
        <v>385</v>
      </c>
      <c r="H1231" s="185">
        <v>187.34299999999999</v>
      </c>
      <c r="I1231" s="186"/>
      <c r="L1231" s="182"/>
      <c r="M1231" s="187"/>
      <c r="T1231" s="188"/>
      <c r="AT1231" s="183" t="s">
        <v>379</v>
      </c>
      <c r="AU1231" s="183" t="s">
        <v>88</v>
      </c>
      <c r="AV1231" s="15" t="s">
        <v>377</v>
      </c>
      <c r="AW1231" s="15" t="s">
        <v>31</v>
      </c>
      <c r="AX1231" s="15" t="s">
        <v>82</v>
      </c>
      <c r="AY1231" s="183" t="s">
        <v>371</v>
      </c>
    </row>
    <row r="1232" spans="2:65" s="11" customFormat="1" ht="22.9" customHeight="1" x14ac:dyDescent="0.2">
      <c r="B1232" s="136"/>
      <c r="D1232" s="137" t="s">
        <v>74</v>
      </c>
      <c r="E1232" s="145" t="s">
        <v>2886</v>
      </c>
      <c r="F1232" s="145" t="s">
        <v>2887</v>
      </c>
      <c r="I1232" s="139"/>
      <c r="J1232" s="146">
        <f>BK1232</f>
        <v>0</v>
      </c>
      <c r="L1232" s="136"/>
      <c r="M1232" s="140"/>
      <c r="P1232" s="141">
        <f>SUM(P1233:P1328)</f>
        <v>0</v>
      </c>
      <c r="R1232" s="141">
        <f>SUM(R1233:R1328)</f>
        <v>7.1444415023000003</v>
      </c>
      <c r="T1232" s="142">
        <f>SUM(T1233:T1328)</f>
        <v>0</v>
      </c>
      <c r="AR1232" s="137" t="s">
        <v>88</v>
      </c>
      <c r="AT1232" s="143" t="s">
        <v>74</v>
      </c>
      <c r="AU1232" s="143" t="s">
        <v>82</v>
      </c>
      <c r="AY1232" s="137" t="s">
        <v>371</v>
      </c>
      <c r="BK1232" s="144">
        <f>SUM(BK1233:BK1328)</f>
        <v>0</v>
      </c>
    </row>
    <row r="1233" spans="2:65" s="1" customFormat="1" ht="24.2" customHeight="1" x14ac:dyDescent="0.2">
      <c r="B1233" s="147"/>
      <c r="C1233" s="148" t="s">
        <v>1860</v>
      </c>
      <c r="D1233" s="148" t="s">
        <v>373</v>
      </c>
      <c r="E1233" s="149" t="s">
        <v>5004</v>
      </c>
      <c r="F1233" s="150" t="s">
        <v>5005</v>
      </c>
      <c r="G1233" s="151" t="s">
        <v>376</v>
      </c>
      <c r="H1233" s="152">
        <v>14265.999</v>
      </c>
      <c r="I1233" s="153"/>
      <c r="J1233" s="154">
        <f>ROUND(I1233*H1233,2)</f>
        <v>0</v>
      </c>
      <c r="K1233" s="150"/>
      <c r="L1233" s="32"/>
      <c r="M1233" s="155" t="s">
        <v>1</v>
      </c>
      <c r="N1233" s="156" t="s">
        <v>41</v>
      </c>
      <c r="P1233" s="157">
        <f>O1233*H1233</f>
        <v>0</v>
      </c>
      <c r="Q1233" s="157">
        <v>1.2750000000000001E-4</v>
      </c>
      <c r="R1233" s="157">
        <f>Q1233*H1233</f>
        <v>1.8189148725000002</v>
      </c>
      <c r="S1233" s="157">
        <v>0</v>
      </c>
      <c r="T1233" s="158">
        <f>S1233*H1233</f>
        <v>0</v>
      </c>
      <c r="AR1233" s="159" t="s">
        <v>461</v>
      </c>
      <c r="AT1233" s="159" t="s">
        <v>373</v>
      </c>
      <c r="AU1233" s="159" t="s">
        <v>88</v>
      </c>
      <c r="AY1233" s="17" t="s">
        <v>371</v>
      </c>
      <c r="BE1233" s="160">
        <f>IF(N1233="základná",J1233,0)</f>
        <v>0</v>
      </c>
      <c r="BF1233" s="160">
        <f>IF(N1233="znížená",J1233,0)</f>
        <v>0</v>
      </c>
      <c r="BG1233" s="160">
        <f>IF(N1233="zákl. prenesená",J1233,0)</f>
        <v>0</v>
      </c>
      <c r="BH1233" s="160">
        <f>IF(N1233="zníž. prenesená",J1233,0)</f>
        <v>0</v>
      </c>
      <c r="BI1233" s="160">
        <f>IF(N1233="nulová",J1233,0)</f>
        <v>0</v>
      </c>
      <c r="BJ1233" s="17" t="s">
        <v>88</v>
      </c>
      <c r="BK1233" s="160">
        <f>ROUND(I1233*H1233,2)</f>
        <v>0</v>
      </c>
      <c r="BL1233" s="17" t="s">
        <v>461</v>
      </c>
      <c r="BM1233" s="159" t="s">
        <v>5006</v>
      </c>
    </row>
    <row r="1234" spans="2:65" s="13" customFormat="1" ht="11.25" x14ac:dyDescent="0.2">
      <c r="B1234" s="168"/>
      <c r="D1234" s="162" t="s">
        <v>379</v>
      </c>
      <c r="E1234" s="169" t="s">
        <v>1</v>
      </c>
      <c r="F1234" s="170" t="s">
        <v>3988</v>
      </c>
      <c r="H1234" s="171">
        <v>14265.999</v>
      </c>
      <c r="I1234" s="172"/>
      <c r="L1234" s="168"/>
      <c r="M1234" s="173"/>
      <c r="T1234" s="174"/>
      <c r="AT1234" s="169" t="s">
        <v>379</v>
      </c>
      <c r="AU1234" s="169" t="s">
        <v>88</v>
      </c>
      <c r="AV1234" s="13" t="s">
        <v>88</v>
      </c>
      <c r="AW1234" s="13" t="s">
        <v>31</v>
      </c>
      <c r="AX1234" s="13" t="s">
        <v>75</v>
      </c>
      <c r="AY1234" s="169" t="s">
        <v>371</v>
      </c>
    </row>
    <row r="1235" spans="2:65" s="15" customFormat="1" ht="11.25" x14ac:dyDescent="0.2">
      <c r="B1235" s="182"/>
      <c r="D1235" s="162" t="s">
        <v>379</v>
      </c>
      <c r="E1235" s="183" t="s">
        <v>1</v>
      </c>
      <c r="F1235" s="184" t="s">
        <v>385</v>
      </c>
      <c r="H1235" s="185">
        <v>14265.999</v>
      </c>
      <c r="I1235" s="186"/>
      <c r="L1235" s="182"/>
      <c r="M1235" s="187"/>
      <c r="T1235" s="188"/>
      <c r="AT1235" s="183" t="s">
        <v>379</v>
      </c>
      <c r="AU1235" s="183" t="s">
        <v>88</v>
      </c>
      <c r="AV1235" s="15" t="s">
        <v>377</v>
      </c>
      <c r="AW1235" s="15" t="s">
        <v>31</v>
      </c>
      <c r="AX1235" s="15" t="s">
        <v>82</v>
      </c>
      <c r="AY1235" s="183" t="s">
        <v>371</v>
      </c>
    </row>
    <row r="1236" spans="2:65" s="1" customFormat="1" ht="24.2" customHeight="1" x14ac:dyDescent="0.2">
      <c r="B1236" s="147"/>
      <c r="C1236" s="148" t="s">
        <v>1866</v>
      </c>
      <c r="D1236" s="148" t="s">
        <v>373</v>
      </c>
      <c r="E1236" s="149" t="s">
        <v>2893</v>
      </c>
      <c r="F1236" s="150" t="s">
        <v>2894</v>
      </c>
      <c r="G1236" s="151" t="s">
        <v>376</v>
      </c>
      <c r="H1236" s="152">
        <v>1450.3019999999999</v>
      </c>
      <c r="I1236" s="153"/>
      <c r="J1236" s="154">
        <f>ROUND(I1236*H1236,2)</f>
        <v>0</v>
      </c>
      <c r="K1236" s="150"/>
      <c r="L1236" s="32"/>
      <c r="M1236" s="155" t="s">
        <v>1</v>
      </c>
      <c r="N1236" s="156" t="s">
        <v>41</v>
      </c>
      <c r="P1236" s="157">
        <f>O1236*H1236</f>
        <v>0</v>
      </c>
      <c r="Q1236" s="157">
        <v>1.56E-4</v>
      </c>
      <c r="R1236" s="157">
        <f>Q1236*H1236</f>
        <v>0.22624711199999997</v>
      </c>
      <c r="S1236" s="157">
        <v>0</v>
      </c>
      <c r="T1236" s="158">
        <f>S1236*H1236</f>
        <v>0</v>
      </c>
      <c r="AR1236" s="159" t="s">
        <v>461</v>
      </c>
      <c r="AT1236" s="159" t="s">
        <v>373</v>
      </c>
      <c r="AU1236" s="159" t="s">
        <v>88</v>
      </c>
      <c r="AY1236" s="17" t="s">
        <v>371</v>
      </c>
      <c r="BE1236" s="160">
        <f>IF(N1236="základná",J1236,0)</f>
        <v>0</v>
      </c>
      <c r="BF1236" s="160">
        <f>IF(N1236="znížená",J1236,0)</f>
        <v>0</v>
      </c>
      <c r="BG1236" s="160">
        <f>IF(N1236="zákl. prenesená",J1236,0)</f>
        <v>0</v>
      </c>
      <c r="BH1236" s="160">
        <f>IF(N1236="zníž. prenesená",J1236,0)</f>
        <v>0</v>
      </c>
      <c r="BI1236" s="160">
        <f>IF(N1236="nulová",J1236,0)</f>
        <v>0</v>
      </c>
      <c r="BJ1236" s="17" t="s">
        <v>88</v>
      </c>
      <c r="BK1236" s="160">
        <f>ROUND(I1236*H1236,2)</f>
        <v>0</v>
      </c>
      <c r="BL1236" s="17" t="s">
        <v>461</v>
      </c>
      <c r="BM1236" s="159" t="s">
        <v>2895</v>
      </c>
    </row>
    <row r="1237" spans="2:65" s="12" customFormat="1" ht="11.25" x14ac:dyDescent="0.2">
      <c r="B1237" s="161"/>
      <c r="D1237" s="162" t="s">
        <v>379</v>
      </c>
      <c r="E1237" s="163" t="s">
        <v>1</v>
      </c>
      <c r="F1237" s="164" t="s">
        <v>2896</v>
      </c>
      <c r="H1237" s="163" t="s">
        <v>1</v>
      </c>
      <c r="I1237" s="165"/>
      <c r="L1237" s="161"/>
      <c r="M1237" s="166"/>
      <c r="T1237" s="167"/>
      <c r="AT1237" s="163" t="s">
        <v>379</v>
      </c>
      <c r="AU1237" s="163" t="s">
        <v>88</v>
      </c>
      <c r="AV1237" s="12" t="s">
        <v>82</v>
      </c>
      <c r="AW1237" s="12" t="s">
        <v>31</v>
      </c>
      <c r="AX1237" s="12" t="s">
        <v>75</v>
      </c>
      <c r="AY1237" s="163" t="s">
        <v>371</v>
      </c>
    </row>
    <row r="1238" spans="2:65" s="12" customFormat="1" ht="11.25" x14ac:dyDescent="0.2">
      <c r="B1238" s="161"/>
      <c r="D1238" s="162" t="s">
        <v>379</v>
      </c>
      <c r="E1238" s="163" t="s">
        <v>1</v>
      </c>
      <c r="F1238" s="164" t="s">
        <v>811</v>
      </c>
      <c r="H1238" s="163" t="s">
        <v>1</v>
      </c>
      <c r="I1238" s="165"/>
      <c r="L1238" s="161"/>
      <c r="M1238" s="166"/>
      <c r="T1238" s="167"/>
      <c r="AT1238" s="163" t="s">
        <v>379</v>
      </c>
      <c r="AU1238" s="163" t="s">
        <v>88</v>
      </c>
      <c r="AV1238" s="12" t="s">
        <v>82</v>
      </c>
      <c r="AW1238" s="12" t="s">
        <v>31</v>
      </c>
      <c r="AX1238" s="12" t="s">
        <v>75</v>
      </c>
      <c r="AY1238" s="163" t="s">
        <v>371</v>
      </c>
    </row>
    <row r="1239" spans="2:65" s="13" customFormat="1" ht="11.25" x14ac:dyDescent="0.2">
      <c r="B1239" s="168"/>
      <c r="D1239" s="162" t="s">
        <v>379</v>
      </c>
      <c r="E1239" s="169" t="s">
        <v>1</v>
      </c>
      <c r="F1239" s="170" t="s">
        <v>2686</v>
      </c>
      <c r="H1239" s="171">
        <v>394.56</v>
      </c>
      <c r="I1239" s="172"/>
      <c r="L1239" s="168"/>
      <c r="M1239" s="173"/>
      <c r="T1239" s="174"/>
      <c r="AT1239" s="169" t="s">
        <v>379</v>
      </c>
      <c r="AU1239" s="169" t="s">
        <v>88</v>
      </c>
      <c r="AV1239" s="13" t="s">
        <v>88</v>
      </c>
      <c r="AW1239" s="13" t="s">
        <v>31</v>
      </c>
      <c r="AX1239" s="13" t="s">
        <v>75</v>
      </c>
      <c r="AY1239" s="169" t="s">
        <v>371</v>
      </c>
    </row>
    <row r="1240" spans="2:65" s="12" customFormat="1" ht="11.25" x14ac:dyDescent="0.2">
      <c r="B1240" s="161"/>
      <c r="D1240" s="162" t="s">
        <v>379</v>
      </c>
      <c r="E1240" s="163" t="s">
        <v>1</v>
      </c>
      <c r="F1240" s="164" t="s">
        <v>813</v>
      </c>
      <c r="H1240" s="163" t="s">
        <v>1</v>
      </c>
      <c r="I1240" s="165"/>
      <c r="L1240" s="161"/>
      <c r="M1240" s="166"/>
      <c r="T1240" s="167"/>
      <c r="AT1240" s="163" t="s">
        <v>379</v>
      </c>
      <c r="AU1240" s="163" t="s">
        <v>88</v>
      </c>
      <c r="AV1240" s="12" t="s">
        <v>82</v>
      </c>
      <c r="AW1240" s="12" t="s">
        <v>31</v>
      </c>
      <c r="AX1240" s="12" t="s">
        <v>75</v>
      </c>
      <c r="AY1240" s="163" t="s">
        <v>371</v>
      </c>
    </row>
    <row r="1241" spans="2:65" s="13" customFormat="1" ht="11.25" x14ac:dyDescent="0.2">
      <c r="B1241" s="168"/>
      <c r="D1241" s="162" t="s">
        <v>379</v>
      </c>
      <c r="E1241" s="169" t="s">
        <v>1</v>
      </c>
      <c r="F1241" s="170" t="s">
        <v>2687</v>
      </c>
      <c r="H1241" s="171">
        <v>12.426</v>
      </c>
      <c r="I1241" s="172"/>
      <c r="L1241" s="168"/>
      <c r="M1241" s="173"/>
      <c r="T1241" s="174"/>
      <c r="AT1241" s="169" t="s">
        <v>379</v>
      </c>
      <c r="AU1241" s="169" t="s">
        <v>88</v>
      </c>
      <c r="AV1241" s="13" t="s">
        <v>88</v>
      </c>
      <c r="AW1241" s="13" t="s">
        <v>31</v>
      </c>
      <c r="AX1241" s="13" t="s">
        <v>75</v>
      </c>
      <c r="AY1241" s="169" t="s">
        <v>371</v>
      </c>
    </row>
    <row r="1242" spans="2:65" s="12" customFormat="1" ht="11.25" x14ac:dyDescent="0.2">
      <c r="B1242" s="161"/>
      <c r="D1242" s="162" t="s">
        <v>379</v>
      </c>
      <c r="E1242" s="163" t="s">
        <v>1</v>
      </c>
      <c r="F1242" s="164" t="s">
        <v>815</v>
      </c>
      <c r="H1242" s="163" t="s">
        <v>1</v>
      </c>
      <c r="I1242" s="165"/>
      <c r="L1242" s="161"/>
      <c r="M1242" s="166"/>
      <c r="T1242" s="167"/>
      <c r="AT1242" s="163" t="s">
        <v>379</v>
      </c>
      <c r="AU1242" s="163" t="s">
        <v>88</v>
      </c>
      <c r="AV1242" s="12" t="s">
        <v>82</v>
      </c>
      <c r="AW1242" s="12" t="s">
        <v>31</v>
      </c>
      <c r="AX1242" s="12" t="s">
        <v>75</v>
      </c>
      <c r="AY1242" s="163" t="s">
        <v>371</v>
      </c>
    </row>
    <row r="1243" spans="2:65" s="13" customFormat="1" ht="11.25" x14ac:dyDescent="0.2">
      <c r="B1243" s="168"/>
      <c r="D1243" s="162" t="s">
        <v>379</v>
      </c>
      <c r="E1243" s="169" t="s">
        <v>1</v>
      </c>
      <c r="F1243" s="170" t="s">
        <v>2688</v>
      </c>
      <c r="H1243" s="171">
        <v>2.6669999999999998</v>
      </c>
      <c r="I1243" s="172"/>
      <c r="L1243" s="168"/>
      <c r="M1243" s="173"/>
      <c r="T1243" s="174"/>
      <c r="AT1243" s="169" t="s">
        <v>379</v>
      </c>
      <c r="AU1243" s="169" t="s">
        <v>88</v>
      </c>
      <c r="AV1243" s="13" t="s">
        <v>88</v>
      </c>
      <c r="AW1243" s="13" t="s">
        <v>31</v>
      </c>
      <c r="AX1243" s="13" t="s">
        <v>75</v>
      </c>
      <c r="AY1243" s="169" t="s">
        <v>371</v>
      </c>
    </row>
    <row r="1244" spans="2:65" s="12" customFormat="1" ht="11.25" x14ac:dyDescent="0.2">
      <c r="B1244" s="161"/>
      <c r="D1244" s="162" t="s">
        <v>379</v>
      </c>
      <c r="E1244" s="163" t="s">
        <v>1</v>
      </c>
      <c r="F1244" s="164" t="s">
        <v>817</v>
      </c>
      <c r="H1244" s="163" t="s">
        <v>1</v>
      </c>
      <c r="I1244" s="165"/>
      <c r="L1244" s="161"/>
      <c r="M1244" s="166"/>
      <c r="T1244" s="167"/>
      <c r="AT1244" s="163" t="s">
        <v>379</v>
      </c>
      <c r="AU1244" s="163" t="s">
        <v>88</v>
      </c>
      <c r="AV1244" s="12" t="s">
        <v>82</v>
      </c>
      <c r="AW1244" s="12" t="s">
        <v>31</v>
      </c>
      <c r="AX1244" s="12" t="s">
        <v>75</v>
      </c>
      <c r="AY1244" s="163" t="s">
        <v>371</v>
      </c>
    </row>
    <row r="1245" spans="2:65" s="13" customFormat="1" ht="11.25" x14ac:dyDescent="0.2">
      <c r="B1245" s="168"/>
      <c r="D1245" s="162" t="s">
        <v>379</v>
      </c>
      <c r="E1245" s="169" t="s">
        <v>1</v>
      </c>
      <c r="F1245" s="170" t="s">
        <v>2689</v>
      </c>
      <c r="H1245" s="171">
        <v>46.247</v>
      </c>
      <c r="I1245" s="172"/>
      <c r="L1245" s="168"/>
      <c r="M1245" s="173"/>
      <c r="T1245" s="174"/>
      <c r="AT1245" s="169" t="s">
        <v>379</v>
      </c>
      <c r="AU1245" s="169" t="s">
        <v>88</v>
      </c>
      <c r="AV1245" s="13" t="s">
        <v>88</v>
      </c>
      <c r="AW1245" s="13" t="s">
        <v>31</v>
      </c>
      <c r="AX1245" s="13" t="s">
        <v>75</v>
      </c>
      <c r="AY1245" s="169" t="s">
        <v>371</v>
      </c>
    </row>
    <row r="1246" spans="2:65" s="12" customFormat="1" ht="11.25" x14ac:dyDescent="0.2">
      <c r="B1246" s="161"/>
      <c r="D1246" s="162" t="s">
        <v>379</v>
      </c>
      <c r="E1246" s="163" t="s">
        <v>1</v>
      </c>
      <c r="F1246" s="164" t="s">
        <v>819</v>
      </c>
      <c r="H1246" s="163" t="s">
        <v>1</v>
      </c>
      <c r="I1246" s="165"/>
      <c r="L1246" s="161"/>
      <c r="M1246" s="166"/>
      <c r="T1246" s="167"/>
      <c r="AT1246" s="163" t="s">
        <v>379</v>
      </c>
      <c r="AU1246" s="163" t="s">
        <v>88</v>
      </c>
      <c r="AV1246" s="12" t="s">
        <v>82</v>
      </c>
      <c r="AW1246" s="12" t="s">
        <v>31</v>
      </c>
      <c r="AX1246" s="12" t="s">
        <v>75</v>
      </c>
      <c r="AY1246" s="163" t="s">
        <v>371</v>
      </c>
    </row>
    <row r="1247" spans="2:65" s="13" customFormat="1" ht="11.25" x14ac:dyDescent="0.2">
      <c r="B1247" s="168"/>
      <c r="D1247" s="162" t="s">
        <v>379</v>
      </c>
      <c r="E1247" s="169" t="s">
        <v>1</v>
      </c>
      <c r="F1247" s="170" t="s">
        <v>2690</v>
      </c>
      <c r="H1247" s="171">
        <v>46.271999999999998</v>
      </c>
      <c r="I1247" s="172"/>
      <c r="L1247" s="168"/>
      <c r="M1247" s="173"/>
      <c r="T1247" s="174"/>
      <c r="AT1247" s="169" t="s">
        <v>379</v>
      </c>
      <c r="AU1247" s="169" t="s">
        <v>88</v>
      </c>
      <c r="AV1247" s="13" t="s">
        <v>88</v>
      </c>
      <c r="AW1247" s="13" t="s">
        <v>31</v>
      </c>
      <c r="AX1247" s="13" t="s">
        <v>75</v>
      </c>
      <c r="AY1247" s="169" t="s">
        <v>371</v>
      </c>
    </row>
    <row r="1248" spans="2:65" s="12" customFormat="1" ht="11.25" x14ac:dyDescent="0.2">
      <c r="B1248" s="161"/>
      <c r="D1248" s="162" t="s">
        <v>379</v>
      </c>
      <c r="E1248" s="163" t="s">
        <v>1</v>
      </c>
      <c r="F1248" s="164" t="s">
        <v>821</v>
      </c>
      <c r="H1248" s="163" t="s">
        <v>1</v>
      </c>
      <c r="I1248" s="165"/>
      <c r="L1248" s="161"/>
      <c r="M1248" s="166"/>
      <c r="T1248" s="167"/>
      <c r="AT1248" s="163" t="s">
        <v>379</v>
      </c>
      <c r="AU1248" s="163" t="s">
        <v>88</v>
      </c>
      <c r="AV1248" s="12" t="s">
        <v>82</v>
      </c>
      <c r="AW1248" s="12" t="s">
        <v>31</v>
      </c>
      <c r="AX1248" s="12" t="s">
        <v>75</v>
      </c>
      <c r="AY1248" s="163" t="s">
        <v>371</v>
      </c>
    </row>
    <row r="1249" spans="2:51" s="13" customFormat="1" ht="11.25" x14ac:dyDescent="0.2">
      <c r="B1249" s="168"/>
      <c r="D1249" s="162" t="s">
        <v>379</v>
      </c>
      <c r="E1249" s="169" t="s">
        <v>1</v>
      </c>
      <c r="F1249" s="170" t="s">
        <v>2691</v>
      </c>
      <c r="H1249" s="171">
        <v>6.72</v>
      </c>
      <c r="I1249" s="172"/>
      <c r="L1249" s="168"/>
      <c r="M1249" s="173"/>
      <c r="T1249" s="174"/>
      <c r="AT1249" s="169" t="s">
        <v>379</v>
      </c>
      <c r="AU1249" s="169" t="s">
        <v>88</v>
      </c>
      <c r="AV1249" s="13" t="s">
        <v>88</v>
      </c>
      <c r="AW1249" s="13" t="s">
        <v>31</v>
      </c>
      <c r="AX1249" s="13" t="s">
        <v>75</v>
      </c>
      <c r="AY1249" s="169" t="s">
        <v>371</v>
      </c>
    </row>
    <row r="1250" spans="2:51" s="12" customFormat="1" ht="11.25" x14ac:dyDescent="0.2">
      <c r="B1250" s="161"/>
      <c r="D1250" s="162" t="s">
        <v>379</v>
      </c>
      <c r="E1250" s="163" t="s">
        <v>1</v>
      </c>
      <c r="F1250" s="164" t="s">
        <v>823</v>
      </c>
      <c r="H1250" s="163" t="s">
        <v>1</v>
      </c>
      <c r="I1250" s="165"/>
      <c r="L1250" s="161"/>
      <c r="M1250" s="166"/>
      <c r="T1250" s="167"/>
      <c r="AT1250" s="163" t="s">
        <v>379</v>
      </c>
      <c r="AU1250" s="163" t="s">
        <v>88</v>
      </c>
      <c r="AV1250" s="12" t="s">
        <v>82</v>
      </c>
      <c r="AW1250" s="12" t="s">
        <v>31</v>
      </c>
      <c r="AX1250" s="12" t="s">
        <v>75</v>
      </c>
      <c r="AY1250" s="163" t="s">
        <v>371</v>
      </c>
    </row>
    <row r="1251" spans="2:51" s="13" customFormat="1" ht="11.25" x14ac:dyDescent="0.2">
      <c r="B1251" s="168"/>
      <c r="D1251" s="162" t="s">
        <v>379</v>
      </c>
      <c r="E1251" s="169" t="s">
        <v>1</v>
      </c>
      <c r="F1251" s="170" t="s">
        <v>2692</v>
      </c>
      <c r="H1251" s="171">
        <v>43.320999999999998</v>
      </c>
      <c r="I1251" s="172"/>
      <c r="L1251" s="168"/>
      <c r="M1251" s="173"/>
      <c r="T1251" s="174"/>
      <c r="AT1251" s="169" t="s">
        <v>379</v>
      </c>
      <c r="AU1251" s="169" t="s">
        <v>88</v>
      </c>
      <c r="AV1251" s="13" t="s">
        <v>88</v>
      </c>
      <c r="AW1251" s="13" t="s">
        <v>31</v>
      </c>
      <c r="AX1251" s="13" t="s">
        <v>75</v>
      </c>
      <c r="AY1251" s="169" t="s">
        <v>371</v>
      </c>
    </row>
    <row r="1252" spans="2:51" s="12" customFormat="1" ht="11.25" x14ac:dyDescent="0.2">
      <c r="B1252" s="161"/>
      <c r="D1252" s="162" t="s">
        <v>379</v>
      </c>
      <c r="E1252" s="163" t="s">
        <v>1</v>
      </c>
      <c r="F1252" s="164" t="s">
        <v>825</v>
      </c>
      <c r="H1252" s="163" t="s">
        <v>1</v>
      </c>
      <c r="I1252" s="165"/>
      <c r="L1252" s="161"/>
      <c r="M1252" s="166"/>
      <c r="T1252" s="167"/>
      <c r="AT1252" s="163" t="s">
        <v>379</v>
      </c>
      <c r="AU1252" s="163" t="s">
        <v>88</v>
      </c>
      <c r="AV1252" s="12" t="s">
        <v>82</v>
      </c>
      <c r="AW1252" s="12" t="s">
        <v>31</v>
      </c>
      <c r="AX1252" s="12" t="s">
        <v>75</v>
      </c>
      <c r="AY1252" s="163" t="s">
        <v>371</v>
      </c>
    </row>
    <row r="1253" spans="2:51" s="13" customFormat="1" ht="11.25" x14ac:dyDescent="0.2">
      <c r="B1253" s="168"/>
      <c r="D1253" s="162" t="s">
        <v>379</v>
      </c>
      <c r="E1253" s="169" t="s">
        <v>1</v>
      </c>
      <c r="F1253" s="170" t="s">
        <v>2693</v>
      </c>
      <c r="H1253" s="171">
        <v>4.5720000000000001</v>
      </c>
      <c r="I1253" s="172"/>
      <c r="L1253" s="168"/>
      <c r="M1253" s="173"/>
      <c r="T1253" s="174"/>
      <c r="AT1253" s="169" t="s">
        <v>379</v>
      </c>
      <c r="AU1253" s="169" t="s">
        <v>88</v>
      </c>
      <c r="AV1253" s="13" t="s">
        <v>88</v>
      </c>
      <c r="AW1253" s="13" t="s">
        <v>31</v>
      </c>
      <c r="AX1253" s="13" t="s">
        <v>75</v>
      </c>
      <c r="AY1253" s="169" t="s">
        <v>371</v>
      </c>
    </row>
    <row r="1254" spans="2:51" s="12" customFormat="1" ht="11.25" x14ac:dyDescent="0.2">
      <c r="B1254" s="161"/>
      <c r="D1254" s="162" t="s">
        <v>379</v>
      </c>
      <c r="E1254" s="163" t="s">
        <v>1</v>
      </c>
      <c r="F1254" s="164" t="s">
        <v>2897</v>
      </c>
      <c r="H1254" s="163" t="s">
        <v>1</v>
      </c>
      <c r="I1254" s="165"/>
      <c r="L1254" s="161"/>
      <c r="M1254" s="166"/>
      <c r="T1254" s="167"/>
      <c r="AT1254" s="163" t="s">
        <v>379</v>
      </c>
      <c r="AU1254" s="163" t="s">
        <v>88</v>
      </c>
      <c r="AV1254" s="12" t="s">
        <v>82</v>
      </c>
      <c r="AW1254" s="12" t="s">
        <v>31</v>
      </c>
      <c r="AX1254" s="12" t="s">
        <v>75</v>
      </c>
      <c r="AY1254" s="163" t="s">
        <v>371</v>
      </c>
    </row>
    <row r="1255" spans="2:51" s="13" customFormat="1" ht="11.25" x14ac:dyDescent="0.2">
      <c r="B1255" s="168"/>
      <c r="D1255" s="162" t="s">
        <v>379</v>
      </c>
      <c r="E1255" s="169" t="s">
        <v>1</v>
      </c>
      <c r="F1255" s="170" t="s">
        <v>2898</v>
      </c>
      <c r="H1255" s="171">
        <v>24</v>
      </c>
      <c r="I1255" s="172"/>
      <c r="L1255" s="168"/>
      <c r="M1255" s="173"/>
      <c r="T1255" s="174"/>
      <c r="AT1255" s="169" t="s">
        <v>379</v>
      </c>
      <c r="AU1255" s="169" t="s">
        <v>88</v>
      </c>
      <c r="AV1255" s="13" t="s">
        <v>88</v>
      </c>
      <c r="AW1255" s="13" t="s">
        <v>31</v>
      </c>
      <c r="AX1255" s="13" t="s">
        <v>75</v>
      </c>
      <c r="AY1255" s="169" t="s">
        <v>371</v>
      </c>
    </row>
    <row r="1256" spans="2:51" s="12" customFormat="1" ht="11.25" x14ac:dyDescent="0.2">
      <c r="B1256" s="161"/>
      <c r="D1256" s="162" t="s">
        <v>379</v>
      </c>
      <c r="E1256" s="163" t="s">
        <v>1</v>
      </c>
      <c r="F1256" s="164" t="s">
        <v>827</v>
      </c>
      <c r="H1256" s="163" t="s">
        <v>1</v>
      </c>
      <c r="I1256" s="165"/>
      <c r="L1256" s="161"/>
      <c r="M1256" s="166"/>
      <c r="T1256" s="167"/>
      <c r="AT1256" s="163" t="s">
        <v>379</v>
      </c>
      <c r="AU1256" s="163" t="s">
        <v>88</v>
      </c>
      <c r="AV1256" s="12" t="s">
        <v>82</v>
      </c>
      <c r="AW1256" s="12" t="s">
        <v>31</v>
      </c>
      <c r="AX1256" s="12" t="s">
        <v>75</v>
      </c>
      <c r="AY1256" s="163" t="s">
        <v>371</v>
      </c>
    </row>
    <row r="1257" spans="2:51" s="13" customFormat="1" ht="11.25" x14ac:dyDescent="0.2">
      <c r="B1257" s="168"/>
      <c r="D1257" s="162" t="s">
        <v>379</v>
      </c>
      <c r="E1257" s="169" t="s">
        <v>1</v>
      </c>
      <c r="F1257" s="170" t="s">
        <v>2694</v>
      </c>
      <c r="H1257" s="171">
        <v>36.6</v>
      </c>
      <c r="I1257" s="172"/>
      <c r="L1257" s="168"/>
      <c r="M1257" s="173"/>
      <c r="T1257" s="174"/>
      <c r="AT1257" s="169" t="s">
        <v>379</v>
      </c>
      <c r="AU1257" s="169" t="s">
        <v>88</v>
      </c>
      <c r="AV1257" s="13" t="s">
        <v>88</v>
      </c>
      <c r="AW1257" s="13" t="s">
        <v>31</v>
      </c>
      <c r="AX1257" s="13" t="s">
        <v>75</v>
      </c>
      <c r="AY1257" s="169" t="s">
        <v>371</v>
      </c>
    </row>
    <row r="1258" spans="2:51" s="12" customFormat="1" ht="11.25" x14ac:dyDescent="0.2">
      <c r="B1258" s="161"/>
      <c r="D1258" s="162" t="s">
        <v>379</v>
      </c>
      <c r="E1258" s="163" t="s">
        <v>1</v>
      </c>
      <c r="F1258" s="164" t="s">
        <v>833</v>
      </c>
      <c r="H1258" s="163" t="s">
        <v>1</v>
      </c>
      <c r="I1258" s="165"/>
      <c r="L1258" s="161"/>
      <c r="M1258" s="166"/>
      <c r="T1258" s="167"/>
      <c r="AT1258" s="163" t="s">
        <v>379</v>
      </c>
      <c r="AU1258" s="163" t="s">
        <v>88</v>
      </c>
      <c r="AV1258" s="12" t="s">
        <v>82</v>
      </c>
      <c r="AW1258" s="12" t="s">
        <v>31</v>
      </c>
      <c r="AX1258" s="12" t="s">
        <v>75</v>
      </c>
      <c r="AY1258" s="163" t="s">
        <v>371</v>
      </c>
    </row>
    <row r="1259" spans="2:51" s="13" customFormat="1" ht="11.25" x14ac:dyDescent="0.2">
      <c r="B1259" s="168"/>
      <c r="D1259" s="162" t="s">
        <v>379</v>
      </c>
      <c r="E1259" s="169" t="s">
        <v>1</v>
      </c>
      <c r="F1259" s="170" t="s">
        <v>2899</v>
      </c>
      <c r="H1259" s="171">
        <v>10.737</v>
      </c>
      <c r="I1259" s="172"/>
      <c r="L1259" s="168"/>
      <c r="M1259" s="173"/>
      <c r="T1259" s="174"/>
      <c r="AT1259" s="169" t="s">
        <v>379</v>
      </c>
      <c r="AU1259" s="169" t="s">
        <v>88</v>
      </c>
      <c r="AV1259" s="13" t="s">
        <v>88</v>
      </c>
      <c r="AW1259" s="13" t="s">
        <v>31</v>
      </c>
      <c r="AX1259" s="13" t="s">
        <v>75</v>
      </c>
      <c r="AY1259" s="169" t="s">
        <v>371</v>
      </c>
    </row>
    <row r="1260" spans="2:51" s="12" customFormat="1" ht="11.25" x14ac:dyDescent="0.2">
      <c r="B1260" s="161"/>
      <c r="D1260" s="162" t="s">
        <v>379</v>
      </c>
      <c r="E1260" s="163" t="s">
        <v>1</v>
      </c>
      <c r="F1260" s="164" t="s">
        <v>2900</v>
      </c>
      <c r="H1260" s="163" t="s">
        <v>1</v>
      </c>
      <c r="I1260" s="165"/>
      <c r="L1260" s="161"/>
      <c r="M1260" s="166"/>
      <c r="T1260" s="167"/>
      <c r="AT1260" s="163" t="s">
        <v>379</v>
      </c>
      <c r="AU1260" s="163" t="s">
        <v>88</v>
      </c>
      <c r="AV1260" s="12" t="s">
        <v>82</v>
      </c>
      <c r="AW1260" s="12" t="s">
        <v>31</v>
      </c>
      <c r="AX1260" s="12" t="s">
        <v>75</v>
      </c>
      <c r="AY1260" s="163" t="s">
        <v>371</v>
      </c>
    </row>
    <row r="1261" spans="2:51" s="13" customFormat="1" ht="11.25" x14ac:dyDescent="0.2">
      <c r="B1261" s="168"/>
      <c r="D1261" s="162" t="s">
        <v>379</v>
      </c>
      <c r="E1261" s="169" t="s">
        <v>1</v>
      </c>
      <c r="F1261" s="170" t="s">
        <v>2901</v>
      </c>
      <c r="H1261" s="171">
        <v>0.91</v>
      </c>
      <c r="I1261" s="172"/>
      <c r="L1261" s="168"/>
      <c r="M1261" s="173"/>
      <c r="T1261" s="174"/>
      <c r="AT1261" s="169" t="s">
        <v>379</v>
      </c>
      <c r="AU1261" s="169" t="s">
        <v>88</v>
      </c>
      <c r="AV1261" s="13" t="s">
        <v>88</v>
      </c>
      <c r="AW1261" s="13" t="s">
        <v>31</v>
      </c>
      <c r="AX1261" s="13" t="s">
        <v>75</v>
      </c>
      <c r="AY1261" s="169" t="s">
        <v>371</v>
      </c>
    </row>
    <row r="1262" spans="2:51" s="12" customFormat="1" ht="11.25" x14ac:dyDescent="0.2">
      <c r="B1262" s="161"/>
      <c r="D1262" s="162" t="s">
        <v>379</v>
      </c>
      <c r="E1262" s="163" t="s">
        <v>1</v>
      </c>
      <c r="F1262" s="164" t="s">
        <v>835</v>
      </c>
      <c r="H1262" s="163" t="s">
        <v>1</v>
      </c>
      <c r="I1262" s="165"/>
      <c r="L1262" s="161"/>
      <c r="M1262" s="166"/>
      <c r="T1262" s="167"/>
      <c r="AT1262" s="163" t="s">
        <v>379</v>
      </c>
      <c r="AU1262" s="163" t="s">
        <v>88</v>
      </c>
      <c r="AV1262" s="12" t="s">
        <v>82</v>
      </c>
      <c r="AW1262" s="12" t="s">
        <v>31</v>
      </c>
      <c r="AX1262" s="12" t="s">
        <v>75</v>
      </c>
      <c r="AY1262" s="163" t="s">
        <v>371</v>
      </c>
    </row>
    <row r="1263" spans="2:51" s="13" customFormat="1" ht="11.25" x14ac:dyDescent="0.2">
      <c r="B1263" s="168"/>
      <c r="D1263" s="162" t="s">
        <v>379</v>
      </c>
      <c r="E1263" s="169" t="s">
        <v>1</v>
      </c>
      <c r="F1263" s="170" t="s">
        <v>2902</v>
      </c>
      <c r="H1263" s="171">
        <v>0.75600000000000001</v>
      </c>
      <c r="I1263" s="172"/>
      <c r="L1263" s="168"/>
      <c r="M1263" s="173"/>
      <c r="T1263" s="174"/>
      <c r="AT1263" s="169" t="s">
        <v>379</v>
      </c>
      <c r="AU1263" s="169" t="s">
        <v>88</v>
      </c>
      <c r="AV1263" s="13" t="s">
        <v>88</v>
      </c>
      <c r="AW1263" s="13" t="s">
        <v>31</v>
      </c>
      <c r="AX1263" s="13" t="s">
        <v>75</v>
      </c>
      <c r="AY1263" s="169" t="s">
        <v>371</v>
      </c>
    </row>
    <row r="1264" spans="2:51" s="12" customFormat="1" ht="11.25" x14ac:dyDescent="0.2">
      <c r="B1264" s="161"/>
      <c r="D1264" s="162" t="s">
        <v>379</v>
      </c>
      <c r="E1264" s="163" t="s">
        <v>1</v>
      </c>
      <c r="F1264" s="164" t="s">
        <v>829</v>
      </c>
      <c r="H1264" s="163" t="s">
        <v>1</v>
      </c>
      <c r="I1264" s="165"/>
      <c r="L1264" s="161"/>
      <c r="M1264" s="166"/>
      <c r="T1264" s="167"/>
      <c r="AT1264" s="163" t="s">
        <v>379</v>
      </c>
      <c r="AU1264" s="163" t="s">
        <v>88</v>
      </c>
      <c r="AV1264" s="12" t="s">
        <v>82</v>
      </c>
      <c r="AW1264" s="12" t="s">
        <v>31</v>
      </c>
      <c r="AX1264" s="12" t="s">
        <v>75</v>
      </c>
      <c r="AY1264" s="163" t="s">
        <v>371</v>
      </c>
    </row>
    <row r="1265" spans="2:51" s="13" customFormat="1" ht="11.25" x14ac:dyDescent="0.2">
      <c r="B1265" s="168"/>
      <c r="D1265" s="162" t="s">
        <v>379</v>
      </c>
      <c r="E1265" s="169" t="s">
        <v>1</v>
      </c>
      <c r="F1265" s="170" t="s">
        <v>2695</v>
      </c>
      <c r="H1265" s="171">
        <v>1.6970000000000001</v>
      </c>
      <c r="I1265" s="172"/>
      <c r="L1265" s="168"/>
      <c r="M1265" s="173"/>
      <c r="T1265" s="174"/>
      <c r="AT1265" s="169" t="s">
        <v>379</v>
      </c>
      <c r="AU1265" s="169" t="s">
        <v>88</v>
      </c>
      <c r="AV1265" s="13" t="s">
        <v>88</v>
      </c>
      <c r="AW1265" s="13" t="s">
        <v>31</v>
      </c>
      <c r="AX1265" s="13" t="s">
        <v>75</v>
      </c>
      <c r="AY1265" s="169" t="s">
        <v>371</v>
      </c>
    </row>
    <row r="1266" spans="2:51" s="12" customFormat="1" ht="11.25" x14ac:dyDescent="0.2">
      <c r="B1266" s="161"/>
      <c r="D1266" s="162" t="s">
        <v>379</v>
      </c>
      <c r="E1266" s="163" t="s">
        <v>1</v>
      </c>
      <c r="F1266" s="164" t="s">
        <v>831</v>
      </c>
      <c r="H1266" s="163" t="s">
        <v>1</v>
      </c>
      <c r="I1266" s="165"/>
      <c r="L1266" s="161"/>
      <c r="M1266" s="166"/>
      <c r="T1266" s="167"/>
      <c r="AT1266" s="163" t="s">
        <v>379</v>
      </c>
      <c r="AU1266" s="163" t="s">
        <v>88</v>
      </c>
      <c r="AV1266" s="12" t="s">
        <v>82</v>
      </c>
      <c r="AW1266" s="12" t="s">
        <v>31</v>
      </c>
      <c r="AX1266" s="12" t="s">
        <v>75</v>
      </c>
      <c r="AY1266" s="163" t="s">
        <v>371</v>
      </c>
    </row>
    <row r="1267" spans="2:51" s="13" customFormat="1" ht="11.25" x14ac:dyDescent="0.2">
      <c r="B1267" s="168"/>
      <c r="D1267" s="162" t="s">
        <v>379</v>
      </c>
      <c r="E1267" s="169" t="s">
        <v>1</v>
      </c>
      <c r="F1267" s="170" t="s">
        <v>2696</v>
      </c>
      <c r="H1267" s="171">
        <v>1.056</v>
      </c>
      <c r="I1267" s="172"/>
      <c r="L1267" s="168"/>
      <c r="M1267" s="173"/>
      <c r="T1267" s="174"/>
      <c r="AT1267" s="169" t="s">
        <v>379</v>
      </c>
      <c r="AU1267" s="169" t="s">
        <v>88</v>
      </c>
      <c r="AV1267" s="13" t="s">
        <v>88</v>
      </c>
      <c r="AW1267" s="13" t="s">
        <v>31</v>
      </c>
      <c r="AX1267" s="13" t="s">
        <v>75</v>
      </c>
      <c r="AY1267" s="169" t="s">
        <v>371</v>
      </c>
    </row>
    <row r="1268" spans="2:51" s="12" customFormat="1" ht="11.25" x14ac:dyDescent="0.2">
      <c r="B1268" s="161"/>
      <c r="D1268" s="162" t="s">
        <v>379</v>
      </c>
      <c r="E1268" s="163" t="s">
        <v>1</v>
      </c>
      <c r="F1268" s="164" t="s">
        <v>2903</v>
      </c>
      <c r="H1268" s="163" t="s">
        <v>1</v>
      </c>
      <c r="I1268" s="165"/>
      <c r="L1268" s="161"/>
      <c r="M1268" s="166"/>
      <c r="T1268" s="167"/>
      <c r="AT1268" s="163" t="s">
        <v>379</v>
      </c>
      <c r="AU1268" s="163" t="s">
        <v>88</v>
      </c>
      <c r="AV1268" s="12" t="s">
        <v>82</v>
      </c>
      <c r="AW1268" s="12" t="s">
        <v>31</v>
      </c>
      <c r="AX1268" s="12" t="s">
        <v>75</v>
      </c>
      <c r="AY1268" s="163" t="s">
        <v>371</v>
      </c>
    </row>
    <row r="1269" spans="2:51" s="13" customFormat="1" ht="11.25" x14ac:dyDescent="0.2">
      <c r="B1269" s="168"/>
      <c r="D1269" s="162" t="s">
        <v>379</v>
      </c>
      <c r="E1269" s="169" t="s">
        <v>1</v>
      </c>
      <c r="F1269" s="170" t="s">
        <v>2904</v>
      </c>
      <c r="H1269" s="171">
        <v>1.0649999999999999</v>
      </c>
      <c r="I1269" s="172"/>
      <c r="L1269" s="168"/>
      <c r="M1269" s="173"/>
      <c r="T1269" s="174"/>
      <c r="AT1269" s="169" t="s">
        <v>379</v>
      </c>
      <c r="AU1269" s="169" t="s">
        <v>88</v>
      </c>
      <c r="AV1269" s="13" t="s">
        <v>88</v>
      </c>
      <c r="AW1269" s="13" t="s">
        <v>31</v>
      </c>
      <c r="AX1269" s="13" t="s">
        <v>75</v>
      </c>
      <c r="AY1269" s="169" t="s">
        <v>371</v>
      </c>
    </row>
    <row r="1270" spans="2:51" s="12" customFormat="1" ht="11.25" x14ac:dyDescent="0.2">
      <c r="B1270" s="161"/>
      <c r="D1270" s="162" t="s">
        <v>379</v>
      </c>
      <c r="E1270" s="163" t="s">
        <v>1</v>
      </c>
      <c r="F1270" s="164" t="s">
        <v>2905</v>
      </c>
      <c r="H1270" s="163" t="s">
        <v>1</v>
      </c>
      <c r="I1270" s="165"/>
      <c r="L1270" s="161"/>
      <c r="M1270" s="166"/>
      <c r="T1270" s="167"/>
      <c r="AT1270" s="163" t="s">
        <v>379</v>
      </c>
      <c r="AU1270" s="163" t="s">
        <v>88</v>
      </c>
      <c r="AV1270" s="12" t="s">
        <v>82</v>
      </c>
      <c r="AW1270" s="12" t="s">
        <v>31</v>
      </c>
      <c r="AX1270" s="12" t="s">
        <v>75</v>
      </c>
      <c r="AY1270" s="163" t="s">
        <v>371</v>
      </c>
    </row>
    <row r="1271" spans="2:51" s="13" customFormat="1" ht="11.25" x14ac:dyDescent="0.2">
      <c r="B1271" s="168"/>
      <c r="D1271" s="162" t="s">
        <v>379</v>
      </c>
      <c r="E1271" s="169" t="s">
        <v>1</v>
      </c>
      <c r="F1271" s="170" t="s">
        <v>2906</v>
      </c>
      <c r="H1271" s="171">
        <v>0.877</v>
      </c>
      <c r="I1271" s="172"/>
      <c r="L1271" s="168"/>
      <c r="M1271" s="173"/>
      <c r="T1271" s="174"/>
      <c r="AT1271" s="169" t="s">
        <v>379</v>
      </c>
      <c r="AU1271" s="169" t="s">
        <v>88</v>
      </c>
      <c r="AV1271" s="13" t="s">
        <v>88</v>
      </c>
      <c r="AW1271" s="13" t="s">
        <v>31</v>
      </c>
      <c r="AX1271" s="13" t="s">
        <v>75</v>
      </c>
      <c r="AY1271" s="169" t="s">
        <v>371</v>
      </c>
    </row>
    <row r="1272" spans="2:51" s="12" customFormat="1" ht="11.25" x14ac:dyDescent="0.2">
      <c r="B1272" s="161"/>
      <c r="D1272" s="162" t="s">
        <v>379</v>
      </c>
      <c r="E1272" s="163" t="s">
        <v>1</v>
      </c>
      <c r="F1272" s="164" t="s">
        <v>2907</v>
      </c>
      <c r="H1272" s="163" t="s">
        <v>1</v>
      </c>
      <c r="I1272" s="165"/>
      <c r="L1272" s="161"/>
      <c r="M1272" s="166"/>
      <c r="T1272" s="167"/>
      <c r="AT1272" s="163" t="s">
        <v>379</v>
      </c>
      <c r="AU1272" s="163" t="s">
        <v>88</v>
      </c>
      <c r="AV1272" s="12" t="s">
        <v>82</v>
      </c>
      <c r="AW1272" s="12" t="s">
        <v>31</v>
      </c>
      <c r="AX1272" s="12" t="s">
        <v>75</v>
      </c>
      <c r="AY1272" s="163" t="s">
        <v>371</v>
      </c>
    </row>
    <row r="1273" spans="2:51" s="13" customFormat="1" ht="11.25" x14ac:dyDescent="0.2">
      <c r="B1273" s="168"/>
      <c r="D1273" s="162" t="s">
        <v>379</v>
      </c>
      <c r="E1273" s="169" t="s">
        <v>1</v>
      </c>
      <c r="F1273" s="170" t="s">
        <v>2908</v>
      </c>
      <c r="H1273" s="171">
        <v>4.07</v>
      </c>
      <c r="I1273" s="172"/>
      <c r="L1273" s="168"/>
      <c r="M1273" s="173"/>
      <c r="T1273" s="174"/>
      <c r="AT1273" s="169" t="s">
        <v>379</v>
      </c>
      <c r="AU1273" s="169" t="s">
        <v>88</v>
      </c>
      <c r="AV1273" s="13" t="s">
        <v>88</v>
      </c>
      <c r="AW1273" s="13" t="s">
        <v>31</v>
      </c>
      <c r="AX1273" s="13" t="s">
        <v>75</v>
      </c>
      <c r="AY1273" s="169" t="s">
        <v>371</v>
      </c>
    </row>
    <row r="1274" spans="2:51" s="12" customFormat="1" ht="11.25" x14ac:dyDescent="0.2">
      <c r="B1274" s="161"/>
      <c r="D1274" s="162" t="s">
        <v>379</v>
      </c>
      <c r="E1274" s="163" t="s">
        <v>1</v>
      </c>
      <c r="F1274" s="164" t="s">
        <v>837</v>
      </c>
      <c r="H1274" s="163" t="s">
        <v>1</v>
      </c>
      <c r="I1274" s="165"/>
      <c r="L1274" s="161"/>
      <c r="M1274" s="166"/>
      <c r="T1274" s="167"/>
      <c r="AT1274" s="163" t="s">
        <v>379</v>
      </c>
      <c r="AU1274" s="163" t="s">
        <v>88</v>
      </c>
      <c r="AV1274" s="12" t="s">
        <v>82</v>
      </c>
      <c r="AW1274" s="12" t="s">
        <v>31</v>
      </c>
      <c r="AX1274" s="12" t="s">
        <v>75</v>
      </c>
      <c r="AY1274" s="163" t="s">
        <v>371</v>
      </c>
    </row>
    <row r="1275" spans="2:51" s="13" customFormat="1" ht="11.25" x14ac:dyDescent="0.2">
      <c r="B1275" s="168"/>
      <c r="D1275" s="162" t="s">
        <v>379</v>
      </c>
      <c r="E1275" s="169" t="s">
        <v>1</v>
      </c>
      <c r="F1275" s="170" t="s">
        <v>2699</v>
      </c>
      <c r="H1275" s="171">
        <v>12.15</v>
      </c>
      <c r="I1275" s="172"/>
      <c r="L1275" s="168"/>
      <c r="M1275" s="173"/>
      <c r="T1275" s="174"/>
      <c r="AT1275" s="169" t="s">
        <v>379</v>
      </c>
      <c r="AU1275" s="169" t="s">
        <v>88</v>
      </c>
      <c r="AV1275" s="13" t="s">
        <v>88</v>
      </c>
      <c r="AW1275" s="13" t="s">
        <v>31</v>
      </c>
      <c r="AX1275" s="13" t="s">
        <v>75</v>
      </c>
      <c r="AY1275" s="169" t="s">
        <v>371</v>
      </c>
    </row>
    <row r="1276" spans="2:51" s="12" customFormat="1" ht="11.25" x14ac:dyDescent="0.2">
      <c r="B1276" s="161"/>
      <c r="D1276" s="162" t="s">
        <v>379</v>
      </c>
      <c r="E1276" s="163" t="s">
        <v>1</v>
      </c>
      <c r="F1276" s="164" t="s">
        <v>839</v>
      </c>
      <c r="H1276" s="163" t="s">
        <v>1</v>
      </c>
      <c r="I1276" s="165"/>
      <c r="L1276" s="161"/>
      <c r="M1276" s="166"/>
      <c r="T1276" s="167"/>
      <c r="AT1276" s="163" t="s">
        <v>379</v>
      </c>
      <c r="AU1276" s="163" t="s">
        <v>88</v>
      </c>
      <c r="AV1276" s="12" t="s">
        <v>82</v>
      </c>
      <c r="AW1276" s="12" t="s">
        <v>31</v>
      </c>
      <c r="AX1276" s="12" t="s">
        <v>75</v>
      </c>
      <c r="AY1276" s="163" t="s">
        <v>371</v>
      </c>
    </row>
    <row r="1277" spans="2:51" s="13" customFormat="1" ht="11.25" x14ac:dyDescent="0.2">
      <c r="B1277" s="168"/>
      <c r="D1277" s="162" t="s">
        <v>379</v>
      </c>
      <c r="E1277" s="169" t="s">
        <v>1</v>
      </c>
      <c r="F1277" s="170" t="s">
        <v>2700</v>
      </c>
      <c r="H1277" s="171">
        <v>3.5169999999999999</v>
      </c>
      <c r="I1277" s="172"/>
      <c r="L1277" s="168"/>
      <c r="M1277" s="173"/>
      <c r="T1277" s="174"/>
      <c r="AT1277" s="169" t="s">
        <v>379</v>
      </c>
      <c r="AU1277" s="169" t="s">
        <v>88</v>
      </c>
      <c r="AV1277" s="13" t="s">
        <v>88</v>
      </c>
      <c r="AW1277" s="13" t="s">
        <v>31</v>
      </c>
      <c r="AX1277" s="13" t="s">
        <v>75</v>
      </c>
      <c r="AY1277" s="169" t="s">
        <v>371</v>
      </c>
    </row>
    <row r="1278" spans="2:51" s="12" customFormat="1" ht="11.25" x14ac:dyDescent="0.2">
      <c r="B1278" s="161"/>
      <c r="D1278" s="162" t="s">
        <v>379</v>
      </c>
      <c r="E1278" s="163" t="s">
        <v>1</v>
      </c>
      <c r="F1278" s="164" t="s">
        <v>2909</v>
      </c>
      <c r="H1278" s="163" t="s">
        <v>1</v>
      </c>
      <c r="I1278" s="165"/>
      <c r="L1278" s="161"/>
      <c r="M1278" s="166"/>
      <c r="T1278" s="167"/>
      <c r="AT1278" s="163" t="s">
        <v>379</v>
      </c>
      <c r="AU1278" s="163" t="s">
        <v>88</v>
      </c>
      <c r="AV1278" s="12" t="s">
        <v>82</v>
      </c>
      <c r="AW1278" s="12" t="s">
        <v>31</v>
      </c>
      <c r="AX1278" s="12" t="s">
        <v>75</v>
      </c>
      <c r="AY1278" s="163" t="s">
        <v>371</v>
      </c>
    </row>
    <row r="1279" spans="2:51" s="13" customFormat="1" ht="11.25" x14ac:dyDescent="0.2">
      <c r="B1279" s="168"/>
      <c r="D1279" s="162" t="s">
        <v>379</v>
      </c>
      <c r="E1279" s="169" t="s">
        <v>1</v>
      </c>
      <c r="F1279" s="170" t="s">
        <v>2910</v>
      </c>
      <c r="H1279" s="171">
        <v>2.5529999999999999</v>
      </c>
      <c r="I1279" s="172"/>
      <c r="L1279" s="168"/>
      <c r="M1279" s="173"/>
      <c r="T1279" s="174"/>
      <c r="AT1279" s="169" t="s">
        <v>379</v>
      </c>
      <c r="AU1279" s="169" t="s">
        <v>88</v>
      </c>
      <c r="AV1279" s="13" t="s">
        <v>88</v>
      </c>
      <c r="AW1279" s="13" t="s">
        <v>31</v>
      </c>
      <c r="AX1279" s="13" t="s">
        <v>75</v>
      </c>
      <c r="AY1279" s="169" t="s">
        <v>371</v>
      </c>
    </row>
    <row r="1280" spans="2:51" s="12" customFormat="1" ht="11.25" x14ac:dyDescent="0.2">
      <c r="B1280" s="161"/>
      <c r="D1280" s="162" t="s">
        <v>379</v>
      </c>
      <c r="E1280" s="163" t="s">
        <v>1</v>
      </c>
      <c r="F1280" s="164" t="s">
        <v>841</v>
      </c>
      <c r="H1280" s="163" t="s">
        <v>1</v>
      </c>
      <c r="I1280" s="165"/>
      <c r="L1280" s="161"/>
      <c r="M1280" s="166"/>
      <c r="T1280" s="167"/>
      <c r="AT1280" s="163" t="s">
        <v>379</v>
      </c>
      <c r="AU1280" s="163" t="s">
        <v>88</v>
      </c>
      <c r="AV1280" s="12" t="s">
        <v>82</v>
      </c>
      <c r="AW1280" s="12" t="s">
        <v>31</v>
      </c>
      <c r="AX1280" s="12" t="s">
        <v>75</v>
      </c>
      <c r="AY1280" s="163" t="s">
        <v>371</v>
      </c>
    </row>
    <row r="1281" spans="2:51" s="12" customFormat="1" ht="11.25" x14ac:dyDescent="0.2">
      <c r="B1281" s="161"/>
      <c r="D1281" s="162" t="s">
        <v>379</v>
      </c>
      <c r="E1281" s="163" t="s">
        <v>1</v>
      </c>
      <c r="F1281" s="164" t="s">
        <v>842</v>
      </c>
      <c r="H1281" s="163" t="s">
        <v>1</v>
      </c>
      <c r="I1281" s="165"/>
      <c r="L1281" s="161"/>
      <c r="M1281" s="166"/>
      <c r="T1281" s="167"/>
      <c r="AT1281" s="163" t="s">
        <v>379</v>
      </c>
      <c r="AU1281" s="163" t="s">
        <v>88</v>
      </c>
      <c r="AV1281" s="12" t="s">
        <v>82</v>
      </c>
      <c r="AW1281" s="12" t="s">
        <v>31</v>
      </c>
      <c r="AX1281" s="12" t="s">
        <v>75</v>
      </c>
      <c r="AY1281" s="163" t="s">
        <v>371</v>
      </c>
    </row>
    <row r="1282" spans="2:51" s="13" customFormat="1" ht="11.25" x14ac:dyDescent="0.2">
      <c r="B1282" s="168"/>
      <c r="D1282" s="162" t="s">
        <v>379</v>
      </c>
      <c r="E1282" s="169" t="s">
        <v>1</v>
      </c>
      <c r="F1282" s="170" t="s">
        <v>2701</v>
      </c>
      <c r="H1282" s="171">
        <v>2.2970000000000002</v>
      </c>
      <c r="I1282" s="172"/>
      <c r="L1282" s="168"/>
      <c r="M1282" s="173"/>
      <c r="T1282" s="174"/>
      <c r="AT1282" s="169" t="s">
        <v>379</v>
      </c>
      <c r="AU1282" s="169" t="s">
        <v>88</v>
      </c>
      <c r="AV1282" s="13" t="s">
        <v>88</v>
      </c>
      <c r="AW1282" s="13" t="s">
        <v>31</v>
      </c>
      <c r="AX1282" s="13" t="s">
        <v>75</v>
      </c>
      <c r="AY1282" s="169" t="s">
        <v>371</v>
      </c>
    </row>
    <row r="1283" spans="2:51" s="13" customFormat="1" ht="11.25" x14ac:dyDescent="0.2">
      <c r="B1283" s="168"/>
      <c r="D1283" s="162" t="s">
        <v>379</v>
      </c>
      <c r="E1283" s="169" t="s">
        <v>1</v>
      </c>
      <c r="F1283" s="170" t="s">
        <v>2702</v>
      </c>
      <c r="H1283" s="171">
        <v>1.444</v>
      </c>
      <c r="I1283" s="172"/>
      <c r="L1283" s="168"/>
      <c r="M1283" s="173"/>
      <c r="T1283" s="174"/>
      <c r="AT1283" s="169" t="s">
        <v>379</v>
      </c>
      <c r="AU1283" s="169" t="s">
        <v>88</v>
      </c>
      <c r="AV1283" s="13" t="s">
        <v>88</v>
      </c>
      <c r="AW1283" s="13" t="s">
        <v>31</v>
      </c>
      <c r="AX1283" s="13" t="s">
        <v>75</v>
      </c>
      <c r="AY1283" s="169" t="s">
        <v>371</v>
      </c>
    </row>
    <row r="1284" spans="2:51" s="12" customFormat="1" ht="11.25" x14ac:dyDescent="0.2">
      <c r="B1284" s="161"/>
      <c r="D1284" s="162" t="s">
        <v>379</v>
      </c>
      <c r="E1284" s="163" t="s">
        <v>1</v>
      </c>
      <c r="F1284" s="164" t="s">
        <v>2911</v>
      </c>
      <c r="H1284" s="163" t="s">
        <v>1</v>
      </c>
      <c r="I1284" s="165"/>
      <c r="L1284" s="161"/>
      <c r="M1284" s="166"/>
      <c r="T1284" s="167"/>
      <c r="AT1284" s="163" t="s">
        <v>379</v>
      </c>
      <c r="AU1284" s="163" t="s">
        <v>88</v>
      </c>
      <c r="AV1284" s="12" t="s">
        <v>82</v>
      </c>
      <c r="AW1284" s="12" t="s">
        <v>31</v>
      </c>
      <c r="AX1284" s="12" t="s">
        <v>75</v>
      </c>
      <c r="AY1284" s="163" t="s">
        <v>371</v>
      </c>
    </row>
    <row r="1285" spans="2:51" s="13" customFormat="1" ht="11.25" x14ac:dyDescent="0.2">
      <c r="B1285" s="168"/>
      <c r="D1285" s="162" t="s">
        <v>379</v>
      </c>
      <c r="E1285" s="169" t="s">
        <v>1</v>
      </c>
      <c r="F1285" s="170" t="s">
        <v>2912</v>
      </c>
      <c r="H1285" s="171">
        <v>4.899</v>
      </c>
      <c r="I1285" s="172"/>
      <c r="L1285" s="168"/>
      <c r="M1285" s="173"/>
      <c r="T1285" s="174"/>
      <c r="AT1285" s="169" t="s">
        <v>379</v>
      </c>
      <c r="AU1285" s="169" t="s">
        <v>88</v>
      </c>
      <c r="AV1285" s="13" t="s">
        <v>88</v>
      </c>
      <c r="AW1285" s="13" t="s">
        <v>31</v>
      </c>
      <c r="AX1285" s="13" t="s">
        <v>75</v>
      </c>
      <c r="AY1285" s="169" t="s">
        <v>371</v>
      </c>
    </row>
    <row r="1286" spans="2:51" s="12" customFormat="1" ht="11.25" x14ac:dyDescent="0.2">
      <c r="B1286" s="161"/>
      <c r="D1286" s="162" t="s">
        <v>379</v>
      </c>
      <c r="E1286" s="163" t="s">
        <v>1</v>
      </c>
      <c r="F1286" s="164" t="s">
        <v>2913</v>
      </c>
      <c r="H1286" s="163" t="s">
        <v>1</v>
      </c>
      <c r="I1286" s="165"/>
      <c r="L1286" s="161"/>
      <c r="M1286" s="166"/>
      <c r="T1286" s="167"/>
      <c r="AT1286" s="163" t="s">
        <v>379</v>
      </c>
      <c r="AU1286" s="163" t="s">
        <v>88</v>
      </c>
      <c r="AV1286" s="12" t="s">
        <v>82</v>
      </c>
      <c r="AW1286" s="12" t="s">
        <v>31</v>
      </c>
      <c r="AX1286" s="12" t="s">
        <v>75</v>
      </c>
      <c r="AY1286" s="163" t="s">
        <v>371</v>
      </c>
    </row>
    <row r="1287" spans="2:51" s="13" customFormat="1" ht="11.25" x14ac:dyDescent="0.2">
      <c r="B1287" s="168"/>
      <c r="D1287" s="162" t="s">
        <v>379</v>
      </c>
      <c r="E1287" s="169" t="s">
        <v>1</v>
      </c>
      <c r="F1287" s="170" t="s">
        <v>2914</v>
      </c>
      <c r="H1287" s="171">
        <v>6.181</v>
      </c>
      <c r="I1287" s="172"/>
      <c r="L1287" s="168"/>
      <c r="M1287" s="173"/>
      <c r="T1287" s="174"/>
      <c r="AT1287" s="169" t="s">
        <v>379</v>
      </c>
      <c r="AU1287" s="169" t="s">
        <v>88</v>
      </c>
      <c r="AV1287" s="13" t="s">
        <v>88</v>
      </c>
      <c r="AW1287" s="13" t="s">
        <v>31</v>
      </c>
      <c r="AX1287" s="13" t="s">
        <v>75</v>
      </c>
      <c r="AY1287" s="169" t="s">
        <v>371</v>
      </c>
    </row>
    <row r="1288" spans="2:51" s="12" customFormat="1" ht="11.25" x14ac:dyDescent="0.2">
      <c r="B1288" s="161"/>
      <c r="D1288" s="162" t="s">
        <v>379</v>
      </c>
      <c r="E1288" s="163" t="s">
        <v>1</v>
      </c>
      <c r="F1288" s="164" t="s">
        <v>2915</v>
      </c>
      <c r="H1288" s="163" t="s">
        <v>1</v>
      </c>
      <c r="I1288" s="165"/>
      <c r="L1288" s="161"/>
      <c r="M1288" s="166"/>
      <c r="T1288" s="167"/>
      <c r="AT1288" s="163" t="s">
        <v>379</v>
      </c>
      <c r="AU1288" s="163" t="s">
        <v>88</v>
      </c>
      <c r="AV1288" s="12" t="s">
        <v>82</v>
      </c>
      <c r="AW1288" s="12" t="s">
        <v>31</v>
      </c>
      <c r="AX1288" s="12" t="s">
        <v>75</v>
      </c>
      <c r="AY1288" s="163" t="s">
        <v>371</v>
      </c>
    </row>
    <row r="1289" spans="2:51" s="13" customFormat="1" ht="11.25" x14ac:dyDescent="0.2">
      <c r="B1289" s="168"/>
      <c r="D1289" s="162" t="s">
        <v>379</v>
      </c>
      <c r="E1289" s="169" t="s">
        <v>1</v>
      </c>
      <c r="F1289" s="170" t="s">
        <v>2916</v>
      </c>
      <c r="H1289" s="171">
        <v>29.02</v>
      </c>
      <c r="I1289" s="172"/>
      <c r="L1289" s="168"/>
      <c r="M1289" s="173"/>
      <c r="T1289" s="174"/>
      <c r="AT1289" s="169" t="s">
        <v>379</v>
      </c>
      <c r="AU1289" s="169" t="s">
        <v>88</v>
      </c>
      <c r="AV1289" s="13" t="s">
        <v>88</v>
      </c>
      <c r="AW1289" s="13" t="s">
        <v>31</v>
      </c>
      <c r="AX1289" s="13" t="s">
        <v>75</v>
      </c>
      <c r="AY1289" s="169" t="s">
        <v>371</v>
      </c>
    </row>
    <row r="1290" spans="2:51" s="12" customFormat="1" ht="11.25" x14ac:dyDescent="0.2">
      <c r="B1290" s="161"/>
      <c r="D1290" s="162" t="s">
        <v>379</v>
      </c>
      <c r="E1290" s="163" t="s">
        <v>1</v>
      </c>
      <c r="F1290" s="164" t="s">
        <v>2917</v>
      </c>
      <c r="H1290" s="163" t="s">
        <v>1</v>
      </c>
      <c r="I1290" s="165"/>
      <c r="L1290" s="161"/>
      <c r="M1290" s="166"/>
      <c r="T1290" s="167"/>
      <c r="AT1290" s="163" t="s">
        <v>379</v>
      </c>
      <c r="AU1290" s="163" t="s">
        <v>88</v>
      </c>
      <c r="AV1290" s="12" t="s">
        <v>82</v>
      </c>
      <c r="AW1290" s="12" t="s">
        <v>31</v>
      </c>
      <c r="AX1290" s="12" t="s">
        <v>75</v>
      </c>
      <c r="AY1290" s="163" t="s">
        <v>371</v>
      </c>
    </row>
    <row r="1291" spans="2:51" s="13" customFormat="1" ht="11.25" x14ac:dyDescent="0.2">
      <c r="B1291" s="168"/>
      <c r="D1291" s="162" t="s">
        <v>379</v>
      </c>
      <c r="E1291" s="169" t="s">
        <v>1</v>
      </c>
      <c r="F1291" s="170" t="s">
        <v>2918</v>
      </c>
      <c r="H1291" s="171">
        <v>19.876999999999999</v>
      </c>
      <c r="I1291" s="172"/>
      <c r="L1291" s="168"/>
      <c r="M1291" s="173"/>
      <c r="T1291" s="174"/>
      <c r="AT1291" s="169" t="s">
        <v>379</v>
      </c>
      <c r="AU1291" s="169" t="s">
        <v>88</v>
      </c>
      <c r="AV1291" s="13" t="s">
        <v>88</v>
      </c>
      <c r="AW1291" s="13" t="s">
        <v>31</v>
      </c>
      <c r="AX1291" s="13" t="s">
        <v>75</v>
      </c>
      <c r="AY1291" s="169" t="s">
        <v>371</v>
      </c>
    </row>
    <row r="1292" spans="2:51" s="12" customFormat="1" ht="11.25" x14ac:dyDescent="0.2">
      <c r="B1292" s="161"/>
      <c r="D1292" s="162" t="s">
        <v>379</v>
      </c>
      <c r="E1292" s="163" t="s">
        <v>1</v>
      </c>
      <c r="F1292" s="164" t="s">
        <v>2919</v>
      </c>
      <c r="H1292" s="163" t="s">
        <v>1</v>
      </c>
      <c r="I1292" s="165"/>
      <c r="L1292" s="161"/>
      <c r="M1292" s="166"/>
      <c r="T1292" s="167"/>
      <c r="AT1292" s="163" t="s">
        <v>379</v>
      </c>
      <c r="AU1292" s="163" t="s">
        <v>88</v>
      </c>
      <c r="AV1292" s="12" t="s">
        <v>82</v>
      </c>
      <c r="AW1292" s="12" t="s">
        <v>31</v>
      </c>
      <c r="AX1292" s="12" t="s">
        <v>75</v>
      </c>
      <c r="AY1292" s="163" t="s">
        <v>371</v>
      </c>
    </row>
    <row r="1293" spans="2:51" s="13" customFormat="1" ht="11.25" x14ac:dyDescent="0.2">
      <c r="B1293" s="168"/>
      <c r="D1293" s="162" t="s">
        <v>379</v>
      </c>
      <c r="E1293" s="169" t="s">
        <v>1</v>
      </c>
      <c r="F1293" s="170" t="s">
        <v>2920</v>
      </c>
      <c r="H1293" s="171">
        <v>4.66</v>
      </c>
      <c r="I1293" s="172"/>
      <c r="L1293" s="168"/>
      <c r="M1293" s="173"/>
      <c r="T1293" s="174"/>
      <c r="AT1293" s="169" t="s">
        <v>379</v>
      </c>
      <c r="AU1293" s="169" t="s">
        <v>88</v>
      </c>
      <c r="AV1293" s="13" t="s">
        <v>88</v>
      </c>
      <c r="AW1293" s="13" t="s">
        <v>31</v>
      </c>
      <c r="AX1293" s="13" t="s">
        <v>75</v>
      </c>
      <c r="AY1293" s="169" t="s">
        <v>371</v>
      </c>
    </row>
    <row r="1294" spans="2:51" s="14" customFormat="1" ht="11.25" x14ac:dyDescent="0.2">
      <c r="B1294" s="175"/>
      <c r="D1294" s="162" t="s">
        <v>379</v>
      </c>
      <c r="E1294" s="176" t="s">
        <v>190</v>
      </c>
      <c r="F1294" s="177" t="s">
        <v>383</v>
      </c>
      <c r="H1294" s="178">
        <v>725.15099999999995</v>
      </c>
      <c r="I1294" s="179"/>
      <c r="L1294" s="175"/>
      <c r="M1294" s="180"/>
      <c r="T1294" s="181"/>
      <c r="AT1294" s="176" t="s">
        <v>379</v>
      </c>
      <c r="AU1294" s="176" t="s">
        <v>88</v>
      </c>
      <c r="AV1294" s="14" t="s">
        <v>384</v>
      </c>
      <c r="AW1294" s="14" t="s">
        <v>31</v>
      </c>
      <c r="AX1294" s="14" t="s">
        <v>75</v>
      </c>
      <c r="AY1294" s="176" t="s">
        <v>371</v>
      </c>
    </row>
    <row r="1295" spans="2:51" s="13" customFormat="1" ht="11.25" x14ac:dyDescent="0.2">
      <c r="B1295" s="168"/>
      <c r="D1295" s="162" t="s">
        <v>379</v>
      </c>
      <c r="E1295" s="169" t="s">
        <v>1</v>
      </c>
      <c r="F1295" s="170" t="s">
        <v>190</v>
      </c>
      <c r="H1295" s="171">
        <v>725.15099999999995</v>
      </c>
      <c r="I1295" s="172"/>
      <c r="L1295" s="168"/>
      <c r="M1295" s="173"/>
      <c r="T1295" s="174"/>
      <c r="AT1295" s="169" t="s">
        <v>379</v>
      </c>
      <c r="AU1295" s="169" t="s">
        <v>88</v>
      </c>
      <c r="AV1295" s="13" t="s">
        <v>88</v>
      </c>
      <c r="AW1295" s="13" t="s">
        <v>31</v>
      </c>
      <c r="AX1295" s="13" t="s">
        <v>75</v>
      </c>
      <c r="AY1295" s="169" t="s">
        <v>371</v>
      </c>
    </row>
    <row r="1296" spans="2:51" s="15" customFormat="1" ht="11.25" x14ac:dyDescent="0.2">
      <c r="B1296" s="182"/>
      <c r="D1296" s="162" t="s">
        <v>379</v>
      </c>
      <c r="E1296" s="183" t="s">
        <v>1</v>
      </c>
      <c r="F1296" s="184" t="s">
        <v>385</v>
      </c>
      <c r="H1296" s="185">
        <v>1450.3019999999999</v>
      </c>
      <c r="I1296" s="186"/>
      <c r="L1296" s="182"/>
      <c r="M1296" s="187"/>
      <c r="T1296" s="188"/>
      <c r="AT1296" s="183" t="s">
        <v>379</v>
      </c>
      <c r="AU1296" s="183" t="s">
        <v>88</v>
      </c>
      <c r="AV1296" s="15" t="s">
        <v>377</v>
      </c>
      <c r="AW1296" s="15" t="s">
        <v>31</v>
      </c>
      <c r="AX1296" s="15" t="s">
        <v>82</v>
      </c>
      <c r="AY1296" s="183" t="s">
        <v>371</v>
      </c>
    </row>
    <row r="1297" spans="2:65" s="1" customFormat="1" ht="24.2" customHeight="1" x14ac:dyDescent="0.2">
      <c r="B1297" s="147"/>
      <c r="C1297" s="148" t="s">
        <v>1871</v>
      </c>
      <c r="D1297" s="148" t="s">
        <v>373</v>
      </c>
      <c r="E1297" s="149" t="s">
        <v>5007</v>
      </c>
      <c r="F1297" s="150" t="s">
        <v>5008</v>
      </c>
      <c r="G1297" s="151" t="s">
        <v>376</v>
      </c>
      <c r="H1297" s="152">
        <v>4045.45</v>
      </c>
      <c r="I1297" s="153"/>
      <c r="J1297" s="154">
        <f>ROUND(I1297*H1297,2)</f>
        <v>0</v>
      </c>
      <c r="K1297" s="150"/>
      <c r="L1297" s="32"/>
      <c r="M1297" s="155" t="s">
        <v>1</v>
      </c>
      <c r="N1297" s="156" t="s">
        <v>41</v>
      </c>
      <c r="P1297" s="157">
        <f>O1297*H1297</f>
        <v>0</v>
      </c>
      <c r="Q1297" s="157">
        <v>1.9999999999999999E-6</v>
      </c>
      <c r="R1297" s="157">
        <f>Q1297*H1297</f>
        <v>8.0908999999999998E-3</v>
      </c>
      <c r="S1297" s="157">
        <v>0</v>
      </c>
      <c r="T1297" s="158">
        <f>S1297*H1297</f>
        <v>0</v>
      </c>
      <c r="AR1297" s="159" t="s">
        <v>461</v>
      </c>
      <c r="AT1297" s="159" t="s">
        <v>373</v>
      </c>
      <c r="AU1297" s="159" t="s">
        <v>88</v>
      </c>
      <c r="AY1297" s="17" t="s">
        <v>371</v>
      </c>
      <c r="BE1297" s="160">
        <f>IF(N1297="základná",J1297,0)</f>
        <v>0</v>
      </c>
      <c r="BF1297" s="160">
        <f>IF(N1297="znížená",J1297,0)</f>
        <v>0</v>
      </c>
      <c r="BG1297" s="160">
        <f>IF(N1297="zákl. prenesená",J1297,0)</f>
        <v>0</v>
      </c>
      <c r="BH1297" s="160">
        <f>IF(N1297="zníž. prenesená",J1297,0)</f>
        <v>0</v>
      </c>
      <c r="BI1297" s="160">
        <f>IF(N1297="nulová",J1297,0)</f>
        <v>0</v>
      </c>
      <c r="BJ1297" s="17" t="s">
        <v>88</v>
      </c>
      <c r="BK1297" s="160">
        <f>ROUND(I1297*H1297,2)</f>
        <v>0</v>
      </c>
      <c r="BL1297" s="17" t="s">
        <v>461</v>
      </c>
      <c r="BM1297" s="159" t="s">
        <v>5009</v>
      </c>
    </row>
    <row r="1298" spans="2:65" s="13" customFormat="1" ht="11.25" x14ac:dyDescent="0.2">
      <c r="B1298" s="168"/>
      <c r="D1298" s="162" t="s">
        <v>379</v>
      </c>
      <c r="E1298" s="169" t="s">
        <v>1</v>
      </c>
      <c r="F1298" s="170" t="s">
        <v>4021</v>
      </c>
      <c r="H1298" s="171">
        <v>3256.94</v>
      </c>
      <c r="I1298" s="172"/>
      <c r="L1298" s="168"/>
      <c r="M1298" s="173"/>
      <c r="T1298" s="174"/>
      <c r="AT1298" s="169" t="s">
        <v>379</v>
      </c>
      <c r="AU1298" s="169" t="s">
        <v>88</v>
      </c>
      <c r="AV1298" s="13" t="s">
        <v>88</v>
      </c>
      <c r="AW1298" s="13" t="s">
        <v>31</v>
      </c>
      <c r="AX1298" s="13" t="s">
        <v>75</v>
      </c>
      <c r="AY1298" s="169" t="s">
        <v>371</v>
      </c>
    </row>
    <row r="1299" spans="2:65" s="13" customFormat="1" ht="11.25" x14ac:dyDescent="0.2">
      <c r="B1299" s="168"/>
      <c r="D1299" s="162" t="s">
        <v>379</v>
      </c>
      <c r="E1299" s="169" t="s">
        <v>1</v>
      </c>
      <c r="F1299" s="170" t="s">
        <v>4005</v>
      </c>
      <c r="H1299" s="171">
        <v>13.54</v>
      </c>
      <c r="I1299" s="172"/>
      <c r="L1299" s="168"/>
      <c r="M1299" s="173"/>
      <c r="T1299" s="174"/>
      <c r="AT1299" s="169" t="s">
        <v>379</v>
      </c>
      <c r="AU1299" s="169" t="s">
        <v>88</v>
      </c>
      <c r="AV1299" s="13" t="s">
        <v>88</v>
      </c>
      <c r="AW1299" s="13" t="s">
        <v>31</v>
      </c>
      <c r="AX1299" s="13" t="s">
        <v>75</v>
      </c>
      <c r="AY1299" s="169" t="s">
        <v>371</v>
      </c>
    </row>
    <row r="1300" spans="2:65" s="13" customFormat="1" ht="11.25" x14ac:dyDescent="0.2">
      <c r="B1300" s="168"/>
      <c r="D1300" s="162" t="s">
        <v>379</v>
      </c>
      <c r="E1300" s="169" t="s">
        <v>1</v>
      </c>
      <c r="F1300" s="170" t="s">
        <v>4003</v>
      </c>
      <c r="H1300" s="171">
        <v>7.32</v>
      </c>
      <c r="I1300" s="172"/>
      <c r="L1300" s="168"/>
      <c r="M1300" s="173"/>
      <c r="T1300" s="174"/>
      <c r="AT1300" s="169" t="s">
        <v>379</v>
      </c>
      <c r="AU1300" s="169" t="s">
        <v>88</v>
      </c>
      <c r="AV1300" s="13" t="s">
        <v>88</v>
      </c>
      <c r="AW1300" s="13" t="s">
        <v>31</v>
      </c>
      <c r="AX1300" s="13" t="s">
        <v>75</v>
      </c>
      <c r="AY1300" s="169" t="s">
        <v>371</v>
      </c>
    </row>
    <row r="1301" spans="2:65" s="13" customFormat="1" ht="11.25" x14ac:dyDescent="0.2">
      <c r="B1301" s="168"/>
      <c r="D1301" s="162" t="s">
        <v>379</v>
      </c>
      <c r="E1301" s="169" t="s">
        <v>1</v>
      </c>
      <c r="F1301" s="170" t="s">
        <v>3984</v>
      </c>
      <c r="H1301" s="171">
        <v>584.19000000000005</v>
      </c>
      <c r="I1301" s="172"/>
      <c r="L1301" s="168"/>
      <c r="M1301" s="173"/>
      <c r="T1301" s="174"/>
      <c r="AT1301" s="169" t="s">
        <v>379</v>
      </c>
      <c r="AU1301" s="169" t="s">
        <v>88</v>
      </c>
      <c r="AV1301" s="13" t="s">
        <v>88</v>
      </c>
      <c r="AW1301" s="13" t="s">
        <v>31</v>
      </c>
      <c r="AX1301" s="13" t="s">
        <v>75</v>
      </c>
      <c r="AY1301" s="169" t="s">
        <v>371</v>
      </c>
    </row>
    <row r="1302" spans="2:65" s="13" customFormat="1" ht="11.25" x14ac:dyDescent="0.2">
      <c r="B1302" s="168"/>
      <c r="D1302" s="162" t="s">
        <v>379</v>
      </c>
      <c r="E1302" s="169" t="s">
        <v>1</v>
      </c>
      <c r="F1302" s="170" t="s">
        <v>3995</v>
      </c>
      <c r="H1302" s="171">
        <v>183.46</v>
      </c>
      <c r="I1302" s="172"/>
      <c r="L1302" s="168"/>
      <c r="M1302" s="173"/>
      <c r="T1302" s="174"/>
      <c r="AT1302" s="169" t="s">
        <v>379</v>
      </c>
      <c r="AU1302" s="169" t="s">
        <v>88</v>
      </c>
      <c r="AV1302" s="13" t="s">
        <v>88</v>
      </c>
      <c r="AW1302" s="13" t="s">
        <v>31</v>
      </c>
      <c r="AX1302" s="13" t="s">
        <v>75</v>
      </c>
      <c r="AY1302" s="169" t="s">
        <v>371</v>
      </c>
    </row>
    <row r="1303" spans="2:65" s="15" customFormat="1" ht="11.25" x14ac:dyDescent="0.2">
      <c r="B1303" s="182"/>
      <c r="D1303" s="162" t="s">
        <v>379</v>
      </c>
      <c r="E1303" s="183" t="s">
        <v>1</v>
      </c>
      <c r="F1303" s="184" t="s">
        <v>385</v>
      </c>
      <c r="H1303" s="185">
        <v>4045.45</v>
      </c>
      <c r="I1303" s="186"/>
      <c r="L1303" s="182"/>
      <c r="M1303" s="187"/>
      <c r="T1303" s="188"/>
      <c r="AT1303" s="183" t="s">
        <v>379</v>
      </c>
      <c r="AU1303" s="183" t="s">
        <v>88</v>
      </c>
      <c r="AV1303" s="15" t="s">
        <v>377</v>
      </c>
      <c r="AW1303" s="15" t="s">
        <v>31</v>
      </c>
      <c r="AX1303" s="15" t="s">
        <v>82</v>
      </c>
      <c r="AY1303" s="183" t="s">
        <v>371</v>
      </c>
    </row>
    <row r="1304" spans="2:65" s="1" customFormat="1" ht="33" customHeight="1" x14ac:dyDescent="0.2">
      <c r="B1304" s="147"/>
      <c r="C1304" s="148" t="s">
        <v>1874</v>
      </c>
      <c r="D1304" s="148" t="s">
        <v>373</v>
      </c>
      <c r="E1304" s="149" t="s">
        <v>5010</v>
      </c>
      <c r="F1304" s="150" t="s">
        <v>5011</v>
      </c>
      <c r="G1304" s="151" t="s">
        <v>376</v>
      </c>
      <c r="H1304" s="152">
        <v>14265.999</v>
      </c>
      <c r="I1304" s="153"/>
      <c r="J1304" s="154">
        <f>ROUND(I1304*H1304,2)</f>
        <v>0</v>
      </c>
      <c r="K1304" s="150"/>
      <c r="L1304" s="32"/>
      <c r="M1304" s="155" t="s">
        <v>1</v>
      </c>
      <c r="N1304" s="156" t="s">
        <v>41</v>
      </c>
      <c r="P1304" s="157">
        <f>O1304*H1304</f>
        <v>0</v>
      </c>
      <c r="Q1304" s="157">
        <v>2.7579999999999998E-4</v>
      </c>
      <c r="R1304" s="157">
        <f>Q1304*H1304</f>
        <v>3.9345625241999995</v>
      </c>
      <c r="S1304" s="157">
        <v>0</v>
      </c>
      <c r="T1304" s="158">
        <f>S1304*H1304</f>
        <v>0</v>
      </c>
      <c r="AR1304" s="159" t="s">
        <v>461</v>
      </c>
      <c r="AT1304" s="159" t="s">
        <v>373</v>
      </c>
      <c r="AU1304" s="159" t="s">
        <v>88</v>
      </c>
      <c r="AY1304" s="17" t="s">
        <v>371</v>
      </c>
      <c r="BE1304" s="160">
        <f>IF(N1304="základná",J1304,0)</f>
        <v>0</v>
      </c>
      <c r="BF1304" s="160">
        <f>IF(N1304="znížená",J1304,0)</f>
        <v>0</v>
      </c>
      <c r="BG1304" s="160">
        <f>IF(N1304="zákl. prenesená",J1304,0)</f>
        <v>0</v>
      </c>
      <c r="BH1304" s="160">
        <f>IF(N1304="zníž. prenesená",J1304,0)</f>
        <v>0</v>
      </c>
      <c r="BI1304" s="160">
        <f>IF(N1304="nulová",J1304,0)</f>
        <v>0</v>
      </c>
      <c r="BJ1304" s="17" t="s">
        <v>88</v>
      </c>
      <c r="BK1304" s="160">
        <f>ROUND(I1304*H1304,2)</f>
        <v>0</v>
      </c>
      <c r="BL1304" s="17" t="s">
        <v>461</v>
      </c>
      <c r="BM1304" s="159" t="s">
        <v>5012</v>
      </c>
    </row>
    <row r="1305" spans="2:65" s="13" customFormat="1" ht="11.25" x14ac:dyDescent="0.2">
      <c r="B1305" s="168"/>
      <c r="D1305" s="162" t="s">
        <v>379</v>
      </c>
      <c r="E1305" s="169" t="s">
        <v>1</v>
      </c>
      <c r="F1305" s="170" t="s">
        <v>4021</v>
      </c>
      <c r="H1305" s="171">
        <v>3256.94</v>
      </c>
      <c r="I1305" s="172"/>
      <c r="L1305" s="168"/>
      <c r="M1305" s="173"/>
      <c r="T1305" s="174"/>
      <c r="AT1305" s="169" t="s">
        <v>379</v>
      </c>
      <c r="AU1305" s="169" t="s">
        <v>88</v>
      </c>
      <c r="AV1305" s="13" t="s">
        <v>88</v>
      </c>
      <c r="AW1305" s="13" t="s">
        <v>31</v>
      </c>
      <c r="AX1305" s="13" t="s">
        <v>75</v>
      </c>
      <c r="AY1305" s="169" t="s">
        <v>371</v>
      </c>
    </row>
    <row r="1306" spans="2:65" s="13" customFormat="1" ht="11.25" x14ac:dyDescent="0.2">
      <c r="B1306" s="168"/>
      <c r="D1306" s="162" t="s">
        <v>379</v>
      </c>
      <c r="E1306" s="169" t="s">
        <v>1</v>
      </c>
      <c r="F1306" s="170" t="s">
        <v>4005</v>
      </c>
      <c r="H1306" s="171">
        <v>13.54</v>
      </c>
      <c r="I1306" s="172"/>
      <c r="L1306" s="168"/>
      <c r="M1306" s="173"/>
      <c r="T1306" s="174"/>
      <c r="AT1306" s="169" t="s">
        <v>379</v>
      </c>
      <c r="AU1306" s="169" t="s">
        <v>88</v>
      </c>
      <c r="AV1306" s="13" t="s">
        <v>88</v>
      </c>
      <c r="AW1306" s="13" t="s">
        <v>31</v>
      </c>
      <c r="AX1306" s="13" t="s">
        <v>75</v>
      </c>
      <c r="AY1306" s="169" t="s">
        <v>371</v>
      </c>
    </row>
    <row r="1307" spans="2:65" s="13" customFormat="1" ht="11.25" x14ac:dyDescent="0.2">
      <c r="B1307" s="168"/>
      <c r="D1307" s="162" t="s">
        <v>379</v>
      </c>
      <c r="E1307" s="169" t="s">
        <v>1</v>
      </c>
      <c r="F1307" s="170" t="s">
        <v>4003</v>
      </c>
      <c r="H1307" s="171">
        <v>7.32</v>
      </c>
      <c r="I1307" s="172"/>
      <c r="L1307" s="168"/>
      <c r="M1307" s="173"/>
      <c r="T1307" s="174"/>
      <c r="AT1307" s="169" t="s">
        <v>379</v>
      </c>
      <c r="AU1307" s="169" t="s">
        <v>88</v>
      </c>
      <c r="AV1307" s="13" t="s">
        <v>88</v>
      </c>
      <c r="AW1307" s="13" t="s">
        <v>31</v>
      </c>
      <c r="AX1307" s="13" t="s">
        <v>75</v>
      </c>
      <c r="AY1307" s="169" t="s">
        <v>371</v>
      </c>
    </row>
    <row r="1308" spans="2:65" s="13" customFormat="1" ht="11.25" x14ac:dyDescent="0.2">
      <c r="B1308" s="168"/>
      <c r="D1308" s="162" t="s">
        <v>379</v>
      </c>
      <c r="E1308" s="169" t="s">
        <v>1</v>
      </c>
      <c r="F1308" s="170" t="s">
        <v>3995</v>
      </c>
      <c r="H1308" s="171">
        <v>183.46</v>
      </c>
      <c r="I1308" s="172"/>
      <c r="L1308" s="168"/>
      <c r="M1308" s="173"/>
      <c r="T1308" s="174"/>
      <c r="AT1308" s="169" t="s">
        <v>379</v>
      </c>
      <c r="AU1308" s="169" t="s">
        <v>88</v>
      </c>
      <c r="AV1308" s="13" t="s">
        <v>88</v>
      </c>
      <c r="AW1308" s="13" t="s">
        <v>31</v>
      </c>
      <c r="AX1308" s="13" t="s">
        <v>75</v>
      </c>
      <c r="AY1308" s="169" t="s">
        <v>371</v>
      </c>
    </row>
    <row r="1309" spans="2:65" s="14" customFormat="1" ht="11.25" x14ac:dyDescent="0.2">
      <c r="B1309" s="175"/>
      <c r="D1309" s="162" t="s">
        <v>379</v>
      </c>
      <c r="E1309" s="176" t="s">
        <v>1</v>
      </c>
      <c r="F1309" s="177" t="s">
        <v>383</v>
      </c>
      <c r="H1309" s="178">
        <v>3461.26</v>
      </c>
      <c r="I1309" s="179"/>
      <c r="L1309" s="175"/>
      <c r="M1309" s="180"/>
      <c r="T1309" s="181"/>
      <c r="AT1309" s="176" t="s">
        <v>379</v>
      </c>
      <c r="AU1309" s="176" t="s">
        <v>88</v>
      </c>
      <c r="AV1309" s="14" t="s">
        <v>384</v>
      </c>
      <c r="AW1309" s="14" t="s">
        <v>31</v>
      </c>
      <c r="AX1309" s="14" t="s">
        <v>75</v>
      </c>
      <c r="AY1309" s="176" t="s">
        <v>371</v>
      </c>
    </row>
    <row r="1310" spans="2:65" s="12" customFormat="1" ht="11.25" x14ac:dyDescent="0.2">
      <c r="B1310" s="161"/>
      <c r="D1310" s="162" t="s">
        <v>379</v>
      </c>
      <c r="E1310" s="163" t="s">
        <v>1</v>
      </c>
      <c r="F1310" s="164" t="s">
        <v>471</v>
      </c>
      <c r="H1310" s="163" t="s">
        <v>1</v>
      </c>
      <c r="I1310" s="165"/>
      <c r="L1310" s="161"/>
      <c r="M1310" s="166"/>
      <c r="T1310" s="167"/>
      <c r="AT1310" s="163" t="s">
        <v>379</v>
      </c>
      <c r="AU1310" s="163" t="s">
        <v>88</v>
      </c>
      <c r="AV1310" s="12" t="s">
        <v>82</v>
      </c>
      <c r="AW1310" s="12" t="s">
        <v>31</v>
      </c>
      <c r="AX1310" s="12" t="s">
        <v>75</v>
      </c>
      <c r="AY1310" s="163" t="s">
        <v>371</v>
      </c>
    </row>
    <row r="1311" spans="2:65" s="13" customFormat="1" ht="11.25" x14ac:dyDescent="0.2">
      <c r="B1311" s="168"/>
      <c r="D1311" s="162" t="s">
        <v>379</v>
      </c>
      <c r="E1311" s="169" t="s">
        <v>1</v>
      </c>
      <c r="F1311" s="170" t="s">
        <v>215</v>
      </c>
      <c r="H1311" s="171">
        <v>9587.2240000000002</v>
      </c>
      <c r="I1311" s="172"/>
      <c r="L1311" s="168"/>
      <c r="M1311" s="173"/>
      <c r="T1311" s="174"/>
      <c r="AT1311" s="169" t="s">
        <v>379</v>
      </c>
      <c r="AU1311" s="169" t="s">
        <v>88</v>
      </c>
      <c r="AV1311" s="13" t="s">
        <v>88</v>
      </c>
      <c r="AW1311" s="13" t="s">
        <v>31</v>
      </c>
      <c r="AX1311" s="13" t="s">
        <v>75</v>
      </c>
      <c r="AY1311" s="169" t="s">
        <v>371</v>
      </c>
    </row>
    <row r="1312" spans="2:65" s="12" customFormat="1" ht="11.25" x14ac:dyDescent="0.2">
      <c r="B1312" s="161"/>
      <c r="D1312" s="162" t="s">
        <v>379</v>
      </c>
      <c r="E1312" s="163" t="s">
        <v>1</v>
      </c>
      <c r="F1312" s="164" t="s">
        <v>5013</v>
      </c>
      <c r="H1312" s="163" t="s">
        <v>1</v>
      </c>
      <c r="I1312" s="165"/>
      <c r="L1312" s="161"/>
      <c r="M1312" s="166"/>
      <c r="T1312" s="167"/>
      <c r="AT1312" s="163" t="s">
        <v>379</v>
      </c>
      <c r="AU1312" s="163" t="s">
        <v>88</v>
      </c>
      <c r="AV1312" s="12" t="s">
        <v>82</v>
      </c>
      <c r="AW1312" s="12" t="s">
        <v>31</v>
      </c>
      <c r="AX1312" s="12" t="s">
        <v>75</v>
      </c>
      <c r="AY1312" s="163" t="s">
        <v>371</v>
      </c>
    </row>
    <row r="1313" spans="2:65" s="13" customFormat="1" ht="11.25" x14ac:dyDescent="0.2">
      <c r="B1313" s="168"/>
      <c r="D1313" s="162" t="s">
        <v>379</v>
      </c>
      <c r="E1313" s="169" t="s">
        <v>1</v>
      </c>
      <c r="F1313" s="170" t="s">
        <v>5014</v>
      </c>
      <c r="H1313" s="171">
        <v>532.79999999999995</v>
      </c>
      <c r="I1313" s="172"/>
      <c r="L1313" s="168"/>
      <c r="M1313" s="173"/>
      <c r="T1313" s="174"/>
      <c r="AT1313" s="169" t="s">
        <v>379</v>
      </c>
      <c r="AU1313" s="169" t="s">
        <v>88</v>
      </c>
      <c r="AV1313" s="13" t="s">
        <v>88</v>
      </c>
      <c r="AW1313" s="13" t="s">
        <v>31</v>
      </c>
      <c r="AX1313" s="13" t="s">
        <v>75</v>
      </c>
      <c r="AY1313" s="169" t="s">
        <v>371</v>
      </c>
    </row>
    <row r="1314" spans="2:65" s="12" customFormat="1" ht="11.25" x14ac:dyDescent="0.2">
      <c r="B1314" s="161"/>
      <c r="D1314" s="162" t="s">
        <v>379</v>
      </c>
      <c r="E1314" s="163" t="s">
        <v>1</v>
      </c>
      <c r="F1314" s="164" t="s">
        <v>5015</v>
      </c>
      <c r="H1314" s="163" t="s">
        <v>1</v>
      </c>
      <c r="I1314" s="165"/>
      <c r="L1314" s="161"/>
      <c r="M1314" s="166"/>
      <c r="T1314" s="167"/>
      <c r="AT1314" s="163" t="s">
        <v>379</v>
      </c>
      <c r="AU1314" s="163" t="s">
        <v>88</v>
      </c>
      <c r="AV1314" s="12" t="s">
        <v>82</v>
      </c>
      <c r="AW1314" s="12" t="s">
        <v>31</v>
      </c>
      <c r="AX1314" s="12" t="s">
        <v>75</v>
      </c>
      <c r="AY1314" s="163" t="s">
        <v>371</v>
      </c>
    </row>
    <row r="1315" spans="2:65" s="13" customFormat="1" ht="11.25" x14ac:dyDescent="0.2">
      <c r="B1315" s="168"/>
      <c r="D1315" s="162" t="s">
        <v>379</v>
      </c>
      <c r="E1315" s="169" t="s">
        <v>1</v>
      </c>
      <c r="F1315" s="170" t="s">
        <v>5016</v>
      </c>
      <c r="H1315" s="171">
        <v>652.63599999999997</v>
      </c>
      <c r="I1315" s="172"/>
      <c r="L1315" s="168"/>
      <c r="M1315" s="173"/>
      <c r="T1315" s="174"/>
      <c r="AT1315" s="169" t="s">
        <v>379</v>
      </c>
      <c r="AU1315" s="169" t="s">
        <v>88</v>
      </c>
      <c r="AV1315" s="13" t="s">
        <v>88</v>
      </c>
      <c r="AW1315" s="13" t="s">
        <v>31</v>
      </c>
      <c r="AX1315" s="13" t="s">
        <v>75</v>
      </c>
      <c r="AY1315" s="169" t="s">
        <v>371</v>
      </c>
    </row>
    <row r="1316" spans="2:65" s="12" customFormat="1" ht="11.25" x14ac:dyDescent="0.2">
      <c r="B1316" s="161"/>
      <c r="D1316" s="162" t="s">
        <v>379</v>
      </c>
      <c r="E1316" s="163" t="s">
        <v>1</v>
      </c>
      <c r="F1316" s="164" t="s">
        <v>5017</v>
      </c>
      <c r="H1316" s="163" t="s">
        <v>1</v>
      </c>
      <c r="I1316" s="165"/>
      <c r="L1316" s="161"/>
      <c r="M1316" s="166"/>
      <c r="T1316" s="167"/>
      <c r="AT1316" s="163" t="s">
        <v>379</v>
      </c>
      <c r="AU1316" s="163" t="s">
        <v>88</v>
      </c>
      <c r="AV1316" s="12" t="s">
        <v>82</v>
      </c>
      <c r="AW1316" s="12" t="s">
        <v>31</v>
      </c>
      <c r="AX1316" s="12" t="s">
        <v>75</v>
      </c>
      <c r="AY1316" s="163" t="s">
        <v>371</v>
      </c>
    </row>
    <row r="1317" spans="2:65" s="12" customFormat="1" ht="11.25" x14ac:dyDescent="0.2">
      <c r="B1317" s="161"/>
      <c r="D1317" s="162" t="s">
        <v>379</v>
      </c>
      <c r="E1317" s="163" t="s">
        <v>1</v>
      </c>
      <c r="F1317" s="164" t="s">
        <v>4480</v>
      </c>
      <c r="H1317" s="163" t="s">
        <v>1</v>
      </c>
      <c r="I1317" s="165"/>
      <c r="L1317" s="161"/>
      <c r="M1317" s="166"/>
      <c r="T1317" s="167"/>
      <c r="AT1317" s="163" t="s">
        <v>379</v>
      </c>
      <c r="AU1317" s="163" t="s">
        <v>88</v>
      </c>
      <c r="AV1317" s="12" t="s">
        <v>82</v>
      </c>
      <c r="AW1317" s="12" t="s">
        <v>31</v>
      </c>
      <c r="AX1317" s="12" t="s">
        <v>75</v>
      </c>
      <c r="AY1317" s="163" t="s">
        <v>371</v>
      </c>
    </row>
    <row r="1318" spans="2:65" s="13" customFormat="1" ht="11.25" x14ac:dyDescent="0.2">
      <c r="B1318" s="168"/>
      <c r="D1318" s="162" t="s">
        <v>379</v>
      </c>
      <c r="E1318" s="169" t="s">
        <v>1</v>
      </c>
      <c r="F1318" s="170" t="s">
        <v>5018</v>
      </c>
      <c r="H1318" s="171">
        <v>32.079000000000001</v>
      </c>
      <c r="I1318" s="172"/>
      <c r="L1318" s="168"/>
      <c r="M1318" s="173"/>
      <c r="T1318" s="174"/>
      <c r="AT1318" s="169" t="s">
        <v>379</v>
      </c>
      <c r="AU1318" s="169" t="s">
        <v>88</v>
      </c>
      <c r="AV1318" s="13" t="s">
        <v>88</v>
      </c>
      <c r="AW1318" s="13" t="s">
        <v>31</v>
      </c>
      <c r="AX1318" s="13" t="s">
        <v>75</v>
      </c>
      <c r="AY1318" s="169" t="s">
        <v>371</v>
      </c>
    </row>
    <row r="1319" spans="2:65" s="14" customFormat="1" ht="11.25" x14ac:dyDescent="0.2">
      <c r="B1319" s="175"/>
      <c r="D1319" s="162" t="s">
        <v>379</v>
      </c>
      <c r="E1319" s="176" t="s">
        <v>1</v>
      </c>
      <c r="F1319" s="177" t="s">
        <v>383</v>
      </c>
      <c r="H1319" s="178">
        <v>10804.739</v>
      </c>
      <c r="I1319" s="179"/>
      <c r="L1319" s="175"/>
      <c r="M1319" s="180"/>
      <c r="T1319" s="181"/>
      <c r="AT1319" s="176" t="s">
        <v>379</v>
      </c>
      <c r="AU1319" s="176" t="s">
        <v>88</v>
      </c>
      <c r="AV1319" s="14" t="s">
        <v>384</v>
      </c>
      <c r="AW1319" s="14" t="s">
        <v>31</v>
      </c>
      <c r="AX1319" s="14" t="s">
        <v>75</v>
      </c>
      <c r="AY1319" s="176" t="s">
        <v>371</v>
      </c>
    </row>
    <row r="1320" spans="2:65" s="15" customFormat="1" ht="11.25" x14ac:dyDescent="0.2">
      <c r="B1320" s="182"/>
      <c r="D1320" s="162" t="s">
        <v>379</v>
      </c>
      <c r="E1320" s="183" t="s">
        <v>3988</v>
      </c>
      <c r="F1320" s="184" t="s">
        <v>385</v>
      </c>
      <c r="H1320" s="185">
        <v>14265.999</v>
      </c>
      <c r="I1320" s="186"/>
      <c r="L1320" s="182"/>
      <c r="M1320" s="187"/>
      <c r="T1320" s="188"/>
      <c r="AT1320" s="183" t="s">
        <v>379</v>
      </c>
      <c r="AU1320" s="183" t="s">
        <v>88</v>
      </c>
      <c r="AV1320" s="15" t="s">
        <v>377</v>
      </c>
      <c r="AW1320" s="15" t="s">
        <v>31</v>
      </c>
      <c r="AX1320" s="15" t="s">
        <v>82</v>
      </c>
      <c r="AY1320" s="183" t="s">
        <v>371</v>
      </c>
    </row>
    <row r="1321" spans="2:65" s="1" customFormat="1" ht="24.2" customHeight="1" x14ac:dyDescent="0.2">
      <c r="B1321" s="147"/>
      <c r="C1321" s="148" t="s">
        <v>1877</v>
      </c>
      <c r="D1321" s="148" t="s">
        <v>373</v>
      </c>
      <c r="E1321" s="149" t="s">
        <v>5019</v>
      </c>
      <c r="F1321" s="150" t="s">
        <v>5020</v>
      </c>
      <c r="G1321" s="151" t="s">
        <v>489</v>
      </c>
      <c r="H1321" s="152">
        <v>1776</v>
      </c>
      <c r="I1321" s="153"/>
      <c r="J1321" s="154">
        <f>ROUND(I1321*H1321,2)</f>
        <v>0</v>
      </c>
      <c r="K1321" s="150"/>
      <c r="L1321" s="32"/>
      <c r="M1321" s="155" t="s">
        <v>1</v>
      </c>
      <c r="N1321" s="156" t="s">
        <v>41</v>
      </c>
      <c r="P1321" s="157">
        <f>O1321*H1321</f>
        <v>0</v>
      </c>
      <c r="Q1321" s="157">
        <v>3.4494000000000001E-4</v>
      </c>
      <c r="R1321" s="157">
        <f>Q1321*H1321</f>
        <v>0.61261344000000006</v>
      </c>
      <c r="S1321" s="157">
        <v>0</v>
      </c>
      <c r="T1321" s="158">
        <f>S1321*H1321</f>
        <v>0</v>
      </c>
      <c r="AR1321" s="159" t="s">
        <v>461</v>
      </c>
      <c r="AT1321" s="159" t="s">
        <v>373</v>
      </c>
      <c r="AU1321" s="159" t="s">
        <v>88</v>
      </c>
      <c r="AY1321" s="17" t="s">
        <v>371</v>
      </c>
      <c r="BE1321" s="160">
        <f>IF(N1321="základná",J1321,0)</f>
        <v>0</v>
      </c>
      <c r="BF1321" s="160">
        <f>IF(N1321="znížená",J1321,0)</f>
        <v>0</v>
      </c>
      <c r="BG1321" s="160">
        <f>IF(N1321="zákl. prenesená",J1321,0)</f>
        <v>0</v>
      </c>
      <c r="BH1321" s="160">
        <f>IF(N1321="zníž. prenesená",J1321,0)</f>
        <v>0</v>
      </c>
      <c r="BI1321" s="160">
        <f>IF(N1321="nulová",J1321,0)</f>
        <v>0</v>
      </c>
      <c r="BJ1321" s="17" t="s">
        <v>88</v>
      </c>
      <c r="BK1321" s="160">
        <f>ROUND(I1321*H1321,2)</f>
        <v>0</v>
      </c>
      <c r="BL1321" s="17" t="s">
        <v>461</v>
      </c>
      <c r="BM1321" s="159" t="s">
        <v>5021</v>
      </c>
    </row>
    <row r="1322" spans="2:65" s="12" customFormat="1" ht="11.25" x14ac:dyDescent="0.2">
      <c r="B1322" s="161"/>
      <c r="D1322" s="162" t="s">
        <v>379</v>
      </c>
      <c r="E1322" s="163" t="s">
        <v>1</v>
      </c>
      <c r="F1322" s="164" t="s">
        <v>2296</v>
      </c>
      <c r="H1322" s="163" t="s">
        <v>1</v>
      </c>
      <c r="I1322" s="165"/>
      <c r="L1322" s="161"/>
      <c r="M1322" s="166"/>
      <c r="T1322" s="167"/>
      <c r="AT1322" s="163" t="s">
        <v>379</v>
      </c>
      <c r="AU1322" s="163" t="s">
        <v>88</v>
      </c>
      <c r="AV1322" s="12" t="s">
        <v>82</v>
      </c>
      <c r="AW1322" s="12" t="s">
        <v>31</v>
      </c>
      <c r="AX1322" s="12" t="s">
        <v>75</v>
      </c>
      <c r="AY1322" s="163" t="s">
        <v>371</v>
      </c>
    </row>
    <row r="1323" spans="2:65" s="13" customFormat="1" ht="11.25" x14ac:dyDescent="0.2">
      <c r="B1323" s="168"/>
      <c r="D1323" s="162" t="s">
        <v>379</v>
      </c>
      <c r="E1323" s="169" t="s">
        <v>1</v>
      </c>
      <c r="F1323" s="170" t="s">
        <v>5022</v>
      </c>
      <c r="H1323" s="171">
        <v>1776</v>
      </c>
      <c r="I1323" s="172"/>
      <c r="L1323" s="168"/>
      <c r="M1323" s="173"/>
      <c r="T1323" s="174"/>
      <c r="AT1323" s="169" t="s">
        <v>379</v>
      </c>
      <c r="AU1323" s="169" t="s">
        <v>88</v>
      </c>
      <c r="AV1323" s="13" t="s">
        <v>88</v>
      </c>
      <c r="AW1323" s="13" t="s">
        <v>31</v>
      </c>
      <c r="AX1323" s="13" t="s">
        <v>75</v>
      </c>
      <c r="AY1323" s="169" t="s">
        <v>371</v>
      </c>
    </row>
    <row r="1324" spans="2:65" s="15" customFormat="1" ht="11.25" x14ac:dyDescent="0.2">
      <c r="B1324" s="182"/>
      <c r="D1324" s="162" t="s">
        <v>379</v>
      </c>
      <c r="E1324" s="183" t="s">
        <v>1</v>
      </c>
      <c r="F1324" s="184" t="s">
        <v>385</v>
      </c>
      <c r="H1324" s="185">
        <v>1776</v>
      </c>
      <c r="I1324" s="186"/>
      <c r="L1324" s="182"/>
      <c r="M1324" s="187"/>
      <c r="T1324" s="188"/>
      <c r="AT1324" s="183" t="s">
        <v>379</v>
      </c>
      <c r="AU1324" s="183" t="s">
        <v>88</v>
      </c>
      <c r="AV1324" s="15" t="s">
        <v>377</v>
      </c>
      <c r="AW1324" s="15" t="s">
        <v>31</v>
      </c>
      <c r="AX1324" s="15" t="s">
        <v>82</v>
      </c>
      <c r="AY1324" s="183" t="s">
        <v>371</v>
      </c>
    </row>
    <row r="1325" spans="2:65" s="1" customFormat="1" ht="24.2" customHeight="1" x14ac:dyDescent="0.2">
      <c r="B1325" s="147"/>
      <c r="C1325" s="148" t="s">
        <v>1879</v>
      </c>
      <c r="D1325" s="148" t="s">
        <v>373</v>
      </c>
      <c r="E1325" s="149" t="s">
        <v>5023</v>
      </c>
      <c r="F1325" s="150" t="s">
        <v>5024</v>
      </c>
      <c r="G1325" s="151" t="s">
        <v>489</v>
      </c>
      <c r="H1325" s="152">
        <v>781.56</v>
      </c>
      <c r="I1325" s="153"/>
      <c r="J1325" s="154">
        <f>ROUND(I1325*H1325,2)</f>
        <v>0</v>
      </c>
      <c r="K1325" s="150"/>
      <c r="L1325" s="32"/>
      <c r="M1325" s="155" t="s">
        <v>1</v>
      </c>
      <c r="N1325" s="156" t="s">
        <v>41</v>
      </c>
      <c r="P1325" s="157">
        <f>O1325*H1325</f>
        <v>0</v>
      </c>
      <c r="Q1325" s="157">
        <v>6.9605999999999997E-4</v>
      </c>
      <c r="R1325" s="157">
        <f>Q1325*H1325</f>
        <v>0.54401265359999995</v>
      </c>
      <c r="S1325" s="157">
        <v>0</v>
      </c>
      <c r="T1325" s="158">
        <f>S1325*H1325</f>
        <v>0</v>
      </c>
      <c r="AR1325" s="159" t="s">
        <v>461</v>
      </c>
      <c r="AT1325" s="159" t="s">
        <v>373</v>
      </c>
      <c r="AU1325" s="159" t="s">
        <v>88</v>
      </c>
      <c r="AY1325" s="17" t="s">
        <v>371</v>
      </c>
      <c r="BE1325" s="160">
        <f>IF(N1325="základná",J1325,0)</f>
        <v>0</v>
      </c>
      <c r="BF1325" s="160">
        <f>IF(N1325="znížená",J1325,0)</f>
        <v>0</v>
      </c>
      <c r="BG1325" s="160">
        <f>IF(N1325="zákl. prenesená",J1325,0)</f>
        <v>0</v>
      </c>
      <c r="BH1325" s="160">
        <f>IF(N1325="zníž. prenesená",J1325,0)</f>
        <v>0</v>
      </c>
      <c r="BI1325" s="160">
        <f>IF(N1325="nulová",J1325,0)</f>
        <v>0</v>
      </c>
      <c r="BJ1325" s="17" t="s">
        <v>88</v>
      </c>
      <c r="BK1325" s="160">
        <f>ROUND(I1325*H1325,2)</f>
        <v>0</v>
      </c>
      <c r="BL1325" s="17" t="s">
        <v>461</v>
      </c>
      <c r="BM1325" s="159" t="s">
        <v>5025</v>
      </c>
    </row>
    <row r="1326" spans="2:65" s="12" customFormat="1" ht="11.25" x14ac:dyDescent="0.2">
      <c r="B1326" s="161"/>
      <c r="D1326" s="162" t="s">
        <v>379</v>
      </c>
      <c r="E1326" s="163" t="s">
        <v>1</v>
      </c>
      <c r="F1326" s="164" t="s">
        <v>491</v>
      </c>
      <c r="H1326" s="163" t="s">
        <v>1</v>
      </c>
      <c r="I1326" s="165"/>
      <c r="L1326" s="161"/>
      <c r="M1326" s="166"/>
      <c r="T1326" s="167"/>
      <c r="AT1326" s="163" t="s">
        <v>379</v>
      </c>
      <c r="AU1326" s="163" t="s">
        <v>88</v>
      </c>
      <c r="AV1326" s="12" t="s">
        <v>82</v>
      </c>
      <c r="AW1326" s="12" t="s">
        <v>31</v>
      </c>
      <c r="AX1326" s="12" t="s">
        <v>75</v>
      </c>
      <c r="AY1326" s="163" t="s">
        <v>371</v>
      </c>
    </row>
    <row r="1327" spans="2:65" s="13" customFormat="1" ht="11.25" x14ac:dyDescent="0.2">
      <c r="B1327" s="168"/>
      <c r="D1327" s="162" t="s">
        <v>379</v>
      </c>
      <c r="E1327" s="169" t="s">
        <v>1</v>
      </c>
      <c r="F1327" s="170" t="s">
        <v>3974</v>
      </c>
      <c r="H1327" s="171">
        <v>781.56</v>
      </c>
      <c r="I1327" s="172"/>
      <c r="L1327" s="168"/>
      <c r="M1327" s="173"/>
      <c r="T1327" s="174"/>
      <c r="AT1327" s="169" t="s">
        <v>379</v>
      </c>
      <c r="AU1327" s="169" t="s">
        <v>88</v>
      </c>
      <c r="AV1327" s="13" t="s">
        <v>88</v>
      </c>
      <c r="AW1327" s="13" t="s">
        <v>31</v>
      </c>
      <c r="AX1327" s="13" t="s">
        <v>75</v>
      </c>
      <c r="AY1327" s="169" t="s">
        <v>371</v>
      </c>
    </row>
    <row r="1328" spans="2:65" s="15" customFormat="1" ht="11.25" x14ac:dyDescent="0.2">
      <c r="B1328" s="182"/>
      <c r="D1328" s="162" t="s">
        <v>379</v>
      </c>
      <c r="E1328" s="183" t="s">
        <v>1</v>
      </c>
      <c r="F1328" s="184" t="s">
        <v>385</v>
      </c>
      <c r="H1328" s="185">
        <v>781.56</v>
      </c>
      <c r="I1328" s="186"/>
      <c r="L1328" s="182"/>
      <c r="M1328" s="187"/>
      <c r="T1328" s="188"/>
      <c r="AT1328" s="183" t="s">
        <v>379</v>
      </c>
      <c r="AU1328" s="183" t="s">
        <v>88</v>
      </c>
      <c r="AV1328" s="15" t="s">
        <v>377</v>
      </c>
      <c r="AW1328" s="15" t="s">
        <v>31</v>
      </c>
      <c r="AX1328" s="15" t="s">
        <v>82</v>
      </c>
      <c r="AY1328" s="183" t="s">
        <v>371</v>
      </c>
    </row>
    <row r="1329" spans="2:65" s="11" customFormat="1" ht="25.9" customHeight="1" x14ac:dyDescent="0.2">
      <c r="B1329" s="136"/>
      <c r="D1329" s="137" t="s">
        <v>74</v>
      </c>
      <c r="E1329" s="138" t="s">
        <v>891</v>
      </c>
      <c r="F1329" s="138" t="s">
        <v>2926</v>
      </c>
      <c r="I1329" s="139"/>
      <c r="J1329" s="127">
        <f>BK1329</f>
        <v>0</v>
      </c>
      <c r="L1329" s="136"/>
      <c r="M1329" s="140"/>
      <c r="P1329" s="141">
        <f>P1330</f>
        <v>0</v>
      </c>
      <c r="R1329" s="141">
        <f>R1330</f>
        <v>0</v>
      </c>
      <c r="T1329" s="142">
        <f>T1330</f>
        <v>0</v>
      </c>
      <c r="AR1329" s="137" t="s">
        <v>384</v>
      </c>
      <c r="AT1329" s="143" t="s">
        <v>74</v>
      </c>
      <c r="AU1329" s="143" t="s">
        <v>75</v>
      </c>
      <c r="AY1329" s="137" t="s">
        <v>371</v>
      </c>
      <c r="BK1329" s="144">
        <f>BK1330</f>
        <v>0</v>
      </c>
    </row>
    <row r="1330" spans="2:65" s="11" customFormat="1" ht="22.9" customHeight="1" x14ac:dyDescent="0.2">
      <c r="B1330" s="136"/>
      <c r="D1330" s="137" t="s">
        <v>74</v>
      </c>
      <c r="E1330" s="145" t="s">
        <v>5026</v>
      </c>
      <c r="F1330" s="145" t="s">
        <v>5027</v>
      </c>
      <c r="I1330" s="139"/>
      <c r="J1330" s="146">
        <f>BK1330</f>
        <v>0</v>
      </c>
      <c r="L1330" s="136"/>
      <c r="M1330" s="140"/>
      <c r="P1330" s="141">
        <f>SUM(P1331:P1333)</f>
        <v>0</v>
      </c>
      <c r="R1330" s="141">
        <f>SUM(R1331:R1333)</f>
        <v>0</v>
      </c>
      <c r="T1330" s="142">
        <f>SUM(T1331:T1333)</f>
        <v>0</v>
      </c>
      <c r="AR1330" s="137" t="s">
        <v>384</v>
      </c>
      <c r="AT1330" s="143" t="s">
        <v>74</v>
      </c>
      <c r="AU1330" s="143" t="s">
        <v>82</v>
      </c>
      <c r="AY1330" s="137" t="s">
        <v>371</v>
      </c>
      <c r="BK1330" s="144">
        <f>SUM(BK1331:BK1333)</f>
        <v>0</v>
      </c>
    </row>
    <row r="1331" spans="2:65" s="1" customFormat="1" ht="33" customHeight="1" x14ac:dyDescent="0.2">
      <c r="B1331" s="147"/>
      <c r="C1331" s="148" t="s">
        <v>1882</v>
      </c>
      <c r="D1331" s="148" t="s">
        <v>373</v>
      </c>
      <c r="E1331" s="149" t="s">
        <v>5028</v>
      </c>
      <c r="F1331" s="150" t="s">
        <v>5029</v>
      </c>
      <c r="G1331" s="151" t="s">
        <v>513</v>
      </c>
      <c r="H1331" s="152">
        <v>1</v>
      </c>
      <c r="I1331" s="153"/>
      <c r="J1331" s="154">
        <f>ROUND(I1331*H1331,2)</f>
        <v>0</v>
      </c>
      <c r="K1331" s="150"/>
      <c r="L1331" s="32"/>
      <c r="M1331" s="155" t="s">
        <v>1</v>
      </c>
      <c r="N1331" s="156" t="s">
        <v>41</v>
      </c>
      <c r="P1331" s="157">
        <f>O1331*H1331</f>
        <v>0</v>
      </c>
      <c r="Q1331" s="157">
        <v>0</v>
      </c>
      <c r="R1331" s="157">
        <f>Q1331*H1331</f>
        <v>0</v>
      </c>
      <c r="S1331" s="157">
        <v>0</v>
      </c>
      <c r="T1331" s="158">
        <f>S1331*H1331</f>
        <v>0</v>
      </c>
      <c r="AR1331" s="159" t="s">
        <v>759</v>
      </c>
      <c r="AT1331" s="159" t="s">
        <v>373</v>
      </c>
      <c r="AU1331" s="159" t="s">
        <v>88</v>
      </c>
      <c r="AY1331" s="17" t="s">
        <v>371</v>
      </c>
      <c r="BE1331" s="160">
        <f>IF(N1331="základná",J1331,0)</f>
        <v>0</v>
      </c>
      <c r="BF1331" s="160">
        <f>IF(N1331="znížená",J1331,0)</f>
        <v>0</v>
      </c>
      <c r="BG1331" s="160">
        <f>IF(N1331="zákl. prenesená",J1331,0)</f>
        <v>0</v>
      </c>
      <c r="BH1331" s="160">
        <f>IF(N1331="zníž. prenesená",J1331,0)</f>
        <v>0</v>
      </c>
      <c r="BI1331" s="160">
        <f>IF(N1331="nulová",J1331,0)</f>
        <v>0</v>
      </c>
      <c r="BJ1331" s="17" t="s">
        <v>88</v>
      </c>
      <c r="BK1331" s="160">
        <f>ROUND(I1331*H1331,2)</f>
        <v>0</v>
      </c>
      <c r="BL1331" s="17" t="s">
        <v>759</v>
      </c>
      <c r="BM1331" s="159" t="s">
        <v>5030</v>
      </c>
    </row>
    <row r="1332" spans="2:65" s="1" customFormat="1" ht="24.2" customHeight="1" x14ac:dyDescent="0.2">
      <c r="B1332" s="147"/>
      <c r="C1332" s="148" t="s">
        <v>1885</v>
      </c>
      <c r="D1332" s="148" t="s">
        <v>373</v>
      </c>
      <c r="E1332" s="149" t="s">
        <v>5031</v>
      </c>
      <c r="F1332" s="150" t="s">
        <v>5032</v>
      </c>
      <c r="G1332" s="151" t="s">
        <v>513</v>
      </c>
      <c r="H1332" s="152">
        <v>1</v>
      </c>
      <c r="I1332" s="153"/>
      <c r="J1332" s="154">
        <f>ROUND(I1332*H1332,2)</f>
        <v>0</v>
      </c>
      <c r="K1332" s="150"/>
      <c r="L1332" s="32"/>
      <c r="M1332" s="155" t="s">
        <v>1</v>
      </c>
      <c r="N1332" s="156" t="s">
        <v>41</v>
      </c>
      <c r="P1332" s="157">
        <f>O1332*H1332</f>
        <v>0</v>
      </c>
      <c r="Q1332" s="157">
        <v>0</v>
      </c>
      <c r="R1332" s="157">
        <f>Q1332*H1332</f>
        <v>0</v>
      </c>
      <c r="S1332" s="157">
        <v>0</v>
      </c>
      <c r="T1332" s="158">
        <f>S1332*H1332</f>
        <v>0</v>
      </c>
      <c r="AR1332" s="159" t="s">
        <v>759</v>
      </c>
      <c r="AT1332" s="159" t="s">
        <v>373</v>
      </c>
      <c r="AU1332" s="159" t="s">
        <v>88</v>
      </c>
      <c r="AY1332" s="17" t="s">
        <v>371</v>
      </c>
      <c r="BE1332" s="160">
        <f>IF(N1332="základná",J1332,0)</f>
        <v>0</v>
      </c>
      <c r="BF1332" s="160">
        <f>IF(N1332="znížená",J1332,0)</f>
        <v>0</v>
      </c>
      <c r="BG1332" s="160">
        <f>IF(N1332="zákl. prenesená",J1332,0)</f>
        <v>0</v>
      </c>
      <c r="BH1332" s="160">
        <f>IF(N1332="zníž. prenesená",J1332,0)</f>
        <v>0</v>
      </c>
      <c r="BI1332" s="160">
        <f>IF(N1332="nulová",J1332,0)</f>
        <v>0</v>
      </c>
      <c r="BJ1332" s="17" t="s">
        <v>88</v>
      </c>
      <c r="BK1332" s="160">
        <f>ROUND(I1332*H1332,2)</f>
        <v>0</v>
      </c>
      <c r="BL1332" s="17" t="s">
        <v>759</v>
      </c>
      <c r="BM1332" s="159" t="s">
        <v>5033</v>
      </c>
    </row>
    <row r="1333" spans="2:65" s="1" customFormat="1" ht="37.9" customHeight="1" x14ac:dyDescent="0.2">
      <c r="B1333" s="147"/>
      <c r="C1333" s="148" t="s">
        <v>1888</v>
      </c>
      <c r="D1333" s="148" t="s">
        <v>373</v>
      </c>
      <c r="E1333" s="149" t="s">
        <v>5034</v>
      </c>
      <c r="F1333" s="150" t="s">
        <v>5035</v>
      </c>
      <c r="G1333" s="151" t="s">
        <v>513</v>
      </c>
      <c r="H1333" s="152">
        <v>1</v>
      </c>
      <c r="I1333" s="153"/>
      <c r="J1333" s="154">
        <f>ROUND(I1333*H1333,2)</f>
        <v>0</v>
      </c>
      <c r="K1333" s="150"/>
      <c r="L1333" s="32"/>
      <c r="M1333" s="155" t="s">
        <v>1</v>
      </c>
      <c r="N1333" s="156" t="s">
        <v>41</v>
      </c>
      <c r="P1333" s="157">
        <f>O1333*H1333</f>
        <v>0</v>
      </c>
      <c r="Q1333" s="157">
        <v>0</v>
      </c>
      <c r="R1333" s="157">
        <f>Q1333*H1333</f>
        <v>0</v>
      </c>
      <c r="S1333" s="157">
        <v>0</v>
      </c>
      <c r="T1333" s="158">
        <f>S1333*H1333</f>
        <v>0</v>
      </c>
      <c r="AR1333" s="159" t="s">
        <v>759</v>
      </c>
      <c r="AT1333" s="159" t="s">
        <v>373</v>
      </c>
      <c r="AU1333" s="159" t="s">
        <v>88</v>
      </c>
      <c r="AY1333" s="17" t="s">
        <v>371</v>
      </c>
      <c r="BE1333" s="160">
        <f>IF(N1333="základná",J1333,0)</f>
        <v>0</v>
      </c>
      <c r="BF1333" s="160">
        <f>IF(N1333="znížená",J1333,0)</f>
        <v>0</v>
      </c>
      <c r="BG1333" s="160">
        <f>IF(N1333="zákl. prenesená",J1333,0)</f>
        <v>0</v>
      </c>
      <c r="BH1333" s="160">
        <f>IF(N1333="zníž. prenesená",J1333,0)</f>
        <v>0</v>
      </c>
      <c r="BI1333" s="160">
        <f>IF(N1333="nulová",J1333,0)</f>
        <v>0</v>
      </c>
      <c r="BJ1333" s="17" t="s">
        <v>88</v>
      </c>
      <c r="BK1333" s="160">
        <f>ROUND(I1333*H1333,2)</f>
        <v>0</v>
      </c>
      <c r="BL1333" s="17" t="s">
        <v>759</v>
      </c>
      <c r="BM1333" s="159" t="s">
        <v>5036</v>
      </c>
    </row>
    <row r="1334" spans="2:65" s="1" customFormat="1" ht="49.9" customHeight="1" x14ac:dyDescent="0.2">
      <c r="B1334" s="32"/>
      <c r="E1334" s="138" t="s">
        <v>2957</v>
      </c>
      <c r="F1334" s="138" t="s">
        <v>2958</v>
      </c>
      <c r="J1334" s="127">
        <f t="shared" ref="J1334:J1339" si="40">BK1334</f>
        <v>0</v>
      </c>
      <c r="L1334" s="32"/>
      <c r="M1334" s="200"/>
      <c r="T1334" s="59"/>
      <c r="AT1334" s="17" t="s">
        <v>74</v>
      </c>
      <c r="AU1334" s="17" t="s">
        <v>75</v>
      </c>
      <c r="AY1334" s="17" t="s">
        <v>2959</v>
      </c>
      <c r="BK1334" s="160">
        <f>SUM(BK1335:BK1339)</f>
        <v>0</v>
      </c>
    </row>
    <row r="1335" spans="2:65" s="1" customFormat="1" ht="16.350000000000001" customHeight="1" x14ac:dyDescent="0.2">
      <c r="B1335" s="32"/>
      <c r="C1335" s="201" t="s">
        <v>1</v>
      </c>
      <c r="D1335" s="201" t="s">
        <v>373</v>
      </c>
      <c r="E1335" s="202" t="s">
        <v>1</v>
      </c>
      <c r="F1335" s="203" t="s">
        <v>1</v>
      </c>
      <c r="G1335" s="204" t="s">
        <v>1</v>
      </c>
      <c r="H1335" s="205"/>
      <c r="I1335" s="206"/>
      <c r="J1335" s="207">
        <f t="shared" si="40"/>
        <v>0</v>
      </c>
      <c r="K1335" s="208"/>
      <c r="L1335" s="32"/>
      <c r="M1335" s="209" t="s">
        <v>1</v>
      </c>
      <c r="N1335" s="210" t="s">
        <v>41</v>
      </c>
      <c r="T1335" s="59"/>
      <c r="AT1335" s="17" t="s">
        <v>2959</v>
      </c>
      <c r="AU1335" s="17" t="s">
        <v>82</v>
      </c>
      <c r="AY1335" s="17" t="s">
        <v>2959</v>
      </c>
      <c r="BE1335" s="160">
        <f>IF(N1335="základná",J1335,0)</f>
        <v>0</v>
      </c>
      <c r="BF1335" s="160">
        <f>IF(N1335="znížená",J1335,0)</f>
        <v>0</v>
      </c>
      <c r="BG1335" s="160">
        <f>IF(N1335="zákl. prenesená",J1335,0)</f>
        <v>0</v>
      </c>
      <c r="BH1335" s="160">
        <f>IF(N1335="zníž. prenesená",J1335,0)</f>
        <v>0</v>
      </c>
      <c r="BI1335" s="160">
        <f>IF(N1335="nulová",J1335,0)</f>
        <v>0</v>
      </c>
      <c r="BJ1335" s="17" t="s">
        <v>88</v>
      </c>
      <c r="BK1335" s="160">
        <f>I1335*H1335</f>
        <v>0</v>
      </c>
    </row>
    <row r="1336" spans="2:65" s="1" customFormat="1" ht="16.350000000000001" customHeight="1" x14ac:dyDescent="0.2">
      <c r="B1336" s="32"/>
      <c r="C1336" s="201" t="s">
        <v>1</v>
      </c>
      <c r="D1336" s="201" t="s">
        <v>373</v>
      </c>
      <c r="E1336" s="202" t="s">
        <v>1</v>
      </c>
      <c r="F1336" s="203" t="s">
        <v>1</v>
      </c>
      <c r="G1336" s="204" t="s">
        <v>1</v>
      </c>
      <c r="H1336" s="205"/>
      <c r="I1336" s="206"/>
      <c r="J1336" s="207">
        <f t="shared" si="40"/>
        <v>0</v>
      </c>
      <c r="K1336" s="208"/>
      <c r="L1336" s="32"/>
      <c r="M1336" s="209" t="s">
        <v>1</v>
      </c>
      <c r="N1336" s="210" t="s">
        <v>41</v>
      </c>
      <c r="T1336" s="59"/>
      <c r="AT1336" s="17" t="s">
        <v>2959</v>
      </c>
      <c r="AU1336" s="17" t="s">
        <v>82</v>
      </c>
      <c r="AY1336" s="17" t="s">
        <v>2959</v>
      </c>
      <c r="BE1336" s="160">
        <f>IF(N1336="základná",J1336,0)</f>
        <v>0</v>
      </c>
      <c r="BF1336" s="160">
        <f>IF(N1336="znížená",J1336,0)</f>
        <v>0</v>
      </c>
      <c r="BG1336" s="160">
        <f>IF(N1336="zákl. prenesená",J1336,0)</f>
        <v>0</v>
      </c>
      <c r="BH1336" s="160">
        <f>IF(N1336="zníž. prenesená",J1336,0)</f>
        <v>0</v>
      </c>
      <c r="BI1336" s="160">
        <f>IF(N1336="nulová",J1336,0)</f>
        <v>0</v>
      </c>
      <c r="BJ1336" s="17" t="s">
        <v>88</v>
      </c>
      <c r="BK1336" s="160">
        <f>I1336*H1336</f>
        <v>0</v>
      </c>
    </row>
    <row r="1337" spans="2:65" s="1" customFormat="1" ht="16.350000000000001" customHeight="1" x14ac:dyDescent="0.2">
      <c r="B1337" s="32"/>
      <c r="C1337" s="201" t="s">
        <v>1</v>
      </c>
      <c r="D1337" s="201" t="s">
        <v>373</v>
      </c>
      <c r="E1337" s="202" t="s">
        <v>1</v>
      </c>
      <c r="F1337" s="203" t="s">
        <v>1</v>
      </c>
      <c r="G1337" s="204" t="s">
        <v>1</v>
      </c>
      <c r="H1337" s="205"/>
      <c r="I1337" s="206"/>
      <c r="J1337" s="207">
        <f t="shared" si="40"/>
        <v>0</v>
      </c>
      <c r="K1337" s="208"/>
      <c r="L1337" s="32"/>
      <c r="M1337" s="209" t="s">
        <v>1</v>
      </c>
      <c r="N1337" s="210" t="s">
        <v>41</v>
      </c>
      <c r="T1337" s="59"/>
      <c r="AT1337" s="17" t="s">
        <v>2959</v>
      </c>
      <c r="AU1337" s="17" t="s">
        <v>82</v>
      </c>
      <c r="AY1337" s="17" t="s">
        <v>2959</v>
      </c>
      <c r="BE1337" s="160">
        <f>IF(N1337="základná",J1337,0)</f>
        <v>0</v>
      </c>
      <c r="BF1337" s="160">
        <f>IF(N1337="znížená",J1337,0)</f>
        <v>0</v>
      </c>
      <c r="BG1337" s="160">
        <f>IF(N1337="zákl. prenesená",J1337,0)</f>
        <v>0</v>
      </c>
      <c r="BH1337" s="160">
        <f>IF(N1337="zníž. prenesená",J1337,0)</f>
        <v>0</v>
      </c>
      <c r="BI1337" s="160">
        <f>IF(N1337="nulová",J1337,0)</f>
        <v>0</v>
      </c>
      <c r="BJ1337" s="17" t="s">
        <v>88</v>
      </c>
      <c r="BK1337" s="160">
        <f>I1337*H1337</f>
        <v>0</v>
      </c>
    </row>
    <row r="1338" spans="2:65" s="1" customFormat="1" ht="16.350000000000001" customHeight="1" x14ac:dyDescent="0.2">
      <c r="B1338" s="32"/>
      <c r="C1338" s="201" t="s">
        <v>1</v>
      </c>
      <c r="D1338" s="201" t="s">
        <v>373</v>
      </c>
      <c r="E1338" s="202" t="s">
        <v>1</v>
      </c>
      <c r="F1338" s="203" t="s">
        <v>1</v>
      </c>
      <c r="G1338" s="204" t="s">
        <v>1</v>
      </c>
      <c r="H1338" s="205"/>
      <c r="I1338" s="206"/>
      <c r="J1338" s="207">
        <f t="shared" si="40"/>
        <v>0</v>
      </c>
      <c r="K1338" s="208"/>
      <c r="L1338" s="32"/>
      <c r="M1338" s="209" t="s">
        <v>1</v>
      </c>
      <c r="N1338" s="210" t="s">
        <v>41</v>
      </c>
      <c r="T1338" s="59"/>
      <c r="AT1338" s="17" t="s">
        <v>2959</v>
      </c>
      <c r="AU1338" s="17" t="s">
        <v>82</v>
      </c>
      <c r="AY1338" s="17" t="s">
        <v>2959</v>
      </c>
      <c r="BE1338" s="160">
        <f>IF(N1338="základná",J1338,0)</f>
        <v>0</v>
      </c>
      <c r="BF1338" s="160">
        <f>IF(N1338="znížená",J1338,0)</f>
        <v>0</v>
      </c>
      <c r="BG1338" s="160">
        <f>IF(N1338="zákl. prenesená",J1338,0)</f>
        <v>0</v>
      </c>
      <c r="BH1338" s="160">
        <f>IF(N1338="zníž. prenesená",J1338,0)</f>
        <v>0</v>
      </c>
      <c r="BI1338" s="160">
        <f>IF(N1338="nulová",J1338,0)</f>
        <v>0</v>
      </c>
      <c r="BJ1338" s="17" t="s">
        <v>88</v>
      </c>
      <c r="BK1338" s="160">
        <f>I1338*H1338</f>
        <v>0</v>
      </c>
    </row>
    <row r="1339" spans="2:65" s="1" customFormat="1" ht="16.350000000000001" customHeight="1" x14ac:dyDescent="0.2">
      <c r="B1339" s="32"/>
      <c r="C1339" s="201" t="s">
        <v>1</v>
      </c>
      <c r="D1339" s="201" t="s">
        <v>373</v>
      </c>
      <c r="E1339" s="202" t="s">
        <v>1</v>
      </c>
      <c r="F1339" s="203" t="s">
        <v>1</v>
      </c>
      <c r="G1339" s="204" t="s">
        <v>1</v>
      </c>
      <c r="H1339" s="205"/>
      <c r="I1339" s="206"/>
      <c r="J1339" s="207">
        <f t="shared" si="40"/>
        <v>0</v>
      </c>
      <c r="K1339" s="208"/>
      <c r="L1339" s="32"/>
      <c r="M1339" s="209" t="s">
        <v>1</v>
      </c>
      <c r="N1339" s="210" t="s">
        <v>41</v>
      </c>
      <c r="O1339" s="211"/>
      <c r="P1339" s="211"/>
      <c r="Q1339" s="211"/>
      <c r="R1339" s="211"/>
      <c r="S1339" s="211"/>
      <c r="T1339" s="212"/>
      <c r="AT1339" s="17" t="s">
        <v>2959</v>
      </c>
      <c r="AU1339" s="17" t="s">
        <v>82</v>
      </c>
      <c r="AY1339" s="17" t="s">
        <v>2959</v>
      </c>
      <c r="BE1339" s="160">
        <f>IF(N1339="základná",J1339,0)</f>
        <v>0</v>
      </c>
      <c r="BF1339" s="160">
        <f>IF(N1339="znížená",J1339,0)</f>
        <v>0</v>
      </c>
      <c r="BG1339" s="160">
        <f>IF(N1339="zákl. prenesená",J1339,0)</f>
        <v>0</v>
      </c>
      <c r="BH1339" s="160">
        <f>IF(N1339="zníž. prenesená",J1339,0)</f>
        <v>0</v>
      </c>
      <c r="BI1339" s="160">
        <f>IF(N1339="nulová",J1339,0)</f>
        <v>0</v>
      </c>
      <c r="BJ1339" s="17" t="s">
        <v>88</v>
      </c>
      <c r="BK1339" s="160">
        <f>I1339*H1339</f>
        <v>0</v>
      </c>
    </row>
    <row r="1340" spans="2:65" s="1" customFormat="1" ht="6.95" customHeight="1" x14ac:dyDescent="0.2">
      <c r="B1340" s="47"/>
      <c r="C1340" s="48"/>
      <c r="D1340" s="48"/>
      <c r="E1340" s="48"/>
      <c r="F1340" s="48"/>
      <c r="G1340" s="48"/>
      <c r="H1340" s="48"/>
      <c r="I1340" s="48"/>
      <c r="J1340" s="48"/>
      <c r="K1340" s="48"/>
      <c r="L1340" s="32"/>
    </row>
  </sheetData>
  <autoFilter ref="C144:K1339" xr:uid="{00000000-0009-0000-0000-000006000000}"/>
  <mergeCells count="12">
    <mergeCell ref="E137:H137"/>
    <mergeCell ref="L2:V2"/>
    <mergeCell ref="E85:H85"/>
    <mergeCell ref="E87:H87"/>
    <mergeCell ref="E89:H89"/>
    <mergeCell ref="E133:H133"/>
    <mergeCell ref="E135:H13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35:D1340" xr:uid="{00000000-0002-0000-0600-000000000000}">
      <formula1>"K, M"</formula1>
    </dataValidation>
    <dataValidation type="list" allowBlank="1" showInputMessage="1" showErrorMessage="1" error="Povolené sú hodnoty základná, znížená, nulová." sqref="N1335:N1340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12"/>
  <sheetViews>
    <sheetView showGridLines="0" workbookViewId="0">
      <selection activeCell="K131" sqref="K131:K205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109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15</v>
      </c>
      <c r="L6" s="20"/>
    </row>
    <row r="7" spans="2:4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</row>
    <row r="8" spans="2:46" ht="12" customHeight="1" x14ac:dyDescent="0.2">
      <c r="B8" s="20"/>
      <c r="D8" s="27" t="s">
        <v>129</v>
      </c>
      <c r="L8" s="20"/>
    </row>
    <row r="9" spans="2:46" s="1" customFormat="1" ht="16.5" customHeight="1" x14ac:dyDescent="0.2">
      <c r="B9" s="32"/>
      <c r="E9" s="267" t="s">
        <v>3978</v>
      </c>
      <c r="F9" s="269"/>
      <c r="G9" s="269"/>
      <c r="H9" s="269"/>
      <c r="L9" s="32"/>
    </row>
    <row r="10" spans="2:46" s="1" customFormat="1" ht="12" customHeight="1" x14ac:dyDescent="0.2">
      <c r="B10" s="32"/>
      <c r="D10" s="27" t="s">
        <v>135</v>
      </c>
      <c r="L10" s="32"/>
    </row>
    <row r="11" spans="2:46" s="1" customFormat="1" ht="30" customHeight="1" x14ac:dyDescent="0.2">
      <c r="B11" s="32"/>
      <c r="E11" s="226" t="s">
        <v>5037</v>
      </c>
      <c r="F11" s="269"/>
      <c r="G11" s="269"/>
      <c r="H11" s="269"/>
      <c r="L11" s="32"/>
    </row>
    <row r="12" spans="2:46" s="1" customFormat="1" ht="11.25" x14ac:dyDescent="0.2">
      <c r="B12" s="32"/>
      <c r="L12" s="32"/>
    </row>
    <row r="13" spans="2:4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</row>
    <row r="15" spans="2:46" s="1" customFormat="1" ht="10.9" customHeight="1" x14ac:dyDescent="0.2">
      <c r="B15" s="32"/>
      <c r="L15" s="32"/>
    </row>
    <row r="16" spans="2:4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 x14ac:dyDescent="0.2">
      <c r="B18" s="32"/>
      <c r="L18" s="32"/>
    </row>
    <row r="19" spans="2:12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 x14ac:dyDescent="0.2">
      <c r="B21" s="32"/>
      <c r="L21" s="32"/>
    </row>
    <row r="22" spans="2:12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 x14ac:dyDescent="0.2">
      <c r="B24" s="32"/>
      <c r="L24" s="32"/>
    </row>
    <row r="25" spans="2:12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5" customHeight="1" x14ac:dyDescent="0.2">
      <c r="B27" s="32"/>
      <c r="L27" s="32"/>
    </row>
    <row r="28" spans="2:12" s="1" customFormat="1" ht="12" customHeight="1" x14ac:dyDescent="0.2">
      <c r="B28" s="32"/>
      <c r="D28" s="27" t="s">
        <v>34</v>
      </c>
      <c r="L28" s="32"/>
    </row>
    <row r="29" spans="2:12" s="7" customFormat="1" ht="16.5" customHeight="1" x14ac:dyDescent="0.2">
      <c r="B29" s="98"/>
      <c r="E29" s="237" t="s">
        <v>1</v>
      </c>
      <c r="F29" s="237"/>
      <c r="G29" s="237"/>
      <c r="H29" s="237"/>
      <c r="L29" s="98"/>
    </row>
    <row r="30" spans="2:12" s="1" customFormat="1" ht="6.95" customHeight="1" x14ac:dyDescent="0.2">
      <c r="B30" s="32"/>
      <c r="L30" s="32"/>
    </row>
    <row r="31" spans="2:12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 x14ac:dyDescent="0.2">
      <c r="B32" s="32"/>
      <c r="D32" s="100" t="s">
        <v>35</v>
      </c>
      <c r="J32" s="69">
        <f>ROUND(J128, 2)</f>
        <v>0</v>
      </c>
      <c r="L32" s="32"/>
    </row>
    <row r="33" spans="2:12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ROUND((ROUND((SUM(BE128:BE205)),  2) + SUM(BE207:BE211)), 2)</f>
        <v>0</v>
      </c>
      <c r="G35" s="102"/>
      <c r="H35" s="102"/>
      <c r="I35" s="103">
        <v>0.2</v>
      </c>
      <c r="J35" s="101">
        <f>ROUND((ROUND(((SUM(BE128:BE205))*I35),  2) + (SUM(BE207:BE211)*I35)), 2)</f>
        <v>0</v>
      </c>
      <c r="L35" s="32"/>
    </row>
    <row r="36" spans="2:12" s="1" customFormat="1" ht="14.45" customHeight="1" x14ac:dyDescent="0.2">
      <c r="B36" s="32"/>
      <c r="E36" s="37" t="s">
        <v>41</v>
      </c>
      <c r="F36" s="101">
        <f>ROUND((ROUND((SUM(BF128:BF205)),  2) + SUM(BF207:BF211)), 2)</f>
        <v>0</v>
      </c>
      <c r="G36" s="102"/>
      <c r="H36" s="102"/>
      <c r="I36" s="103">
        <v>0.2</v>
      </c>
      <c r="J36" s="101">
        <f>ROUND((ROUND(((SUM(BF128:BF205))*I36),  2) + (SUM(BF207:BF211)*I36)), 2)</f>
        <v>0</v>
      </c>
      <c r="L36" s="32"/>
    </row>
    <row r="37" spans="2:12" s="1" customFormat="1" ht="14.45" hidden="1" customHeight="1" x14ac:dyDescent="0.2">
      <c r="B37" s="32"/>
      <c r="E37" s="27" t="s">
        <v>42</v>
      </c>
      <c r="F37" s="89">
        <f>ROUND((ROUND((SUM(BG128:BG205)),  2) + SUM(BG207:BG211)), 2)</f>
        <v>0</v>
      </c>
      <c r="I37" s="104">
        <v>0.2</v>
      </c>
      <c r="J37" s="89">
        <f>0</f>
        <v>0</v>
      </c>
      <c r="L37" s="32"/>
    </row>
    <row r="38" spans="2:12" s="1" customFormat="1" ht="14.45" hidden="1" customHeight="1" x14ac:dyDescent="0.2">
      <c r="B38" s="32"/>
      <c r="E38" s="27" t="s">
        <v>43</v>
      </c>
      <c r="F38" s="89">
        <f>ROUND((ROUND((SUM(BH128:BH205)),  2) + SUM(BH207:BH211)), 2)</f>
        <v>0</v>
      </c>
      <c r="I38" s="104">
        <v>0.2</v>
      </c>
      <c r="J38" s="89">
        <f>0</f>
        <v>0</v>
      </c>
      <c r="L38" s="32"/>
    </row>
    <row r="39" spans="2:12" s="1" customFormat="1" ht="14.45" hidden="1" customHeight="1" x14ac:dyDescent="0.2">
      <c r="B39" s="32"/>
      <c r="E39" s="37" t="s">
        <v>44</v>
      </c>
      <c r="F39" s="101">
        <f>ROUND((ROUND((SUM(BI128:BI205)),  2) + SUM(BI207:BI211)),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6.95" customHeight="1" x14ac:dyDescent="0.2">
      <c r="B40" s="32"/>
      <c r="L40" s="32"/>
    </row>
    <row r="41" spans="2:12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45" customHeight="1" x14ac:dyDescent="0.2">
      <c r="B42" s="32"/>
      <c r="L42" s="32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3978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 xml:space="preserve">SO01.3B - Hlavný objekt dielní - Vnútorné silnoprúdové a slaboprúdové rozvody 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J128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303</v>
      </c>
      <c r="E99" s="118"/>
      <c r="F99" s="118"/>
      <c r="G99" s="118"/>
      <c r="H99" s="118"/>
      <c r="I99" s="118"/>
      <c r="J99" s="119">
        <f>J129</f>
        <v>0</v>
      </c>
      <c r="L99" s="116"/>
    </row>
    <row r="100" spans="2:47" s="9" customFormat="1" ht="19.899999999999999" customHeight="1" x14ac:dyDescent="0.2">
      <c r="B100" s="121"/>
      <c r="D100" s="122" t="s">
        <v>325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2:47" s="8" customFormat="1" ht="24.95" customHeight="1" x14ac:dyDescent="0.2">
      <c r="B101" s="116"/>
      <c r="D101" s="117" t="s">
        <v>355</v>
      </c>
      <c r="E101" s="118"/>
      <c r="F101" s="118"/>
      <c r="G101" s="118"/>
      <c r="H101" s="118"/>
      <c r="I101" s="118"/>
      <c r="J101" s="119">
        <f>J137</f>
        <v>0</v>
      </c>
      <c r="L101" s="116"/>
    </row>
    <row r="102" spans="2:47" s="9" customFormat="1" ht="19.899999999999999" customHeight="1" x14ac:dyDescent="0.2">
      <c r="B102" s="121"/>
      <c r="D102" s="122" t="s">
        <v>3301</v>
      </c>
      <c r="E102" s="123"/>
      <c r="F102" s="123"/>
      <c r="G102" s="123"/>
      <c r="H102" s="123"/>
      <c r="I102" s="123"/>
      <c r="J102" s="124">
        <f>J138</f>
        <v>0</v>
      </c>
      <c r="L102" s="121"/>
    </row>
    <row r="103" spans="2:47" s="9" customFormat="1" ht="19.899999999999999" customHeight="1" x14ac:dyDescent="0.2">
      <c r="B103" s="121"/>
      <c r="D103" s="122" t="s">
        <v>5038</v>
      </c>
      <c r="E103" s="123"/>
      <c r="F103" s="123"/>
      <c r="G103" s="123"/>
      <c r="H103" s="123"/>
      <c r="I103" s="123"/>
      <c r="J103" s="124">
        <f>J172</f>
        <v>0</v>
      </c>
      <c r="L103" s="121"/>
    </row>
    <row r="104" spans="2:47" s="9" customFormat="1" ht="19.899999999999999" customHeight="1" x14ac:dyDescent="0.2">
      <c r="B104" s="121"/>
      <c r="D104" s="122" t="s">
        <v>3303</v>
      </c>
      <c r="E104" s="123"/>
      <c r="F104" s="123"/>
      <c r="G104" s="123"/>
      <c r="H104" s="123"/>
      <c r="I104" s="123"/>
      <c r="J104" s="124">
        <f>J200</f>
        <v>0</v>
      </c>
      <c r="L104" s="121"/>
    </row>
    <row r="105" spans="2:47" s="8" customFormat="1" ht="24.95" customHeight="1" x14ac:dyDescent="0.2">
      <c r="B105" s="116"/>
      <c r="D105" s="117" t="s">
        <v>3756</v>
      </c>
      <c r="E105" s="118"/>
      <c r="F105" s="118"/>
      <c r="G105" s="118"/>
      <c r="H105" s="118"/>
      <c r="I105" s="118"/>
      <c r="J105" s="119">
        <f>J203</f>
        <v>0</v>
      </c>
      <c r="L105" s="116"/>
    </row>
    <row r="106" spans="2:47" s="8" customFormat="1" ht="21.75" customHeight="1" x14ac:dyDescent="0.2">
      <c r="B106" s="116"/>
      <c r="D106" s="126" t="s">
        <v>357</v>
      </c>
      <c r="J106" s="127">
        <f>J206</f>
        <v>0</v>
      </c>
      <c r="L106" s="116"/>
    </row>
    <row r="107" spans="2:47" s="1" customFormat="1" ht="21.75" customHeight="1" x14ac:dyDescent="0.2">
      <c r="B107" s="32"/>
      <c r="L107" s="32"/>
    </row>
    <row r="108" spans="2:47" s="1" customFormat="1" ht="6.95" customHeight="1" x14ac:dyDescent="0.2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 x14ac:dyDescent="0.2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 x14ac:dyDescent="0.2">
      <c r="B113" s="32"/>
      <c r="C113" s="21" t="s">
        <v>358</v>
      </c>
      <c r="L113" s="32"/>
    </row>
    <row r="114" spans="2:63" s="1" customFormat="1" ht="6.95" customHeight="1" x14ac:dyDescent="0.2">
      <c r="B114" s="32"/>
      <c r="L114" s="32"/>
    </row>
    <row r="115" spans="2:63" s="1" customFormat="1" ht="12" customHeight="1" x14ac:dyDescent="0.2">
      <c r="B115" s="32"/>
      <c r="C115" s="27" t="s">
        <v>15</v>
      </c>
      <c r="L115" s="32"/>
    </row>
    <row r="116" spans="2:63" s="1" customFormat="1" ht="16.5" customHeight="1" x14ac:dyDescent="0.2">
      <c r="B116" s="32"/>
      <c r="E116" s="267" t="str">
        <f>E7</f>
        <v>Obnova budovy umelecko - dekoračných dielní SND</v>
      </c>
      <c r="F116" s="268"/>
      <c r="G116" s="268"/>
      <c r="H116" s="268"/>
      <c r="L116" s="32"/>
    </row>
    <row r="117" spans="2:63" ht="12" customHeight="1" x14ac:dyDescent="0.2">
      <c r="B117" s="20"/>
      <c r="C117" s="27" t="s">
        <v>129</v>
      </c>
      <c r="L117" s="20"/>
    </row>
    <row r="118" spans="2:63" s="1" customFormat="1" ht="16.5" customHeight="1" x14ac:dyDescent="0.2">
      <c r="B118" s="32"/>
      <c r="E118" s="267" t="s">
        <v>3978</v>
      </c>
      <c r="F118" s="269"/>
      <c r="G118" s="269"/>
      <c r="H118" s="269"/>
      <c r="L118" s="32"/>
    </row>
    <row r="119" spans="2:63" s="1" customFormat="1" ht="12" customHeight="1" x14ac:dyDescent="0.2">
      <c r="B119" s="32"/>
      <c r="C119" s="27" t="s">
        <v>135</v>
      </c>
      <c r="L119" s="32"/>
    </row>
    <row r="120" spans="2:63" s="1" customFormat="1" ht="30" customHeight="1" x14ac:dyDescent="0.2">
      <c r="B120" s="32"/>
      <c r="E120" s="226" t="str">
        <f>E11</f>
        <v xml:space="preserve">SO01.3B - Hlavný objekt dielní - Vnútorné silnoprúdové a slaboprúdové rozvody </v>
      </c>
      <c r="F120" s="269"/>
      <c r="G120" s="269"/>
      <c r="H120" s="269"/>
      <c r="L120" s="32"/>
    </row>
    <row r="121" spans="2:63" s="1" customFormat="1" ht="6.95" customHeight="1" x14ac:dyDescent="0.2">
      <c r="B121" s="32"/>
      <c r="L121" s="32"/>
    </row>
    <row r="122" spans="2:63" s="1" customFormat="1" ht="12" customHeight="1" x14ac:dyDescent="0.2">
      <c r="B122" s="32"/>
      <c r="C122" s="27" t="s">
        <v>19</v>
      </c>
      <c r="F122" s="25" t="str">
        <f>F14</f>
        <v>Bratislava</v>
      </c>
      <c r="I122" s="27" t="s">
        <v>21</v>
      </c>
      <c r="J122" s="55" t="str">
        <f>IF(J14="","",J14)</f>
        <v>5. 8. 2023</v>
      </c>
      <c r="L122" s="32"/>
    </row>
    <row r="123" spans="2:63" s="1" customFormat="1" ht="6.95" customHeight="1" x14ac:dyDescent="0.2">
      <c r="B123" s="32"/>
      <c r="L123" s="32"/>
    </row>
    <row r="124" spans="2:63" s="1" customFormat="1" ht="15.2" customHeight="1" x14ac:dyDescent="0.2">
      <c r="B124" s="32"/>
      <c r="C124" s="27" t="s">
        <v>23</v>
      </c>
      <c r="F124" s="25" t="str">
        <f>E17</f>
        <v>Slovenské národné divadlo</v>
      </c>
      <c r="I124" s="27" t="s">
        <v>29</v>
      </c>
      <c r="J124" s="30" t="str">
        <f>E23</f>
        <v>VM PROJEKT , s.r.o.</v>
      </c>
      <c r="L124" s="32"/>
    </row>
    <row r="125" spans="2:63" s="1" customFormat="1" ht="15.2" customHeight="1" x14ac:dyDescent="0.2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>Ing Peter Lukačovič</v>
      </c>
      <c r="L125" s="32"/>
    </row>
    <row r="126" spans="2:63" s="1" customFormat="1" ht="10.35" customHeight="1" x14ac:dyDescent="0.2">
      <c r="B126" s="32"/>
      <c r="L126" s="32"/>
    </row>
    <row r="127" spans="2:63" s="10" customFormat="1" ht="29.25" customHeight="1" x14ac:dyDescent="0.2">
      <c r="B127" s="128"/>
      <c r="C127" s="129" t="s">
        <v>359</v>
      </c>
      <c r="D127" s="130" t="s">
        <v>60</v>
      </c>
      <c r="E127" s="130" t="s">
        <v>56</v>
      </c>
      <c r="F127" s="130" t="s">
        <v>57</v>
      </c>
      <c r="G127" s="130" t="s">
        <v>360</v>
      </c>
      <c r="H127" s="130" t="s">
        <v>361</v>
      </c>
      <c r="I127" s="130" t="s">
        <v>362</v>
      </c>
      <c r="J127" s="130" t="s">
        <v>296</v>
      </c>
      <c r="K127" s="131" t="s">
        <v>5391</v>
      </c>
      <c r="L127" s="128"/>
      <c r="M127" s="62" t="s">
        <v>1</v>
      </c>
      <c r="N127" s="63" t="s">
        <v>39</v>
      </c>
      <c r="O127" s="63" t="s">
        <v>363</v>
      </c>
      <c r="P127" s="63" t="s">
        <v>364</v>
      </c>
      <c r="Q127" s="63" t="s">
        <v>365</v>
      </c>
      <c r="R127" s="63" t="s">
        <v>366</v>
      </c>
      <c r="S127" s="63" t="s">
        <v>367</v>
      </c>
      <c r="T127" s="64" t="s">
        <v>368</v>
      </c>
    </row>
    <row r="128" spans="2:63" s="1" customFormat="1" ht="22.9" customHeight="1" x14ac:dyDescent="0.25">
      <c r="B128" s="32"/>
      <c r="C128" s="67" t="s">
        <v>299</v>
      </c>
      <c r="J128" s="132">
        <f>BK128</f>
        <v>0</v>
      </c>
      <c r="L128" s="32"/>
      <c r="M128" s="65"/>
      <c r="N128" s="56"/>
      <c r="O128" s="56"/>
      <c r="P128" s="133">
        <f>P129+P137+P203+P206</f>
        <v>0</v>
      </c>
      <c r="Q128" s="56"/>
      <c r="R128" s="133">
        <f>R129+R137+R203+R206</f>
        <v>3.4538700000000007</v>
      </c>
      <c r="S128" s="56"/>
      <c r="T128" s="134">
        <f>T129+T137+T203+T206</f>
        <v>24.029500000000002</v>
      </c>
      <c r="AT128" s="17" t="s">
        <v>74</v>
      </c>
      <c r="AU128" s="17" t="s">
        <v>300</v>
      </c>
      <c r="BK128" s="135">
        <f>BK129+BK137+BK203+BK206</f>
        <v>0</v>
      </c>
    </row>
    <row r="129" spans="2:65" s="11" customFormat="1" ht="25.9" customHeight="1" x14ac:dyDescent="0.2">
      <c r="B129" s="136"/>
      <c r="D129" s="137" t="s">
        <v>74</v>
      </c>
      <c r="E129" s="138" t="s">
        <v>369</v>
      </c>
      <c r="F129" s="138" t="s">
        <v>370</v>
      </c>
      <c r="I129" s="139"/>
      <c r="J129" s="127">
        <f>BK129</f>
        <v>0</v>
      </c>
      <c r="L129" s="136"/>
      <c r="M129" s="140"/>
      <c r="P129" s="141">
        <f>P130</f>
        <v>0</v>
      </c>
      <c r="R129" s="141">
        <f>R130</f>
        <v>0</v>
      </c>
      <c r="T129" s="142">
        <f>T130</f>
        <v>23.402000000000001</v>
      </c>
      <c r="AR129" s="137" t="s">
        <v>82</v>
      </c>
      <c r="AT129" s="143" t="s">
        <v>74</v>
      </c>
      <c r="AU129" s="143" t="s">
        <v>75</v>
      </c>
      <c r="AY129" s="137" t="s">
        <v>371</v>
      </c>
      <c r="BK129" s="144">
        <f>BK130</f>
        <v>0</v>
      </c>
    </row>
    <row r="130" spans="2:65" s="11" customFormat="1" ht="22.9" customHeight="1" x14ac:dyDescent="0.2">
      <c r="B130" s="136"/>
      <c r="D130" s="137" t="s">
        <v>74</v>
      </c>
      <c r="E130" s="145" t="s">
        <v>423</v>
      </c>
      <c r="F130" s="145" t="s">
        <v>895</v>
      </c>
      <c r="I130" s="139"/>
      <c r="J130" s="146">
        <f>BK130</f>
        <v>0</v>
      </c>
      <c r="L130" s="136"/>
      <c r="M130" s="140"/>
      <c r="P130" s="141">
        <f>SUM(P131:P136)</f>
        <v>0</v>
      </c>
      <c r="R130" s="141">
        <f>SUM(R131:R136)</f>
        <v>0</v>
      </c>
      <c r="T130" s="142">
        <f>SUM(T131:T136)</f>
        <v>23.402000000000001</v>
      </c>
      <c r="AR130" s="137" t="s">
        <v>82</v>
      </c>
      <c r="AT130" s="143" t="s">
        <v>74</v>
      </c>
      <c r="AU130" s="143" t="s">
        <v>82</v>
      </c>
      <c r="AY130" s="137" t="s">
        <v>371</v>
      </c>
      <c r="BK130" s="144">
        <f>SUM(BK131:BK136)</f>
        <v>0</v>
      </c>
    </row>
    <row r="131" spans="2:65" s="1" customFormat="1" ht="24.2" customHeight="1" x14ac:dyDescent="0.2">
      <c r="B131" s="147"/>
      <c r="C131" s="148" t="s">
        <v>82</v>
      </c>
      <c r="D131" s="148" t="s">
        <v>373</v>
      </c>
      <c r="E131" s="149" t="s">
        <v>3324</v>
      </c>
      <c r="F131" s="150" t="s">
        <v>3325</v>
      </c>
      <c r="G131" s="151" t="s">
        <v>513</v>
      </c>
      <c r="H131" s="152">
        <v>1210</v>
      </c>
      <c r="I131" s="153"/>
      <c r="J131" s="154">
        <f t="shared" ref="J131:J136" si="0">ROUND(I131*H131,2)</f>
        <v>0</v>
      </c>
      <c r="K131" s="150"/>
      <c r="L131" s="32"/>
      <c r="M131" s="155" t="s">
        <v>1</v>
      </c>
      <c r="N131" s="156" t="s">
        <v>41</v>
      </c>
      <c r="P131" s="157">
        <f t="shared" ref="P131:P136" si="1">O131*H131</f>
        <v>0</v>
      </c>
      <c r="Q131" s="157">
        <v>0</v>
      </c>
      <c r="R131" s="157">
        <f t="shared" ref="R131:R136" si="2">Q131*H131</f>
        <v>0</v>
      </c>
      <c r="S131" s="157">
        <v>1E-3</v>
      </c>
      <c r="T131" s="158">
        <f t="shared" ref="T131:T136" si="3">S131*H131</f>
        <v>1.21</v>
      </c>
      <c r="AR131" s="159" t="s">
        <v>377</v>
      </c>
      <c r="AT131" s="159" t="s">
        <v>373</v>
      </c>
      <c r="AU131" s="159" t="s">
        <v>88</v>
      </c>
      <c r="AY131" s="17" t="s">
        <v>371</v>
      </c>
      <c r="BE131" s="160">
        <f t="shared" ref="BE131:BE136" si="4">IF(N131="základná",J131,0)</f>
        <v>0</v>
      </c>
      <c r="BF131" s="160">
        <f t="shared" ref="BF131:BF136" si="5">IF(N131="znížená",J131,0)</f>
        <v>0</v>
      </c>
      <c r="BG131" s="160">
        <f t="shared" ref="BG131:BG136" si="6">IF(N131="zákl. prenesená",J131,0)</f>
        <v>0</v>
      </c>
      <c r="BH131" s="160">
        <f t="shared" ref="BH131:BH136" si="7">IF(N131="zníž. prenesená",J131,0)</f>
        <v>0</v>
      </c>
      <c r="BI131" s="160">
        <f t="shared" ref="BI131:BI136" si="8">IF(N131="nulová",J131,0)</f>
        <v>0</v>
      </c>
      <c r="BJ131" s="17" t="s">
        <v>88</v>
      </c>
      <c r="BK131" s="160">
        <f t="shared" ref="BK131:BK136" si="9">ROUND(I131*H131,2)</f>
        <v>0</v>
      </c>
      <c r="BL131" s="17" t="s">
        <v>377</v>
      </c>
      <c r="BM131" s="159" t="s">
        <v>5039</v>
      </c>
    </row>
    <row r="132" spans="2:65" s="1" customFormat="1" ht="37.9" customHeight="1" x14ac:dyDescent="0.2">
      <c r="B132" s="147"/>
      <c r="C132" s="148" t="s">
        <v>88</v>
      </c>
      <c r="D132" s="148" t="s">
        <v>373</v>
      </c>
      <c r="E132" s="149" t="s">
        <v>3327</v>
      </c>
      <c r="F132" s="150" t="s">
        <v>3328</v>
      </c>
      <c r="G132" s="151" t="s">
        <v>489</v>
      </c>
      <c r="H132" s="152">
        <v>1250</v>
      </c>
      <c r="I132" s="153"/>
      <c r="J132" s="154">
        <f t="shared" si="0"/>
        <v>0</v>
      </c>
      <c r="K132" s="150"/>
      <c r="L132" s="32"/>
      <c r="M132" s="155" t="s">
        <v>1</v>
      </c>
      <c r="N132" s="156" t="s">
        <v>41</v>
      </c>
      <c r="P132" s="157">
        <f t="shared" si="1"/>
        <v>0</v>
      </c>
      <c r="Q132" s="157">
        <v>0</v>
      </c>
      <c r="R132" s="157">
        <f t="shared" si="2"/>
        <v>0</v>
      </c>
      <c r="S132" s="157">
        <v>6.0000000000000001E-3</v>
      </c>
      <c r="T132" s="158">
        <f t="shared" si="3"/>
        <v>7.5</v>
      </c>
      <c r="AR132" s="159" t="s">
        <v>377</v>
      </c>
      <c r="AT132" s="159" t="s">
        <v>373</v>
      </c>
      <c r="AU132" s="159" t="s">
        <v>88</v>
      </c>
      <c r="AY132" s="17" t="s">
        <v>371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7" t="s">
        <v>88</v>
      </c>
      <c r="BK132" s="160">
        <f t="shared" si="9"/>
        <v>0</v>
      </c>
      <c r="BL132" s="17" t="s">
        <v>377</v>
      </c>
      <c r="BM132" s="159" t="s">
        <v>5040</v>
      </c>
    </row>
    <row r="133" spans="2:65" s="1" customFormat="1" ht="37.9" customHeight="1" x14ac:dyDescent="0.2">
      <c r="B133" s="147"/>
      <c r="C133" s="148" t="s">
        <v>384</v>
      </c>
      <c r="D133" s="148" t="s">
        <v>373</v>
      </c>
      <c r="E133" s="149" t="s">
        <v>3330</v>
      </c>
      <c r="F133" s="150" t="s">
        <v>3331</v>
      </c>
      <c r="G133" s="151" t="s">
        <v>489</v>
      </c>
      <c r="H133" s="152">
        <v>1000</v>
      </c>
      <c r="I133" s="153"/>
      <c r="J133" s="154">
        <f t="shared" si="0"/>
        <v>0</v>
      </c>
      <c r="K133" s="150"/>
      <c r="L133" s="32"/>
      <c r="M133" s="155" t="s">
        <v>1</v>
      </c>
      <c r="N133" s="156" t="s">
        <v>41</v>
      </c>
      <c r="P133" s="157">
        <f t="shared" si="1"/>
        <v>0</v>
      </c>
      <c r="Q133" s="157">
        <v>0</v>
      </c>
      <c r="R133" s="157">
        <f t="shared" si="2"/>
        <v>0</v>
      </c>
      <c r="S133" s="157">
        <v>1.2999999999999999E-2</v>
      </c>
      <c r="T133" s="158">
        <f t="shared" si="3"/>
        <v>13</v>
      </c>
      <c r="AR133" s="159" t="s">
        <v>377</v>
      </c>
      <c r="AT133" s="159" t="s">
        <v>373</v>
      </c>
      <c r="AU133" s="159" t="s">
        <v>88</v>
      </c>
      <c r="AY133" s="17" t="s">
        <v>371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7" t="s">
        <v>88</v>
      </c>
      <c r="BK133" s="160">
        <f t="shared" si="9"/>
        <v>0</v>
      </c>
      <c r="BL133" s="17" t="s">
        <v>377</v>
      </c>
      <c r="BM133" s="159" t="s">
        <v>5041</v>
      </c>
    </row>
    <row r="134" spans="2:65" s="1" customFormat="1" ht="37.9" customHeight="1" x14ac:dyDescent="0.2">
      <c r="B134" s="147"/>
      <c r="C134" s="148" t="s">
        <v>377</v>
      </c>
      <c r="D134" s="148" t="s">
        <v>373</v>
      </c>
      <c r="E134" s="149" t="s">
        <v>3333</v>
      </c>
      <c r="F134" s="150" t="s">
        <v>3334</v>
      </c>
      <c r="G134" s="151" t="s">
        <v>489</v>
      </c>
      <c r="H134" s="152">
        <v>12</v>
      </c>
      <c r="I134" s="153"/>
      <c r="J134" s="154">
        <f t="shared" si="0"/>
        <v>0</v>
      </c>
      <c r="K134" s="150"/>
      <c r="L134" s="32"/>
      <c r="M134" s="155" t="s">
        <v>1</v>
      </c>
      <c r="N134" s="156" t="s">
        <v>41</v>
      </c>
      <c r="P134" s="157">
        <f t="shared" si="1"/>
        <v>0</v>
      </c>
      <c r="Q134" s="157">
        <v>0</v>
      </c>
      <c r="R134" s="157">
        <f t="shared" si="2"/>
        <v>0</v>
      </c>
      <c r="S134" s="157">
        <v>0.14099999999999999</v>
      </c>
      <c r="T134" s="158">
        <f t="shared" si="3"/>
        <v>1.6919999999999997</v>
      </c>
      <c r="AR134" s="159" t="s">
        <v>377</v>
      </c>
      <c r="AT134" s="159" t="s">
        <v>373</v>
      </c>
      <c r="AU134" s="159" t="s">
        <v>88</v>
      </c>
      <c r="AY134" s="17" t="s">
        <v>371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7" t="s">
        <v>88</v>
      </c>
      <c r="BK134" s="160">
        <f t="shared" si="9"/>
        <v>0</v>
      </c>
      <c r="BL134" s="17" t="s">
        <v>377</v>
      </c>
      <c r="BM134" s="159" t="s">
        <v>5042</v>
      </c>
    </row>
    <row r="135" spans="2:65" s="1" customFormat="1" ht="12" x14ac:dyDescent="0.2">
      <c r="B135" s="147"/>
      <c r="C135" s="148" t="s">
        <v>402</v>
      </c>
      <c r="D135" s="148" t="s">
        <v>373</v>
      </c>
      <c r="E135" s="149" t="s">
        <v>1298</v>
      </c>
      <c r="F135" s="150" t="s">
        <v>1299</v>
      </c>
      <c r="G135" s="151" t="s">
        <v>444</v>
      </c>
      <c r="H135" s="152">
        <v>23.402000000000001</v>
      </c>
      <c r="I135" s="153"/>
      <c r="J135" s="154">
        <f t="shared" si="0"/>
        <v>0</v>
      </c>
      <c r="K135" s="150"/>
      <c r="L135" s="32"/>
      <c r="M135" s="155" t="s">
        <v>1</v>
      </c>
      <c r="N135" s="156" t="s">
        <v>41</v>
      </c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AR135" s="159" t="s">
        <v>377</v>
      </c>
      <c r="AT135" s="159" t="s">
        <v>373</v>
      </c>
      <c r="AU135" s="159" t="s">
        <v>88</v>
      </c>
      <c r="AY135" s="17" t="s">
        <v>371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7" t="s">
        <v>88</v>
      </c>
      <c r="BK135" s="160">
        <f t="shared" si="9"/>
        <v>0</v>
      </c>
      <c r="BL135" s="17" t="s">
        <v>377</v>
      </c>
      <c r="BM135" s="159" t="s">
        <v>5043</v>
      </c>
    </row>
    <row r="136" spans="2:65" s="1" customFormat="1" ht="24.2" customHeight="1" x14ac:dyDescent="0.2">
      <c r="B136" s="147"/>
      <c r="C136" s="148" t="s">
        <v>408</v>
      </c>
      <c r="D136" s="148" t="s">
        <v>373</v>
      </c>
      <c r="E136" s="149" t="s">
        <v>1307</v>
      </c>
      <c r="F136" s="150" t="s">
        <v>1308</v>
      </c>
      <c r="G136" s="151" t="s">
        <v>444</v>
      </c>
      <c r="H136" s="152">
        <v>23.402000000000001</v>
      </c>
      <c r="I136" s="153"/>
      <c r="J136" s="154">
        <f t="shared" si="0"/>
        <v>0</v>
      </c>
      <c r="K136" s="150"/>
      <c r="L136" s="32"/>
      <c r="M136" s="155" t="s">
        <v>1</v>
      </c>
      <c r="N136" s="156" t="s">
        <v>41</v>
      </c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AR136" s="159" t="s">
        <v>377</v>
      </c>
      <c r="AT136" s="159" t="s">
        <v>373</v>
      </c>
      <c r="AU136" s="159" t="s">
        <v>88</v>
      </c>
      <c r="AY136" s="17" t="s">
        <v>371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7" t="s">
        <v>88</v>
      </c>
      <c r="BK136" s="160">
        <f t="shared" si="9"/>
        <v>0</v>
      </c>
      <c r="BL136" s="17" t="s">
        <v>377</v>
      </c>
      <c r="BM136" s="159" t="s">
        <v>5044</v>
      </c>
    </row>
    <row r="137" spans="2:65" s="11" customFormat="1" ht="25.9" customHeight="1" x14ac:dyDescent="0.2">
      <c r="B137" s="136"/>
      <c r="D137" s="137" t="s">
        <v>74</v>
      </c>
      <c r="E137" s="138" t="s">
        <v>891</v>
      </c>
      <c r="F137" s="138" t="s">
        <v>2926</v>
      </c>
      <c r="I137" s="139"/>
      <c r="J137" s="127">
        <f>BK137</f>
        <v>0</v>
      </c>
      <c r="L137" s="136"/>
      <c r="M137" s="140"/>
      <c r="P137" s="141">
        <f>P138+P172+P200</f>
        <v>0</v>
      </c>
      <c r="R137" s="141">
        <f>R138+R172+R200</f>
        <v>3.4538700000000007</v>
      </c>
      <c r="T137" s="142">
        <f>T138+T172+T200</f>
        <v>0.62750000000000006</v>
      </c>
      <c r="AR137" s="137" t="s">
        <v>384</v>
      </c>
      <c r="AT137" s="143" t="s">
        <v>74</v>
      </c>
      <c r="AU137" s="143" t="s">
        <v>75</v>
      </c>
      <c r="AY137" s="137" t="s">
        <v>371</v>
      </c>
      <c r="BK137" s="144">
        <f>BK138+BK172+BK200</f>
        <v>0</v>
      </c>
    </row>
    <row r="138" spans="2:65" s="11" customFormat="1" ht="22.9" customHeight="1" x14ac:dyDescent="0.2">
      <c r="B138" s="136"/>
      <c r="D138" s="137" t="s">
        <v>74</v>
      </c>
      <c r="E138" s="145" t="s">
        <v>3341</v>
      </c>
      <c r="F138" s="145" t="s">
        <v>3342</v>
      </c>
      <c r="I138" s="139"/>
      <c r="J138" s="146">
        <f>BK138</f>
        <v>0</v>
      </c>
      <c r="L138" s="136"/>
      <c r="M138" s="140"/>
      <c r="P138" s="141">
        <f>SUM(P139:P171)</f>
        <v>0</v>
      </c>
      <c r="R138" s="141">
        <f>SUM(R139:R171)</f>
        <v>2.9190700000000005</v>
      </c>
      <c r="T138" s="142">
        <f>SUM(T139:T171)</f>
        <v>0.62750000000000006</v>
      </c>
      <c r="AR138" s="137" t="s">
        <v>384</v>
      </c>
      <c r="AT138" s="143" t="s">
        <v>74</v>
      </c>
      <c r="AU138" s="143" t="s">
        <v>82</v>
      </c>
      <c r="AY138" s="137" t="s">
        <v>371</v>
      </c>
      <c r="BK138" s="144">
        <f>SUM(BK139:BK171)</f>
        <v>0</v>
      </c>
    </row>
    <row r="139" spans="2:65" s="1" customFormat="1" ht="24.2" customHeight="1" x14ac:dyDescent="0.2">
      <c r="B139" s="147"/>
      <c r="C139" s="148" t="s">
        <v>412</v>
      </c>
      <c r="D139" s="148" t="s">
        <v>373</v>
      </c>
      <c r="E139" s="149" t="s">
        <v>3343</v>
      </c>
      <c r="F139" s="150" t="s">
        <v>3344</v>
      </c>
      <c r="G139" s="151" t="s">
        <v>489</v>
      </c>
      <c r="H139" s="152">
        <v>2500</v>
      </c>
      <c r="I139" s="153"/>
      <c r="J139" s="154">
        <f t="shared" ref="J139:J171" si="10">ROUND(I139*H139,2)</f>
        <v>0</v>
      </c>
      <c r="K139" s="150"/>
      <c r="L139" s="32"/>
      <c r="M139" s="155" t="s">
        <v>1</v>
      </c>
      <c r="N139" s="156" t="s">
        <v>41</v>
      </c>
      <c r="P139" s="157">
        <f t="shared" ref="P139:P171" si="11">O139*H139</f>
        <v>0</v>
      </c>
      <c r="Q139" s="157">
        <v>0</v>
      </c>
      <c r="R139" s="157">
        <f t="shared" ref="R139:R171" si="12">Q139*H139</f>
        <v>0</v>
      </c>
      <c r="S139" s="157">
        <v>0</v>
      </c>
      <c r="T139" s="158">
        <f t="shared" ref="T139:T171" si="13">S139*H139</f>
        <v>0</v>
      </c>
      <c r="AR139" s="159" t="s">
        <v>759</v>
      </c>
      <c r="AT139" s="159" t="s">
        <v>373</v>
      </c>
      <c r="AU139" s="159" t="s">
        <v>88</v>
      </c>
      <c r="AY139" s="17" t="s">
        <v>371</v>
      </c>
      <c r="BE139" s="160">
        <f t="shared" ref="BE139:BE171" si="14">IF(N139="základná",J139,0)</f>
        <v>0</v>
      </c>
      <c r="BF139" s="160">
        <f t="shared" ref="BF139:BF171" si="15">IF(N139="znížená",J139,0)</f>
        <v>0</v>
      </c>
      <c r="BG139" s="160">
        <f t="shared" ref="BG139:BG171" si="16">IF(N139="zákl. prenesená",J139,0)</f>
        <v>0</v>
      </c>
      <c r="BH139" s="160">
        <f t="shared" ref="BH139:BH171" si="17">IF(N139="zníž. prenesená",J139,0)</f>
        <v>0</v>
      </c>
      <c r="BI139" s="160">
        <f t="shared" ref="BI139:BI171" si="18">IF(N139="nulová",J139,0)</f>
        <v>0</v>
      </c>
      <c r="BJ139" s="17" t="s">
        <v>88</v>
      </c>
      <c r="BK139" s="160">
        <f t="shared" ref="BK139:BK171" si="19">ROUND(I139*H139,2)</f>
        <v>0</v>
      </c>
      <c r="BL139" s="17" t="s">
        <v>759</v>
      </c>
      <c r="BM139" s="159" t="s">
        <v>5045</v>
      </c>
    </row>
    <row r="140" spans="2:65" s="1" customFormat="1" ht="24.2" customHeight="1" x14ac:dyDescent="0.2">
      <c r="B140" s="147"/>
      <c r="C140" s="189" t="s">
        <v>417</v>
      </c>
      <c r="D140" s="189" t="s">
        <v>891</v>
      </c>
      <c r="E140" s="190" t="s">
        <v>3346</v>
      </c>
      <c r="F140" s="191" t="s">
        <v>3347</v>
      </c>
      <c r="G140" s="192" t="s">
        <v>489</v>
      </c>
      <c r="H140" s="193">
        <v>2500</v>
      </c>
      <c r="I140" s="194"/>
      <c r="J140" s="195">
        <f t="shared" si="10"/>
        <v>0</v>
      </c>
      <c r="K140" s="191"/>
      <c r="L140" s="196"/>
      <c r="M140" s="197" t="s">
        <v>1</v>
      </c>
      <c r="N140" s="198" t="s">
        <v>41</v>
      </c>
      <c r="P140" s="157">
        <f t="shared" si="11"/>
        <v>0</v>
      </c>
      <c r="Q140" s="157">
        <v>6.9999999999999999E-4</v>
      </c>
      <c r="R140" s="157">
        <f t="shared" si="12"/>
        <v>1.75</v>
      </c>
      <c r="S140" s="157">
        <v>0</v>
      </c>
      <c r="T140" s="158">
        <f t="shared" si="13"/>
        <v>0</v>
      </c>
      <c r="AR140" s="159" t="s">
        <v>1185</v>
      </c>
      <c r="AT140" s="159" t="s">
        <v>891</v>
      </c>
      <c r="AU140" s="159" t="s">
        <v>88</v>
      </c>
      <c r="AY140" s="17" t="s">
        <v>371</v>
      </c>
      <c r="BE140" s="160">
        <f t="shared" si="14"/>
        <v>0</v>
      </c>
      <c r="BF140" s="160">
        <f t="shared" si="15"/>
        <v>0</v>
      </c>
      <c r="BG140" s="160">
        <f t="shared" si="16"/>
        <v>0</v>
      </c>
      <c r="BH140" s="160">
        <f t="shared" si="17"/>
        <v>0</v>
      </c>
      <c r="BI140" s="160">
        <f t="shared" si="18"/>
        <v>0</v>
      </c>
      <c r="BJ140" s="17" t="s">
        <v>88</v>
      </c>
      <c r="BK140" s="160">
        <f t="shared" si="19"/>
        <v>0</v>
      </c>
      <c r="BL140" s="17" t="s">
        <v>1185</v>
      </c>
      <c r="BM140" s="159" t="s">
        <v>5046</v>
      </c>
    </row>
    <row r="141" spans="2:65" s="1" customFormat="1" ht="24" x14ac:dyDescent="0.2">
      <c r="B141" s="147"/>
      <c r="C141" s="148" t="s">
        <v>423</v>
      </c>
      <c r="D141" s="148" t="s">
        <v>373</v>
      </c>
      <c r="E141" s="149" t="s">
        <v>3361</v>
      </c>
      <c r="F141" s="150" t="s">
        <v>3362</v>
      </c>
      <c r="G141" s="151" t="s">
        <v>513</v>
      </c>
      <c r="H141" s="152">
        <v>1220</v>
      </c>
      <c r="I141" s="153"/>
      <c r="J141" s="154">
        <f t="shared" si="10"/>
        <v>0</v>
      </c>
      <c r="K141" s="150"/>
      <c r="L141" s="32"/>
      <c r="M141" s="155" t="s">
        <v>1</v>
      </c>
      <c r="N141" s="156" t="s">
        <v>41</v>
      </c>
      <c r="P141" s="157">
        <f t="shared" si="11"/>
        <v>0</v>
      </c>
      <c r="Q141" s="157">
        <v>0</v>
      </c>
      <c r="R141" s="157">
        <f t="shared" si="12"/>
        <v>0</v>
      </c>
      <c r="S141" s="157">
        <v>0</v>
      </c>
      <c r="T141" s="158">
        <f t="shared" si="13"/>
        <v>0</v>
      </c>
      <c r="AR141" s="159" t="s">
        <v>759</v>
      </c>
      <c r="AT141" s="159" t="s">
        <v>373</v>
      </c>
      <c r="AU141" s="159" t="s">
        <v>88</v>
      </c>
      <c r="AY141" s="17" t="s">
        <v>371</v>
      </c>
      <c r="BE141" s="160">
        <f t="shared" si="14"/>
        <v>0</v>
      </c>
      <c r="BF141" s="160">
        <f t="shared" si="15"/>
        <v>0</v>
      </c>
      <c r="BG141" s="160">
        <f t="shared" si="16"/>
        <v>0</v>
      </c>
      <c r="BH141" s="160">
        <f t="shared" si="17"/>
        <v>0</v>
      </c>
      <c r="BI141" s="160">
        <f t="shared" si="18"/>
        <v>0</v>
      </c>
      <c r="BJ141" s="17" t="s">
        <v>88</v>
      </c>
      <c r="BK141" s="160">
        <f t="shared" si="19"/>
        <v>0</v>
      </c>
      <c r="BL141" s="17" t="s">
        <v>759</v>
      </c>
      <c r="BM141" s="159" t="s">
        <v>5047</v>
      </c>
    </row>
    <row r="142" spans="2:65" s="1" customFormat="1" ht="24" x14ac:dyDescent="0.2">
      <c r="B142" s="147"/>
      <c r="C142" s="189" t="s">
        <v>428</v>
      </c>
      <c r="D142" s="189" t="s">
        <v>891</v>
      </c>
      <c r="E142" s="190" t="s">
        <v>3364</v>
      </c>
      <c r="F142" s="191" t="s">
        <v>3365</v>
      </c>
      <c r="G142" s="192" t="s">
        <v>513</v>
      </c>
      <c r="H142" s="193">
        <v>1220</v>
      </c>
      <c r="I142" s="194"/>
      <c r="J142" s="195">
        <f t="shared" si="10"/>
        <v>0</v>
      </c>
      <c r="K142" s="191"/>
      <c r="L142" s="196"/>
      <c r="M142" s="197" t="s">
        <v>1</v>
      </c>
      <c r="N142" s="198" t="s">
        <v>41</v>
      </c>
      <c r="P142" s="157">
        <f t="shared" si="11"/>
        <v>0</v>
      </c>
      <c r="Q142" s="157">
        <v>2.0000000000000002E-5</v>
      </c>
      <c r="R142" s="157">
        <f t="shared" si="12"/>
        <v>2.4400000000000002E-2</v>
      </c>
      <c r="S142" s="157">
        <v>0</v>
      </c>
      <c r="T142" s="158">
        <f t="shared" si="13"/>
        <v>0</v>
      </c>
      <c r="AR142" s="159" t="s">
        <v>1185</v>
      </c>
      <c r="AT142" s="159" t="s">
        <v>891</v>
      </c>
      <c r="AU142" s="159" t="s">
        <v>88</v>
      </c>
      <c r="AY142" s="17" t="s">
        <v>371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7" t="s">
        <v>88</v>
      </c>
      <c r="BK142" s="160">
        <f t="shared" si="19"/>
        <v>0</v>
      </c>
      <c r="BL142" s="17" t="s">
        <v>1185</v>
      </c>
      <c r="BM142" s="159" t="s">
        <v>5048</v>
      </c>
    </row>
    <row r="143" spans="2:65" s="1" customFormat="1" ht="24.2" customHeight="1" x14ac:dyDescent="0.2">
      <c r="B143" s="147"/>
      <c r="C143" s="148" t="s">
        <v>432</v>
      </c>
      <c r="D143" s="148" t="s">
        <v>373</v>
      </c>
      <c r="E143" s="149" t="s">
        <v>3367</v>
      </c>
      <c r="F143" s="150" t="s">
        <v>3368</v>
      </c>
      <c r="G143" s="151" t="s">
        <v>513</v>
      </c>
      <c r="H143" s="152">
        <v>125</v>
      </c>
      <c r="I143" s="153"/>
      <c r="J143" s="154">
        <f t="shared" si="10"/>
        <v>0</v>
      </c>
      <c r="K143" s="150"/>
      <c r="L143" s="32"/>
      <c r="M143" s="155" t="s">
        <v>1</v>
      </c>
      <c r="N143" s="156" t="s">
        <v>41</v>
      </c>
      <c r="P143" s="157">
        <f t="shared" si="11"/>
        <v>0</v>
      </c>
      <c r="Q143" s="157">
        <v>0</v>
      </c>
      <c r="R143" s="157">
        <f t="shared" si="12"/>
        <v>0</v>
      </c>
      <c r="S143" s="157">
        <v>0</v>
      </c>
      <c r="T143" s="158">
        <f t="shared" si="13"/>
        <v>0</v>
      </c>
      <c r="AR143" s="159" t="s">
        <v>759</v>
      </c>
      <c r="AT143" s="159" t="s">
        <v>373</v>
      </c>
      <c r="AU143" s="159" t="s">
        <v>88</v>
      </c>
      <c r="AY143" s="17" t="s">
        <v>371</v>
      </c>
      <c r="BE143" s="160">
        <f t="shared" si="14"/>
        <v>0</v>
      </c>
      <c r="BF143" s="160">
        <f t="shared" si="15"/>
        <v>0</v>
      </c>
      <c r="BG143" s="160">
        <f t="shared" si="16"/>
        <v>0</v>
      </c>
      <c r="BH143" s="160">
        <f t="shared" si="17"/>
        <v>0</v>
      </c>
      <c r="BI143" s="160">
        <f t="shared" si="18"/>
        <v>0</v>
      </c>
      <c r="BJ143" s="17" t="s">
        <v>88</v>
      </c>
      <c r="BK143" s="160">
        <f t="shared" si="19"/>
        <v>0</v>
      </c>
      <c r="BL143" s="17" t="s">
        <v>759</v>
      </c>
      <c r="BM143" s="159" t="s">
        <v>5049</v>
      </c>
    </row>
    <row r="144" spans="2:65" s="1" customFormat="1" ht="24.2" customHeight="1" x14ac:dyDescent="0.2">
      <c r="B144" s="147"/>
      <c r="C144" s="189" t="s">
        <v>437</v>
      </c>
      <c r="D144" s="189" t="s">
        <v>891</v>
      </c>
      <c r="E144" s="190" t="s">
        <v>3370</v>
      </c>
      <c r="F144" s="191" t="s">
        <v>3371</v>
      </c>
      <c r="G144" s="192" t="s">
        <v>513</v>
      </c>
      <c r="H144" s="193">
        <v>125</v>
      </c>
      <c r="I144" s="194"/>
      <c r="J144" s="195">
        <f t="shared" si="10"/>
        <v>0</v>
      </c>
      <c r="K144" s="191"/>
      <c r="L144" s="196"/>
      <c r="M144" s="197" t="s">
        <v>1</v>
      </c>
      <c r="N144" s="198" t="s">
        <v>41</v>
      </c>
      <c r="P144" s="157">
        <f t="shared" si="11"/>
        <v>0</v>
      </c>
      <c r="Q144" s="157">
        <v>5.0000000000000002E-5</v>
      </c>
      <c r="R144" s="157">
        <f t="shared" si="12"/>
        <v>6.2500000000000003E-3</v>
      </c>
      <c r="S144" s="157">
        <v>0</v>
      </c>
      <c r="T144" s="158">
        <f t="shared" si="13"/>
        <v>0</v>
      </c>
      <c r="AR144" s="159" t="s">
        <v>1185</v>
      </c>
      <c r="AT144" s="159" t="s">
        <v>891</v>
      </c>
      <c r="AU144" s="159" t="s">
        <v>88</v>
      </c>
      <c r="AY144" s="17" t="s">
        <v>371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7" t="s">
        <v>88</v>
      </c>
      <c r="BK144" s="160">
        <f t="shared" si="19"/>
        <v>0</v>
      </c>
      <c r="BL144" s="17" t="s">
        <v>1185</v>
      </c>
      <c r="BM144" s="159" t="s">
        <v>5050</v>
      </c>
    </row>
    <row r="145" spans="2:65" s="1" customFormat="1" ht="24.2" customHeight="1" x14ac:dyDescent="0.2">
      <c r="B145" s="147"/>
      <c r="C145" s="148" t="s">
        <v>626</v>
      </c>
      <c r="D145" s="148" t="s">
        <v>373</v>
      </c>
      <c r="E145" s="149" t="s">
        <v>5051</v>
      </c>
      <c r="F145" s="150" t="s">
        <v>5052</v>
      </c>
      <c r="G145" s="151" t="s">
        <v>489</v>
      </c>
      <c r="H145" s="152">
        <v>3250</v>
      </c>
      <c r="I145" s="153"/>
      <c r="J145" s="154">
        <f t="shared" si="10"/>
        <v>0</v>
      </c>
      <c r="K145" s="150"/>
      <c r="L145" s="32"/>
      <c r="M145" s="155" t="s">
        <v>1</v>
      </c>
      <c r="N145" s="156" t="s">
        <v>41</v>
      </c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AR145" s="159" t="s">
        <v>759</v>
      </c>
      <c r="AT145" s="159" t="s">
        <v>373</v>
      </c>
      <c r="AU145" s="159" t="s">
        <v>88</v>
      </c>
      <c r="AY145" s="17" t="s">
        <v>371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7" t="s">
        <v>88</v>
      </c>
      <c r="BK145" s="160">
        <f t="shared" si="19"/>
        <v>0</v>
      </c>
      <c r="BL145" s="17" t="s">
        <v>759</v>
      </c>
      <c r="BM145" s="159" t="s">
        <v>5053</v>
      </c>
    </row>
    <row r="146" spans="2:65" s="1" customFormat="1" ht="37.9" customHeight="1" x14ac:dyDescent="0.2">
      <c r="B146" s="147"/>
      <c r="C146" s="189" t="s">
        <v>634</v>
      </c>
      <c r="D146" s="189" t="s">
        <v>891</v>
      </c>
      <c r="E146" s="190" t="s">
        <v>5054</v>
      </c>
      <c r="F146" s="191" t="s">
        <v>5055</v>
      </c>
      <c r="G146" s="192" t="s">
        <v>489</v>
      </c>
      <c r="H146" s="193">
        <v>3250</v>
      </c>
      <c r="I146" s="194"/>
      <c r="J146" s="195">
        <f t="shared" si="10"/>
        <v>0</v>
      </c>
      <c r="K146" s="191"/>
      <c r="L146" s="196"/>
      <c r="M146" s="197" t="s">
        <v>1</v>
      </c>
      <c r="N146" s="198" t="s">
        <v>41</v>
      </c>
      <c r="P146" s="157">
        <f t="shared" si="11"/>
        <v>0</v>
      </c>
      <c r="Q146" s="157">
        <v>6.0000000000000002E-5</v>
      </c>
      <c r="R146" s="157">
        <f t="shared" si="12"/>
        <v>0.19500000000000001</v>
      </c>
      <c r="S146" s="157">
        <v>0</v>
      </c>
      <c r="T146" s="158">
        <f t="shared" si="13"/>
        <v>0</v>
      </c>
      <c r="AR146" s="159" t="s">
        <v>1185</v>
      </c>
      <c r="AT146" s="159" t="s">
        <v>891</v>
      </c>
      <c r="AU146" s="159" t="s">
        <v>88</v>
      </c>
      <c r="AY146" s="17" t="s">
        <v>371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7" t="s">
        <v>88</v>
      </c>
      <c r="BK146" s="160">
        <f t="shared" si="19"/>
        <v>0</v>
      </c>
      <c r="BL146" s="17" t="s">
        <v>1185</v>
      </c>
      <c r="BM146" s="159" t="s">
        <v>5056</v>
      </c>
    </row>
    <row r="147" spans="2:65" s="1" customFormat="1" ht="24.2" customHeight="1" x14ac:dyDescent="0.2">
      <c r="B147" s="147"/>
      <c r="C147" s="148" t="s">
        <v>441</v>
      </c>
      <c r="D147" s="148" t="s">
        <v>373</v>
      </c>
      <c r="E147" s="149" t="s">
        <v>5057</v>
      </c>
      <c r="F147" s="150" t="s">
        <v>5058</v>
      </c>
      <c r="G147" s="151" t="s">
        <v>513</v>
      </c>
      <c r="H147" s="152">
        <v>831</v>
      </c>
      <c r="I147" s="153"/>
      <c r="J147" s="154">
        <f t="shared" si="10"/>
        <v>0</v>
      </c>
      <c r="K147" s="150"/>
      <c r="L147" s="32"/>
      <c r="M147" s="155" t="s">
        <v>1</v>
      </c>
      <c r="N147" s="156" t="s">
        <v>41</v>
      </c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AR147" s="159" t="s">
        <v>759</v>
      </c>
      <c r="AT147" s="159" t="s">
        <v>373</v>
      </c>
      <c r="AU147" s="159" t="s">
        <v>88</v>
      </c>
      <c r="AY147" s="17" t="s">
        <v>371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7" t="s">
        <v>88</v>
      </c>
      <c r="BK147" s="160">
        <f t="shared" si="19"/>
        <v>0</v>
      </c>
      <c r="BL147" s="17" t="s">
        <v>759</v>
      </c>
      <c r="BM147" s="159" t="s">
        <v>5059</v>
      </c>
    </row>
    <row r="148" spans="2:65" s="1" customFormat="1" ht="24.2" customHeight="1" x14ac:dyDescent="0.2">
      <c r="B148" s="147"/>
      <c r="C148" s="189" t="s">
        <v>447</v>
      </c>
      <c r="D148" s="189" t="s">
        <v>891</v>
      </c>
      <c r="E148" s="190" t="s">
        <v>5060</v>
      </c>
      <c r="F148" s="191" t="s">
        <v>5061</v>
      </c>
      <c r="G148" s="192" t="s">
        <v>513</v>
      </c>
      <c r="H148" s="193">
        <v>831</v>
      </c>
      <c r="I148" s="194"/>
      <c r="J148" s="195">
        <f t="shared" si="10"/>
        <v>0</v>
      </c>
      <c r="K148" s="191"/>
      <c r="L148" s="196"/>
      <c r="M148" s="197" t="s">
        <v>1</v>
      </c>
      <c r="N148" s="198" t="s">
        <v>41</v>
      </c>
      <c r="P148" s="157">
        <f t="shared" si="11"/>
        <v>0</v>
      </c>
      <c r="Q148" s="157">
        <v>3.0000000000000001E-5</v>
      </c>
      <c r="R148" s="157">
        <f t="shared" si="12"/>
        <v>2.4930000000000001E-2</v>
      </c>
      <c r="S148" s="157">
        <v>0</v>
      </c>
      <c r="T148" s="158">
        <f t="shared" si="13"/>
        <v>0</v>
      </c>
      <c r="AR148" s="159" t="s">
        <v>1185</v>
      </c>
      <c r="AT148" s="159" t="s">
        <v>891</v>
      </c>
      <c r="AU148" s="159" t="s">
        <v>88</v>
      </c>
      <c r="AY148" s="17" t="s">
        <v>371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7" t="s">
        <v>88</v>
      </c>
      <c r="BK148" s="160">
        <f t="shared" si="19"/>
        <v>0</v>
      </c>
      <c r="BL148" s="17" t="s">
        <v>1185</v>
      </c>
      <c r="BM148" s="159" t="s">
        <v>5062</v>
      </c>
    </row>
    <row r="149" spans="2:65" s="1" customFormat="1" ht="24.2" customHeight="1" x14ac:dyDescent="0.2">
      <c r="B149" s="147"/>
      <c r="C149" s="189" t="s">
        <v>455</v>
      </c>
      <c r="D149" s="189" t="s">
        <v>891</v>
      </c>
      <c r="E149" s="190" t="s">
        <v>5063</v>
      </c>
      <c r="F149" s="191" t="s">
        <v>5064</v>
      </c>
      <c r="G149" s="192" t="s">
        <v>513</v>
      </c>
      <c r="H149" s="193">
        <v>831</v>
      </c>
      <c r="I149" s="194"/>
      <c r="J149" s="195">
        <f t="shared" si="10"/>
        <v>0</v>
      </c>
      <c r="K149" s="191"/>
      <c r="L149" s="196"/>
      <c r="M149" s="197" t="s">
        <v>1</v>
      </c>
      <c r="N149" s="198" t="s">
        <v>41</v>
      </c>
      <c r="P149" s="157">
        <f t="shared" si="11"/>
        <v>0</v>
      </c>
      <c r="Q149" s="157">
        <v>8.0000000000000007E-5</v>
      </c>
      <c r="R149" s="157">
        <f t="shared" si="12"/>
        <v>6.6480000000000011E-2</v>
      </c>
      <c r="S149" s="157">
        <v>0</v>
      </c>
      <c r="T149" s="158">
        <f t="shared" si="13"/>
        <v>0</v>
      </c>
      <c r="AR149" s="159" t="s">
        <v>1185</v>
      </c>
      <c r="AT149" s="159" t="s">
        <v>891</v>
      </c>
      <c r="AU149" s="159" t="s">
        <v>88</v>
      </c>
      <c r="AY149" s="17" t="s">
        <v>371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7" t="s">
        <v>88</v>
      </c>
      <c r="BK149" s="160">
        <f t="shared" si="19"/>
        <v>0</v>
      </c>
      <c r="BL149" s="17" t="s">
        <v>1185</v>
      </c>
      <c r="BM149" s="159" t="s">
        <v>5065</v>
      </c>
    </row>
    <row r="150" spans="2:65" s="1" customFormat="1" ht="16.5" customHeight="1" x14ac:dyDescent="0.2">
      <c r="B150" s="147"/>
      <c r="C150" s="148" t="s">
        <v>856</v>
      </c>
      <c r="D150" s="148" t="s">
        <v>373</v>
      </c>
      <c r="E150" s="149" t="s">
        <v>5066</v>
      </c>
      <c r="F150" s="150" t="s">
        <v>5067</v>
      </c>
      <c r="G150" s="151" t="s">
        <v>513</v>
      </c>
      <c r="H150" s="152">
        <v>13</v>
      </c>
      <c r="I150" s="153"/>
      <c r="J150" s="154">
        <f t="shared" si="10"/>
        <v>0</v>
      </c>
      <c r="K150" s="150"/>
      <c r="L150" s="32"/>
      <c r="M150" s="155" t="s">
        <v>1</v>
      </c>
      <c r="N150" s="156" t="s">
        <v>41</v>
      </c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AR150" s="159" t="s">
        <v>759</v>
      </c>
      <c r="AT150" s="159" t="s">
        <v>373</v>
      </c>
      <c r="AU150" s="159" t="s">
        <v>88</v>
      </c>
      <c r="AY150" s="17" t="s">
        <v>371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7" t="s">
        <v>88</v>
      </c>
      <c r="BK150" s="160">
        <f t="shared" si="19"/>
        <v>0</v>
      </c>
      <c r="BL150" s="17" t="s">
        <v>759</v>
      </c>
      <c r="BM150" s="159" t="s">
        <v>5068</v>
      </c>
    </row>
    <row r="151" spans="2:65" s="1" customFormat="1" ht="24.2" customHeight="1" x14ac:dyDescent="0.2">
      <c r="B151" s="147"/>
      <c r="C151" s="189" t="s">
        <v>860</v>
      </c>
      <c r="D151" s="189" t="s">
        <v>891</v>
      </c>
      <c r="E151" s="190" t="s">
        <v>5069</v>
      </c>
      <c r="F151" s="191" t="s">
        <v>5070</v>
      </c>
      <c r="G151" s="192" t="s">
        <v>513</v>
      </c>
      <c r="H151" s="193">
        <v>13</v>
      </c>
      <c r="I151" s="194"/>
      <c r="J151" s="195">
        <f t="shared" si="10"/>
        <v>0</v>
      </c>
      <c r="K151" s="191"/>
      <c r="L151" s="196"/>
      <c r="M151" s="197" t="s">
        <v>1</v>
      </c>
      <c r="N151" s="198" t="s">
        <v>41</v>
      </c>
      <c r="P151" s="157">
        <f t="shared" si="11"/>
        <v>0</v>
      </c>
      <c r="Q151" s="157">
        <v>2.0000000000000001E-4</v>
      </c>
      <c r="R151" s="157">
        <f t="shared" si="12"/>
        <v>2.6000000000000003E-3</v>
      </c>
      <c r="S151" s="157">
        <v>0</v>
      </c>
      <c r="T151" s="158">
        <f t="shared" si="13"/>
        <v>0</v>
      </c>
      <c r="AR151" s="159" t="s">
        <v>1185</v>
      </c>
      <c r="AT151" s="159" t="s">
        <v>891</v>
      </c>
      <c r="AU151" s="159" t="s">
        <v>88</v>
      </c>
      <c r="AY151" s="17" t="s">
        <v>371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7" t="s">
        <v>88</v>
      </c>
      <c r="BK151" s="160">
        <f t="shared" si="19"/>
        <v>0</v>
      </c>
      <c r="BL151" s="17" t="s">
        <v>1185</v>
      </c>
      <c r="BM151" s="159" t="s">
        <v>5071</v>
      </c>
    </row>
    <row r="152" spans="2:65" s="1" customFormat="1" ht="24.2" customHeight="1" x14ac:dyDescent="0.2">
      <c r="B152" s="147"/>
      <c r="C152" s="148" t="s">
        <v>461</v>
      </c>
      <c r="D152" s="148" t="s">
        <v>373</v>
      </c>
      <c r="E152" s="149" t="s">
        <v>5072</v>
      </c>
      <c r="F152" s="150" t="s">
        <v>5073</v>
      </c>
      <c r="G152" s="151" t="s">
        <v>513</v>
      </c>
      <c r="H152" s="152">
        <v>2</v>
      </c>
      <c r="I152" s="153"/>
      <c r="J152" s="154">
        <f t="shared" si="10"/>
        <v>0</v>
      </c>
      <c r="K152" s="150"/>
      <c r="L152" s="32"/>
      <c r="M152" s="155" t="s">
        <v>1</v>
      </c>
      <c r="N152" s="156" t="s">
        <v>41</v>
      </c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AR152" s="159" t="s">
        <v>759</v>
      </c>
      <c r="AT152" s="159" t="s">
        <v>373</v>
      </c>
      <c r="AU152" s="159" t="s">
        <v>88</v>
      </c>
      <c r="AY152" s="17" t="s">
        <v>371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7" t="s">
        <v>88</v>
      </c>
      <c r="BK152" s="160">
        <f t="shared" si="19"/>
        <v>0</v>
      </c>
      <c r="BL152" s="17" t="s">
        <v>759</v>
      </c>
      <c r="BM152" s="159" t="s">
        <v>5074</v>
      </c>
    </row>
    <row r="153" spans="2:65" s="1" customFormat="1" ht="24.2" customHeight="1" x14ac:dyDescent="0.2">
      <c r="B153" s="147"/>
      <c r="C153" s="189" t="s">
        <v>467</v>
      </c>
      <c r="D153" s="189" t="s">
        <v>891</v>
      </c>
      <c r="E153" s="190" t="s">
        <v>5075</v>
      </c>
      <c r="F153" s="191" t="s">
        <v>5076</v>
      </c>
      <c r="G153" s="192" t="s">
        <v>513</v>
      </c>
      <c r="H153" s="193">
        <v>1</v>
      </c>
      <c r="I153" s="194"/>
      <c r="J153" s="195">
        <f t="shared" si="10"/>
        <v>0</v>
      </c>
      <c r="K153" s="191"/>
      <c r="L153" s="196"/>
      <c r="M153" s="197" t="s">
        <v>1</v>
      </c>
      <c r="N153" s="198" t="s">
        <v>41</v>
      </c>
      <c r="P153" s="157">
        <f t="shared" si="11"/>
        <v>0</v>
      </c>
      <c r="Q153" s="157">
        <v>8.4100000000000008E-3</v>
      </c>
      <c r="R153" s="157">
        <f t="shared" si="12"/>
        <v>8.4100000000000008E-3</v>
      </c>
      <c r="S153" s="157">
        <v>0</v>
      </c>
      <c r="T153" s="158">
        <f t="shared" si="13"/>
        <v>0</v>
      </c>
      <c r="AR153" s="159" t="s">
        <v>1185</v>
      </c>
      <c r="AT153" s="159" t="s">
        <v>891</v>
      </c>
      <c r="AU153" s="159" t="s">
        <v>88</v>
      </c>
      <c r="AY153" s="17" t="s">
        <v>371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7" t="s">
        <v>88</v>
      </c>
      <c r="BK153" s="160">
        <f t="shared" si="19"/>
        <v>0</v>
      </c>
      <c r="BL153" s="17" t="s">
        <v>1185</v>
      </c>
      <c r="BM153" s="159" t="s">
        <v>5077</v>
      </c>
    </row>
    <row r="154" spans="2:65" s="1" customFormat="1" ht="24.2" customHeight="1" x14ac:dyDescent="0.2">
      <c r="B154" s="147"/>
      <c r="C154" s="189" t="s">
        <v>473</v>
      </c>
      <c r="D154" s="189" t="s">
        <v>891</v>
      </c>
      <c r="E154" s="190" t="s">
        <v>5078</v>
      </c>
      <c r="F154" s="191" t="s">
        <v>5079</v>
      </c>
      <c r="G154" s="192" t="s">
        <v>513</v>
      </c>
      <c r="H154" s="193">
        <v>1</v>
      </c>
      <c r="I154" s="194"/>
      <c r="J154" s="195">
        <f t="shared" si="10"/>
        <v>0</v>
      </c>
      <c r="K154" s="191"/>
      <c r="L154" s="196"/>
      <c r="M154" s="197" t="s">
        <v>1</v>
      </c>
      <c r="N154" s="198" t="s">
        <v>41</v>
      </c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AR154" s="159" t="s">
        <v>1185</v>
      </c>
      <c r="AT154" s="159" t="s">
        <v>891</v>
      </c>
      <c r="AU154" s="159" t="s">
        <v>88</v>
      </c>
      <c r="AY154" s="17" t="s">
        <v>371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7" t="s">
        <v>88</v>
      </c>
      <c r="BK154" s="160">
        <f t="shared" si="19"/>
        <v>0</v>
      </c>
      <c r="BL154" s="17" t="s">
        <v>1185</v>
      </c>
      <c r="BM154" s="159" t="s">
        <v>5080</v>
      </c>
    </row>
    <row r="155" spans="2:65" s="1" customFormat="1" ht="24.2" customHeight="1" x14ac:dyDescent="0.2">
      <c r="B155" s="147"/>
      <c r="C155" s="189" t="s">
        <v>478</v>
      </c>
      <c r="D155" s="189" t="s">
        <v>891</v>
      </c>
      <c r="E155" s="190" t="s">
        <v>5081</v>
      </c>
      <c r="F155" s="191" t="s">
        <v>5082</v>
      </c>
      <c r="G155" s="192" t="s">
        <v>513</v>
      </c>
      <c r="H155" s="193">
        <v>2</v>
      </c>
      <c r="I155" s="194"/>
      <c r="J155" s="195">
        <f t="shared" si="10"/>
        <v>0</v>
      </c>
      <c r="K155" s="191"/>
      <c r="L155" s="196"/>
      <c r="M155" s="197" t="s">
        <v>1</v>
      </c>
      <c r="N155" s="198" t="s">
        <v>41</v>
      </c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AR155" s="159" t="s">
        <v>1185</v>
      </c>
      <c r="AT155" s="159" t="s">
        <v>891</v>
      </c>
      <c r="AU155" s="159" t="s">
        <v>88</v>
      </c>
      <c r="AY155" s="17" t="s">
        <v>371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7" t="s">
        <v>88</v>
      </c>
      <c r="BK155" s="160">
        <f t="shared" si="19"/>
        <v>0</v>
      </c>
      <c r="BL155" s="17" t="s">
        <v>1185</v>
      </c>
      <c r="BM155" s="159" t="s">
        <v>5083</v>
      </c>
    </row>
    <row r="156" spans="2:65" s="1" customFormat="1" ht="12" x14ac:dyDescent="0.2">
      <c r="B156" s="147"/>
      <c r="C156" s="148" t="s">
        <v>723</v>
      </c>
      <c r="D156" s="148" t="s">
        <v>373</v>
      </c>
      <c r="E156" s="149" t="s">
        <v>5084</v>
      </c>
      <c r="F156" s="150" t="s">
        <v>5085</v>
      </c>
      <c r="G156" s="151" t="s">
        <v>489</v>
      </c>
      <c r="H156" s="152">
        <v>3250</v>
      </c>
      <c r="I156" s="153"/>
      <c r="J156" s="154">
        <f t="shared" si="10"/>
        <v>0</v>
      </c>
      <c r="K156" s="150"/>
      <c r="L156" s="32"/>
      <c r="M156" s="155" t="s">
        <v>1</v>
      </c>
      <c r="N156" s="156" t="s">
        <v>41</v>
      </c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AR156" s="159" t="s">
        <v>759</v>
      </c>
      <c r="AT156" s="159" t="s">
        <v>373</v>
      </c>
      <c r="AU156" s="159" t="s">
        <v>88</v>
      </c>
      <c r="AY156" s="17" t="s">
        <v>371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7" t="s">
        <v>88</v>
      </c>
      <c r="BK156" s="160">
        <f t="shared" si="19"/>
        <v>0</v>
      </c>
      <c r="BL156" s="17" t="s">
        <v>759</v>
      </c>
      <c r="BM156" s="159" t="s">
        <v>5086</v>
      </c>
    </row>
    <row r="157" spans="2:65" s="1" customFormat="1" ht="24.2" customHeight="1" x14ac:dyDescent="0.2">
      <c r="B157" s="147"/>
      <c r="C157" s="189" t="s">
        <v>727</v>
      </c>
      <c r="D157" s="189" t="s">
        <v>891</v>
      </c>
      <c r="E157" s="190" t="s">
        <v>5087</v>
      </c>
      <c r="F157" s="191" t="s">
        <v>5088</v>
      </c>
      <c r="G157" s="192" t="s">
        <v>489</v>
      </c>
      <c r="H157" s="193">
        <v>3250</v>
      </c>
      <c r="I157" s="194"/>
      <c r="J157" s="195">
        <f t="shared" si="10"/>
        <v>0</v>
      </c>
      <c r="K157" s="191"/>
      <c r="L157" s="196"/>
      <c r="M157" s="197" t="s">
        <v>1</v>
      </c>
      <c r="N157" s="198" t="s">
        <v>41</v>
      </c>
      <c r="P157" s="157">
        <f t="shared" si="11"/>
        <v>0</v>
      </c>
      <c r="Q157" s="157">
        <v>1.9000000000000001E-4</v>
      </c>
      <c r="R157" s="157">
        <f t="shared" si="12"/>
        <v>0.61750000000000005</v>
      </c>
      <c r="S157" s="157">
        <v>0</v>
      </c>
      <c r="T157" s="158">
        <f t="shared" si="13"/>
        <v>0</v>
      </c>
      <c r="AR157" s="159" t="s">
        <v>1185</v>
      </c>
      <c r="AT157" s="159" t="s">
        <v>891</v>
      </c>
      <c r="AU157" s="159" t="s">
        <v>88</v>
      </c>
      <c r="AY157" s="17" t="s">
        <v>371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7" t="s">
        <v>88</v>
      </c>
      <c r="BK157" s="160">
        <f t="shared" si="19"/>
        <v>0</v>
      </c>
      <c r="BL157" s="17" t="s">
        <v>1185</v>
      </c>
      <c r="BM157" s="159" t="s">
        <v>5089</v>
      </c>
    </row>
    <row r="158" spans="2:65" s="1" customFormat="1" ht="12" x14ac:dyDescent="0.2">
      <c r="B158" s="147"/>
      <c r="C158" s="148" t="s">
        <v>751</v>
      </c>
      <c r="D158" s="148" t="s">
        <v>373</v>
      </c>
      <c r="E158" s="149" t="s">
        <v>5090</v>
      </c>
      <c r="F158" s="150" t="s">
        <v>5091</v>
      </c>
      <c r="G158" s="151" t="s">
        <v>489</v>
      </c>
      <c r="H158" s="152">
        <v>75</v>
      </c>
      <c r="I158" s="153"/>
      <c r="J158" s="154">
        <f t="shared" si="10"/>
        <v>0</v>
      </c>
      <c r="K158" s="150"/>
      <c r="L158" s="32"/>
      <c r="M158" s="155" t="s">
        <v>1</v>
      </c>
      <c r="N158" s="156" t="s">
        <v>41</v>
      </c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AR158" s="159" t="s">
        <v>759</v>
      </c>
      <c r="AT158" s="159" t="s">
        <v>373</v>
      </c>
      <c r="AU158" s="159" t="s">
        <v>88</v>
      </c>
      <c r="AY158" s="17" t="s">
        <v>371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7" t="s">
        <v>88</v>
      </c>
      <c r="BK158" s="160">
        <f t="shared" si="19"/>
        <v>0</v>
      </c>
      <c r="BL158" s="17" t="s">
        <v>759</v>
      </c>
      <c r="BM158" s="159" t="s">
        <v>5092</v>
      </c>
    </row>
    <row r="159" spans="2:65" s="1" customFormat="1" ht="24.2" customHeight="1" x14ac:dyDescent="0.2">
      <c r="B159" s="147"/>
      <c r="C159" s="189" t="s">
        <v>755</v>
      </c>
      <c r="D159" s="189" t="s">
        <v>891</v>
      </c>
      <c r="E159" s="190" t="s">
        <v>5093</v>
      </c>
      <c r="F159" s="191" t="s">
        <v>5094</v>
      </c>
      <c r="G159" s="192" t="s">
        <v>489</v>
      </c>
      <c r="H159" s="193">
        <v>75</v>
      </c>
      <c r="I159" s="194"/>
      <c r="J159" s="195">
        <f t="shared" si="10"/>
        <v>0</v>
      </c>
      <c r="K159" s="191"/>
      <c r="L159" s="196"/>
      <c r="M159" s="197" t="s">
        <v>1</v>
      </c>
      <c r="N159" s="198" t="s">
        <v>41</v>
      </c>
      <c r="P159" s="157">
        <f t="shared" si="11"/>
        <v>0</v>
      </c>
      <c r="Q159" s="157">
        <v>7.3999999999999999E-4</v>
      </c>
      <c r="R159" s="157">
        <f t="shared" si="12"/>
        <v>5.5500000000000001E-2</v>
      </c>
      <c r="S159" s="157">
        <v>0</v>
      </c>
      <c r="T159" s="158">
        <f t="shared" si="13"/>
        <v>0</v>
      </c>
      <c r="AR159" s="159" t="s">
        <v>1185</v>
      </c>
      <c r="AT159" s="159" t="s">
        <v>891</v>
      </c>
      <c r="AU159" s="159" t="s">
        <v>88</v>
      </c>
      <c r="AY159" s="17" t="s">
        <v>371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7" t="s">
        <v>88</v>
      </c>
      <c r="BK159" s="160">
        <f t="shared" si="19"/>
        <v>0</v>
      </c>
      <c r="BL159" s="17" t="s">
        <v>1185</v>
      </c>
      <c r="BM159" s="159" t="s">
        <v>5095</v>
      </c>
    </row>
    <row r="160" spans="2:65" s="1" customFormat="1" ht="24.2" customHeight="1" x14ac:dyDescent="0.2">
      <c r="B160" s="147"/>
      <c r="C160" s="148" t="s">
        <v>733</v>
      </c>
      <c r="D160" s="148" t="s">
        <v>373</v>
      </c>
      <c r="E160" s="149" t="s">
        <v>3539</v>
      </c>
      <c r="F160" s="150" t="s">
        <v>3540</v>
      </c>
      <c r="G160" s="151" t="s">
        <v>489</v>
      </c>
      <c r="H160" s="152">
        <v>60</v>
      </c>
      <c r="I160" s="153"/>
      <c r="J160" s="154">
        <f t="shared" si="10"/>
        <v>0</v>
      </c>
      <c r="K160" s="150"/>
      <c r="L160" s="32"/>
      <c r="M160" s="155" t="s">
        <v>1</v>
      </c>
      <c r="N160" s="156" t="s">
        <v>41</v>
      </c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AR160" s="159" t="s">
        <v>759</v>
      </c>
      <c r="AT160" s="159" t="s">
        <v>373</v>
      </c>
      <c r="AU160" s="159" t="s">
        <v>88</v>
      </c>
      <c r="AY160" s="17" t="s">
        <v>371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7" t="s">
        <v>88</v>
      </c>
      <c r="BK160" s="160">
        <f t="shared" si="19"/>
        <v>0</v>
      </c>
      <c r="BL160" s="17" t="s">
        <v>759</v>
      </c>
      <c r="BM160" s="159" t="s">
        <v>5096</v>
      </c>
    </row>
    <row r="161" spans="2:65" s="1" customFormat="1" ht="24" x14ac:dyDescent="0.2">
      <c r="B161" s="147"/>
      <c r="C161" s="189" t="s">
        <v>737</v>
      </c>
      <c r="D161" s="189" t="s">
        <v>891</v>
      </c>
      <c r="E161" s="190" t="s">
        <v>3542</v>
      </c>
      <c r="F161" s="191" t="s">
        <v>3543</v>
      </c>
      <c r="G161" s="192" t="s">
        <v>489</v>
      </c>
      <c r="H161" s="193">
        <v>60</v>
      </c>
      <c r="I161" s="194"/>
      <c r="J161" s="195">
        <f t="shared" si="10"/>
        <v>0</v>
      </c>
      <c r="K161" s="191"/>
      <c r="L161" s="196"/>
      <c r="M161" s="197" t="s">
        <v>1</v>
      </c>
      <c r="N161" s="198" t="s">
        <v>41</v>
      </c>
      <c r="P161" s="157">
        <f t="shared" si="11"/>
        <v>0</v>
      </c>
      <c r="Q161" s="157">
        <v>2.0000000000000001E-4</v>
      </c>
      <c r="R161" s="157">
        <f t="shared" si="12"/>
        <v>1.2E-2</v>
      </c>
      <c r="S161" s="157">
        <v>0</v>
      </c>
      <c r="T161" s="158">
        <f t="shared" si="13"/>
        <v>0</v>
      </c>
      <c r="AR161" s="159" t="s">
        <v>1185</v>
      </c>
      <c r="AT161" s="159" t="s">
        <v>891</v>
      </c>
      <c r="AU161" s="159" t="s">
        <v>88</v>
      </c>
      <c r="AY161" s="17" t="s">
        <v>371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7" t="s">
        <v>88</v>
      </c>
      <c r="BK161" s="160">
        <f t="shared" si="19"/>
        <v>0</v>
      </c>
      <c r="BL161" s="17" t="s">
        <v>1185</v>
      </c>
      <c r="BM161" s="159" t="s">
        <v>5097</v>
      </c>
    </row>
    <row r="162" spans="2:65" s="1" customFormat="1" ht="24.2" customHeight="1" x14ac:dyDescent="0.2">
      <c r="B162" s="147"/>
      <c r="C162" s="148" t="s">
        <v>742</v>
      </c>
      <c r="D162" s="148" t="s">
        <v>373</v>
      </c>
      <c r="E162" s="149" t="s">
        <v>5098</v>
      </c>
      <c r="F162" s="150" t="s">
        <v>5099</v>
      </c>
      <c r="G162" s="151" t="s">
        <v>489</v>
      </c>
      <c r="H162" s="152">
        <v>520</v>
      </c>
      <c r="I162" s="153"/>
      <c r="J162" s="154">
        <f t="shared" si="10"/>
        <v>0</v>
      </c>
      <c r="K162" s="150"/>
      <c r="L162" s="32"/>
      <c r="M162" s="155" t="s">
        <v>1</v>
      </c>
      <c r="N162" s="156" t="s">
        <v>41</v>
      </c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AR162" s="159" t="s">
        <v>759</v>
      </c>
      <c r="AT162" s="159" t="s">
        <v>373</v>
      </c>
      <c r="AU162" s="159" t="s">
        <v>88</v>
      </c>
      <c r="AY162" s="17" t="s">
        <v>371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7" t="s">
        <v>88</v>
      </c>
      <c r="BK162" s="160">
        <f t="shared" si="19"/>
        <v>0</v>
      </c>
      <c r="BL162" s="17" t="s">
        <v>759</v>
      </c>
      <c r="BM162" s="159" t="s">
        <v>5100</v>
      </c>
    </row>
    <row r="163" spans="2:65" s="1" customFormat="1" ht="24.2" customHeight="1" x14ac:dyDescent="0.2">
      <c r="B163" s="147"/>
      <c r="C163" s="189" t="s">
        <v>747</v>
      </c>
      <c r="D163" s="189" t="s">
        <v>891</v>
      </c>
      <c r="E163" s="190" t="s">
        <v>5101</v>
      </c>
      <c r="F163" s="191" t="s">
        <v>5102</v>
      </c>
      <c r="G163" s="192" t="s">
        <v>489</v>
      </c>
      <c r="H163" s="193">
        <v>520</v>
      </c>
      <c r="I163" s="194"/>
      <c r="J163" s="195">
        <f t="shared" si="10"/>
        <v>0</v>
      </c>
      <c r="K163" s="191"/>
      <c r="L163" s="196"/>
      <c r="M163" s="197" t="s">
        <v>1</v>
      </c>
      <c r="N163" s="198" t="s">
        <v>41</v>
      </c>
      <c r="P163" s="157">
        <f t="shared" si="11"/>
        <v>0</v>
      </c>
      <c r="Q163" s="157">
        <v>2.9999999999999997E-4</v>
      </c>
      <c r="R163" s="157">
        <f t="shared" si="12"/>
        <v>0.156</v>
      </c>
      <c r="S163" s="157">
        <v>0</v>
      </c>
      <c r="T163" s="158">
        <f t="shared" si="13"/>
        <v>0</v>
      </c>
      <c r="AR163" s="159" t="s">
        <v>1185</v>
      </c>
      <c r="AT163" s="159" t="s">
        <v>891</v>
      </c>
      <c r="AU163" s="159" t="s">
        <v>88</v>
      </c>
      <c r="AY163" s="17" t="s">
        <v>371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7" t="s">
        <v>88</v>
      </c>
      <c r="BK163" s="160">
        <f t="shared" si="19"/>
        <v>0</v>
      </c>
      <c r="BL163" s="17" t="s">
        <v>1185</v>
      </c>
      <c r="BM163" s="159" t="s">
        <v>5103</v>
      </c>
    </row>
    <row r="164" spans="2:65" s="1" customFormat="1" ht="24.2" customHeight="1" x14ac:dyDescent="0.2">
      <c r="B164" s="147"/>
      <c r="C164" s="148" t="s">
        <v>7</v>
      </c>
      <c r="D164" s="148" t="s">
        <v>373</v>
      </c>
      <c r="E164" s="149" t="s">
        <v>3596</v>
      </c>
      <c r="F164" s="150" t="s">
        <v>3597</v>
      </c>
      <c r="G164" s="151" t="s">
        <v>513</v>
      </c>
      <c r="H164" s="152">
        <v>450</v>
      </c>
      <c r="I164" s="153"/>
      <c r="J164" s="154">
        <f t="shared" si="10"/>
        <v>0</v>
      </c>
      <c r="K164" s="150"/>
      <c r="L164" s="32"/>
      <c r="M164" s="155" t="s">
        <v>1</v>
      </c>
      <c r="N164" s="156" t="s">
        <v>41</v>
      </c>
      <c r="P164" s="157">
        <f t="shared" si="11"/>
        <v>0</v>
      </c>
      <c r="Q164" s="157">
        <v>0</v>
      </c>
      <c r="R164" s="157">
        <f t="shared" si="12"/>
        <v>0</v>
      </c>
      <c r="S164" s="157">
        <v>5.0000000000000002E-5</v>
      </c>
      <c r="T164" s="158">
        <f t="shared" si="13"/>
        <v>2.2500000000000003E-2</v>
      </c>
      <c r="AR164" s="159" t="s">
        <v>759</v>
      </c>
      <c r="AT164" s="159" t="s">
        <v>373</v>
      </c>
      <c r="AU164" s="159" t="s">
        <v>88</v>
      </c>
      <c r="AY164" s="17" t="s">
        <v>371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7" t="s">
        <v>88</v>
      </c>
      <c r="BK164" s="160">
        <f t="shared" si="19"/>
        <v>0</v>
      </c>
      <c r="BL164" s="17" t="s">
        <v>759</v>
      </c>
      <c r="BM164" s="159" t="s">
        <v>5104</v>
      </c>
    </row>
    <row r="165" spans="2:65" s="1" customFormat="1" ht="33" customHeight="1" x14ac:dyDescent="0.2">
      <c r="B165" s="147"/>
      <c r="C165" s="148" t="s">
        <v>486</v>
      </c>
      <c r="D165" s="148" t="s">
        <v>373</v>
      </c>
      <c r="E165" s="149" t="s">
        <v>3599</v>
      </c>
      <c r="F165" s="150" t="s">
        <v>3600</v>
      </c>
      <c r="G165" s="151" t="s">
        <v>513</v>
      </c>
      <c r="H165" s="152">
        <v>650</v>
      </c>
      <c r="I165" s="153"/>
      <c r="J165" s="154">
        <f t="shared" si="10"/>
        <v>0</v>
      </c>
      <c r="K165" s="150"/>
      <c r="L165" s="32"/>
      <c r="M165" s="155" t="s">
        <v>1</v>
      </c>
      <c r="N165" s="156" t="s">
        <v>41</v>
      </c>
      <c r="P165" s="157">
        <f t="shared" si="11"/>
        <v>0</v>
      </c>
      <c r="Q165" s="157">
        <v>0</v>
      </c>
      <c r="R165" s="157">
        <f t="shared" si="12"/>
        <v>0</v>
      </c>
      <c r="S165" s="157">
        <v>1E-4</v>
      </c>
      <c r="T165" s="158">
        <f t="shared" si="13"/>
        <v>6.5000000000000002E-2</v>
      </c>
      <c r="AR165" s="159" t="s">
        <v>759</v>
      </c>
      <c r="AT165" s="159" t="s">
        <v>373</v>
      </c>
      <c r="AU165" s="159" t="s">
        <v>88</v>
      </c>
      <c r="AY165" s="17" t="s">
        <v>371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7" t="s">
        <v>88</v>
      </c>
      <c r="BK165" s="160">
        <f t="shared" si="19"/>
        <v>0</v>
      </c>
      <c r="BL165" s="17" t="s">
        <v>759</v>
      </c>
      <c r="BM165" s="159" t="s">
        <v>5105</v>
      </c>
    </row>
    <row r="166" spans="2:65" s="1" customFormat="1" ht="24.2" customHeight="1" x14ac:dyDescent="0.2">
      <c r="B166" s="147"/>
      <c r="C166" s="148" t="s">
        <v>494</v>
      </c>
      <c r="D166" s="148" t="s">
        <v>373</v>
      </c>
      <c r="E166" s="149" t="s">
        <v>3602</v>
      </c>
      <c r="F166" s="150" t="s">
        <v>3603</v>
      </c>
      <c r="G166" s="151" t="s">
        <v>513</v>
      </c>
      <c r="H166" s="152">
        <v>8</v>
      </c>
      <c r="I166" s="153"/>
      <c r="J166" s="154">
        <f t="shared" si="10"/>
        <v>0</v>
      </c>
      <c r="K166" s="150"/>
      <c r="L166" s="32"/>
      <c r="M166" s="155" t="s">
        <v>1</v>
      </c>
      <c r="N166" s="156" t="s">
        <v>41</v>
      </c>
      <c r="P166" s="157">
        <f t="shared" si="11"/>
        <v>0</v>
      </c>
      <c r="Q166" s="157">
        <v>0</v>
      </c>
      <c r="R166" s="157">
        <f t="shared" si="12"/>
        <v>0</v>
      </c>
      <c r="S166" s="157">
        <v>0</v>
      </c>
      <c r="T166" s="158">
        <f t="shared" si="13"/>
        <v>0</v>
      </c>
      <c r="AR166" s="159" t="s">
        <v>759</v>
      </c>
      <c r="AT166" s="159" t="s">
        <v>373</v>
      </c>
      <c r="AU166" s="159" t="s">
        <v>88</v>
      </c>
      <c r="AY166" s="17" t="s">
        <v>371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7" t="s">
        <v>88</v>
      </c>
      <c r="BK166" s="160">
        <f t="shared" si="19"/>
        <v>0</v>
      </c>
      <c r="BL166" s="17" t="s">
        <v>759</v>
      </c>
      <c r="BM166" s="159" t="s">
        <v>5106</v>
      </c>
    </row>
    <row r="167" spans="2:65" s="1" customFormat="1" ht="33" customHeight="1" x14ac:dyDescent="0.2">
      <c r="B167" s="147"/>
      <c r="C167" s="148" t="s">
        <v>510</v>
      </c>
      <c r="D167" s="148" t="s">
        <v>373</v>
      </c>
      <c r="E167" s="149" t="s">
        <v>3605</v>
      </c>
      <c r="F167" s="150" t="s">
        <v>3606</v>
      </c>
      <c r="G167" s="151" t="s">
        <v>513</v>
      </c>
      <c r="H167" s="152">
        <v>540</v>
      </c>
      <c r="I167" s="153"/>
      <c r="J167" s="154">
        <f t="shared" si="10"/>
        <v>0</v>
      </c>
      <c r="K167" s="150"/>
      <c r="L167" s="32"/>
      <c r="M167" s="155" t="s">
        <v>1</v>
      </c>
      <c r="N167" s="156" t="s">
        <v>41</v>
      </c>
      <c r="P167" s="157">
        <f t="shared" si="11"/>
        <v>0</v>
      </c>
      <c r="Q167" s="157">
        <v>0</v>
      </c>
      <c r="R167" s="157">
        <f t="shared" si="12"/>
        <v>0</v>
      </c>
      <c r="S167" s="157">
        <v>1E-3</v>
      </c>
      <c r="T167" s="158">
        <f t="shared" si="13"/>
        <v>0.54</v>
      </c>
      <c r="AR167" s="159" t="s">
        <v>759</v>
      </c>
      <c r="AT167" s="159" t="s">
        <v>373</v>
      </c>
      <c r="AU167" s="159" t="s">
        <v>88</v>
      </c>
      <c r="AY167" s="17" t="s">
        <v>371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7" t="s">
        <v>88</v>
      </c>
      <c r="BK167" s="160">
        <f t="shared" si="19"/>
        <v>0</v>
      </c>
      <c r="BL167" s="17" t="s">
        <v>759</v>
      </c>
      <c r="BM167" s="159" t="s">
        <v>5107</v>
      </c>
    </row>
    <row r="168" spans="2:65" s="1" customFormat="1" ht="33" customHeight="1" x14ac:dyDescent="0.2">
      <c r="B168" s="147"/>
      <c r="C168" s="148" t="s">
        <v>516</v>
      </c>
      <c r="D168" s="148" t="s">
        <v>373</v>
      </c>
      <c r="E168" s="149" t="s">
        <v>5108</v>
      </c>
      <c r="F168" s="150" t="s">
        <v>5109</v>
      </c>
      <c r="G168" s="151" t="s">
        <v>1408</v>
      </c>
      <c r="H168" s="199"/>
      <c r="I168" s="153"/>
      <c r="J168" s="154">
        <f t="shared" si="10"/>
        <v>0</v>
      </c>
      <c r="K168" s="150"/>
      <c r="L168" s="32"/>
      <c r="M168" s="155" t="s">
        <v>1</v>
      </c>
      <c r="N168" s="156" t="s">
        <v>41</v>
      </c>
      <c r="P168" s="157">
        <f t="shared" si="11"/>
        <v>0</v>
      </c>
      <c r="Q168" s="157">
        <v>0</v>
      </c>
      <c r="R168" s="157">
        <f t="shared" si="12"/>
        <v>0</v>
      </c>
      <c r="S168" s="157">
        <v>0</v>
      </c>
      <c r="T168" s="158">
        <f t="shared" si="13"/>
        <v>0</v>
      </c>
      <c r="AR168" s="159" t="s">
        <v>377</v>
      </c>
      <c r="AT168" s="159" t="s">
        <v>373</v>
      </c>
      <c r="AU168" s="159" t="s">
        <v>88</v>
      </c>
      <c r="AY168" s="17" t="s">
        <v>371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7" t="s">
        <v>88</v>
      </c>
      <c r="BK168" s="160">
        <f t="shared" si="19"/>
        <v>0</v>
      </c>
      <c r="BL168" s="17" t="s">
        <v>377</v>
      </c>
      <c r="BM168" s="159" t="s">
        <v>5110</v>
      </c>
    </row>
    <row r="169" spans="2:65" s="1" customFormat="1" ht="16.5" customHeight="1" x14ac:dyDescent="0.2">
      <c r="B169" s="147"/>
      <c r="C169" s="148" t="s">
        <v>766</v>
      </c>
      <c r="D169" s="148" t="s">
        <v>373</v>
      </c>
      <c r="E169" s="149" t="s">
        <v>3608</v>
      </c>
      <c r="F169" s="150" t="s">
        <v>3609</v>
      </c>
      <c r="G169" s="151" t="s">
        <v>1408</v>
      </c>
      <c r="H169" s="199"/>
      <c r="I169" s="153"/>
      <c r="J169" s="154">
        <f t="shared" si="10"/>
        <v>0</v>
      </c>
      <c r="K169" s="150"/>
      <c r="L169" s="32"/>
      <c r="M169" s="155" t="s">
        <v>1</v>
      </c>
      <c r="N169" s="156" t="s">
        <v>41</v>
      </c>
      <c r="P169" s="157">
        <f t="shared" si="11"/>
        <v>0</v>
      </c>
      <c r="Q169" s="157">
        <v>0</v>
      </c>
      <c r="R169" s="157">
        <f t="shared" si="12"/>
        <v>0</v>
      </c>
      <c r="S169" s="157">
        <v>0</v>
      </c>
      <c r="T169" s="158">
        <f t="shared" si="13"/>
        <v>0</v>
      </c>
      <c r="AR169" s="159" t="s">
        <v>759</v>
      </c>
      <c r="AT169" s="159" t="s">
        <v>373</v>
      </c>
      <c r="AU169" s="159" t="s">
        <v>88</v>
      </c>
      <c r="AY169" s="17" t="s">
        <v>371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7" t="s">
        <v>88</v>
      </c>
      <c r="BK169" s="160">
        <f t="shared" si="19"/>
        <v>0</v>
      </c>
      <c r="BL169" s="17" t="s">
        <v>759</v>
      </c>
      <c r="BM169" s="159" t="s">
        <v>5111</v>
      </c>
    </row>
    <row r="170" spans="2:65" s="1" customFormat="1" ht="16.5" customHeight="1" x14ac:dyDescent="0.2">
      <c r="B170" s="147"/>
      <c r="C170" s="148" t="s">
        <v>775</v>
      </c>
      <c r="D170" s="148" t="s">
        <v>373</v>
      </c>
      <c r="E170" s="149" t="s">
        <v>3611</v>
      </c>
      <c r="F170" s="150" t="s">
        <v>3612</v>
      </c>
      <c r="G170" s="151" t="s">
        <v>1408</v>
      </c>
      <c r="H170" s="199"/>
      <c r="I170" s="153"/>
      <c r="J170" s="154">
        <f t="shared" si="10"/>
        <v>0</v>
      </c>
      <c r="K170" s="150"/>
      <c r="L170" s="32"/>
      <c r="M170" s="155" t="s">
        <v>1</v>
      </c>
      <c r="N170" s="156" t="s">
        <v>41</v>
      </c>
      <c r="P170" s="157">
        <f t="shared" si="11"/>
        <v>0</v>
      </c>
      <c r="Q170" s="157">
        <v>0</v>
      </c>
      <c r="R170" s="157">
        <f t="shared" si="12"/>
        <v>0</v>
      </c>
      <c r="S170" s="157">
        <v>0</v>
      </c>
      <c r="T170" s="158">
        <f t="shared" si="13"/>
        <v>0</v>
      </c>
      <c r="AR170" s="159" t="s">
        <v>1185</v>
      </c>
      <c r="AT170" s="159" t="s">
        <v>373</v>
      </c>
      <c r="AU170" s="159" t="s">
        <v>88</v>
      </c>
      <c r="AY170" s="17" t="s">
        <v>371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7" t="s">
        <v>88</v>
      </c>
      <c r="BK170" s="160">
        <f t="shared" si="19"/>
        <v>0</v>
      </c>
      <c r="BL170" s="17" t="s">
        <v>1185</v>
      </c>
      <c r="BM170" s="159" t="s">
        <v>5112</v>
      </c>
    </row>
    <row r="171" spans="2:65" s="1" customFormat="1" ht="16.5" customHeight="1" x14ac:dyDescent="0.2">
      <c r="B171" s="147"/>
      <c r="C171" s="148" t="s">
        <v>784</v>
      </c>
      <c r="D171" s="148" t="s">
        <v>373</v>
      </c>
      <c r="E171" s="149" t="s">
        <v>3614</v>
      </c>
      <c r="F171" s="150" t="s">
        <v>3615</v>
      </c>
      <c r="G171" s="151" t="s">
        <v>1408</v>
      </c>
      <c r="H171" s="199"/>
      <c r="I171" s="153"/>
      <c r="J171" s="154">
        <f t="shared" si="10"/>
        <v>0</v>
      </c>
      <c r="K171" s="150"/>
      <c r="L171" s="32"/>
      <c r="M171" s="155" t="s">
        <v>1</v>
      </c>
      <c r="N171" s="156" t="s">
        <v>41</v>
      </c>
      <c r="P171" s="157">
        <f t="shared" si="11"/>
        <v>0</v>
      </c>
      <c r="Q171" s="157">
        <v>0</v>
      </c>
      <c r="R171" s="157">
        <f t="shared" si="12"/>
        <v>0</v>
      </c>
      <c r="S171" s="157">
        <v>0</v>
      </c>
      <c r="T171" s="158">
        <f t="shared" si="13"/>
        <v>0</v>
      </c>
      <c r="AR171" s="159" t="s">
        <v>759</v>
      </c>
      <c r="AT171" s="159" t="s">
        <v>373</v>
      </c>
      <c r="AU171" s="159" t="s">
        <v>88</v>
      </c>
      <c r="AY171" s="17" t="s">
        <v>371</v>
      </c>
      <c r="BE171" s="160">
        <f t="shared" si="14"/>
        <v>0</v>
      </c>
      <c r="BF171" s="160">
        <f t="shared" si="15"/>
        <v>0</v>
      </c>
      <c r="BG171" s="160">
        <f t="shared" si="16"/>
        <v>0</v>
      </c>
      <c r="BH171" s="160">
        <f t="shared" si="17"/>
        <v>0</v>
      </c>
      <c r="BI171" s="160">
        <f t="shared" si="18"/>
        <v>0</v>
      </c>
      <c r="BJ171" s="17" t="s">
        <v>88</v>
      </c>
      <c r="BK171" s="160">
        <f t="shared" si="19"/>
        <v>0</v>
      </c>
      <c r="BL171" s="17" t="s">
        <v>759</v>
      </c>
      <c r="BM171" s="159" t="s">
        <v>5113</v>
      </c>
    </row>
    <row r="172" spans="2:65" s="11" customFormat="1" ht="22.9" customHeight="1" x14ac:dyDescent="0.2">
      <c r="B172" s="136"/>
      <c r="D172" s="137" t="s">
        <v>74</v>
      </c>
      <c r="E172" s="145" t="s">
        <v>5114</v>
      </c>
      <c r="F172" s="145" t="s">
        <v>5115</v>
      </c>
      <c r="I172" s="139"/>
      <c r="J172" s="146">
        <f>BK172</f>
        <v>0</v>
      </c>
      <c r="L172" s="136"/>
      <c r="M172" s="140"/>
      <c r="P172" s="141">
        <f>SUM(P173:P199)</f>
        <v>0</v>
      </c>
      <c r="R172" s="141">
        <f>SUM(R173:R199)</f>
        <v>0.53480000000000005</v>
      </c>
      <c r="T172" s="142">
        <f>SUM(T173:T199)</f>
        <v>0</v>
      </c>
      <c r="AR172" s="137" t="s">
        <v>384</v>
      </c>
      <c r="AT172" s="143" t="s">
        <v>74</v>
      </c>
      <c r="AU172" s="143" t="s">
        <v>82</v>
      </c>
      <c r="AY172" s="137" t="s">
        <v>371</v>
      </c>
      <c r="BK172" s="144">
        <f>SUM(BK173:BK199)</f>
        <v>0</v>
      </c>
    </row>
    <row r="173" spans="2:65" s="1" customFormat="1" ht="24.2" customHeight="1" x14ac:dyDescent="0.2">
      <c r="B173" s="147"/>
      <c r="C173" s="148" t="s">
        <v>522</v>
      </c>
      <c r="D173" s="148" t="s">
        <v>373</v>
      </c>
      <c r="E173" s="149" t="s">
        <v>5116</v>
      </c>
      <c r="F173" s="150" t="s">
        <v>5117</v>
      </c>
      <c r="G173" s="151" t="s">
        <v>489</v>
      </c>
      <c r="H173" s="152">
        <v>425</v>
      </c>
      <c r="I173" s="153"/>
      <c r="J173" s="154">
        <f t="shared" ref="J173:J199" si="20">ROUND(I173*H173,2)</f>
        <v>0</v>
      </c>
      <c r="K173" s="150"/>
      <c r="L173" s="32"/>
      <c r="M173" s="155" t="s">
        <v>1</v>
      </c>
      <c r="N173" s="156" t="s">
        <v>41</v>
      </c>
      <c r="P173" s="157">
        <f t="shared" ref="P173:P199" si="21">O173*H173</f>
        <v>0</v>
      </c>
      <c r="Q173" s="157">
        <v>0</v>
      </c>
      <c r="R173" s="157">
        <f t="shared" ref="R173:R199" si="22">Q173*H173</f>
        <v>0</v>
      </c>
      <c r="S173" s="157">
        <v>0</v>
      </c>
      <c r="T173" s="158">
        <f t="shared" ref="T173:T199" si="23">S173*H173</f>
        <v>0</v>
      </c>
      <c r="AR173" s="159" t="s">
        <v>759</v>
      </c>
      <c r="AT173" s="159" t="s">
        <v>373</v>
      </c>
      <c r="AU173" s="159" t="s">
        <v>88</v>
      </c>
      <c r="AY173" s="17" t="s">
        <v>371</v>
      </c>
      <c r="BE173" s="160">
        <f t="shared" ref="BE173:BE199" si="24">IF(N173="základná",J173,0)</f>
        <v>0</v>
      </c>
      <c r="BF173" s="160">
        <f t="shared" ref="BF173:BF199" si="25">IF(N173="znížená",J173,0)</f>
        <v>0</v>
      </c>
      <c r="BG173" s="160">
        <f t="shared" ref="BG173:BG199" si="26">IF(N173="zákl. prenesená",J173,0)</f>
        <v>0</v>
      </c>
      <c r="BH173" s="160">
        <f t="shared" ref="BH173:BH199" si="27">IF(N173="zníž. prenesená",J173,0)</f>
        <v>0</v>
      </c>
      <c r="BI173" s="160">
        <f t="shared" ref="BI173:BI199" si="28">IF(N173="nulová",J173,0)</f>
        <v>0</v>
      </c>
      <c r="BJ173" s="17" t="s">
        <v>88</v>
      </c>
      <c r="BK173" s="160">
        <f t="shared" ref="BK173:BK199" si="29">ROUND(I173*H173,2)</f>
        <v>0</v>
      </c>
      <c r="BL173" s="17" t="s">
        <v>759</v>
      </c>
      <c r="BM173" s="159" t="s">
        <v>5118</v>
      </c>
    </row>
    <row r="174" spans="2:65" s="1" customFormat="1" ht="12" x14ac:dyDescent="0.2">
      <c r="B174" s="147"/>
      <c r="C174" s="148" t="s">
        <v>527</v>
      </c>
      <c r="D174" s="148" t="s">
        <v>373</v>
      </c>
      <c r="E174" s="149" t="s">
        <v>5119</v>
      </c>
      <c r="F174" s="150" t="s">
        <v>5120</v>
      </c>
      <c r="G174" s="151" t="s">
        <v>513</v>
      </c>
      <c r="H174" s="152">
        <v>8</v>
      </c>
      <c r="I174" s="153"/>
      <c r="J174" s="154">
        <f t="shared" si="20"/>
        <v>0</v>
      </c>
      <c r="K174" s="150"/>
      <c r="L174" s="32"/>
      <c r="M174" s="155" t="s">
        <v>1</v>
      </c>
      <c r="N174" s="156" t="s">
        <v>41</v>
      </c>
      <c r="P174" s="157">
        <f t="shared" si="21"/>
        <v>0</v>
      </c>
      <c r="Q174" s="157">
        <v>0</v>
      </c>
      <c r="R174" s="157">
        <f t="shared" si="22"/>
        <v>0</v>
      </c>
      <c r="S174" s="157">
        <v>0</v>
      </c>
      <c r="T174" s="158">
        <f t="shared" si="23"/>
        <v>0</v>
      </c>
      <c r="AR174" s="159" t="s">
        <v>759</v>
      </c>
      <c r="AT174" s="159" t="s">
        <v>373</v>
      </c>
      <c r="AU174" s="159" t="s">
        <v>88</v>
      </c>
      <c r="AY174" s="17" t="s">
        <v>371</v>
      </c>
      <c r="BE174" s="160">
        <f t="shared" si="24"/>
        <v>0</v>
      </c>
      <c r="BF174" s="160">
        <f t="shared" si="25"/>
        <v>0</v>
      </c>
      <c r="BG174" s="160">
        <f t="shared" si="26"/>
        <v>0</v>
      </c>
      <c r="BH174" s="160">
        <f t="shared" si="27"/>
        <v>0</v>
      </c>
      <c r="BI174" s="160">
        <f t="shared" si="28"/>
        <v>0</v>
      </c>
      <c r="BJ174" s="17" t="s">
        <v>88</v>
      </c>
      <c r="BK174" s="160">
        <f t="shared" si="29"/>
        <v>0</v>
      </c>
      <c r="BL174" s="17" t="s">
        <v>759</v>
      </c>
      <c r="BM174" s="159" t="s">
        <v>5121</v>
      </c>
    </row>
    <row r="175" spans="2:65" s="1" customFormat="1" ht="24.2" customHeight="1" x14ac:dyDescent="0.2">
      <c r="B175" s="147"/>
      <c r="C175" s="189" t="s">
        <v>533</v>
      </c>
      <c r="D175" s="189" t="s">
        <v>891</v>
      </c>
      <c r="E175" s="190" t="s">
        <v>5122</v>
      </c>
      <c r="F175" s="191" t="s">
        <v>5123</v>
      </c>
      <c r="G175" s="192" t="s">
        <v>489</v>
      </c>
      <c r="H175" s="193">
        <v>15</v>
      </c>
      <c r="I175" s="194"/>
      <c r="J175" s="195">
        <f t="shared" si="20"/>
        <v>0</v>
      </c>
      <c r="K175" s="191"/>
      <c r="L175" s="196"/>
      <c r="M175" s="197" t="s">
        <v>1</v>
      </c>
      <c r="N175" s="198" t="s">
        <v>41</v>
      </c>
      <c r="P175" s="157">
        <f t="shared" si="21"/>
        <v>0</v>
      </c>
      <c r="Q175" s="157">
        <v>2.9999999999999997E-4</v>
      </c>
      <c r="R175" s="157">
        <f t="shared" si="22"/>
        <v>4.4999999999999997E-3</v>
      </c>
      <c r="S175" s="157">
        <v>0</v>
      </c>
      <c r="T175" s="158">
        <f t="shared" si="23"/>
        <v>0</v>
      </c>
      <c r="AR175" s="159" t="s">
        <v>1185</v>
      </c>
      <c r="AT175" s="159" t="s">
        <v>891</v>
      </c>
      <c r="AU175" s="159" t="s">
        <v>88</v>
      </c>
      <c r="AY175" s="17" t="s">
        <v>371</v>
      </c>
      <c r="BE175" s="160">
        <f t="shared" si="24"/>
        <v>0</v>
      </c>
      <c r="BF175" s="160">
        <f t="shared" si="25"/>
        <v>0</v>
      </c>
      <c r="BG175" s="160">
        <f t="shared" si="26"/>
        <v>0</v>
      </c>
      <c r="BH175" s="160">
        <f t="shared" si="27"/>
        <v>0</v>
      </c>
      <c r="BI175" s="160">
        <f t="shared" si="28"/>
        <v>0</v>
      </c>
      <c r="BJ175" s="17" t="s">
        <v>88</v>
      </c>
      <c r="BK175" s="160">
        <f t="shared" si="29"/>
        <v>0</v>
      </c>
      <c r="BL175" s="17" t="s">
        <v>1185</v>
      </c>
      <c r="BM175" s="159" t="s">
        <v>5124</v>
      </c>
    </row>
    <row r="176" spans="2:65" s="1" customFormat="1" ht="16.5" customHeight="1" x14ac:dyDescent="0.2">
      <c r="B176" s="147"/>
      <c r="C176" s="148" t="s">
        <v>538</v>
      </c>
      <c r="D176" s="148" t="s">
        <v>373</v>
      </c>
      <c r="E176" s="149" t="s">
        <v>5125</v>
      </c>
      <c r="F176" s="150" t="s">
        <v>5126</v>
      </c>
      <c r="G176" s="151" t="s">
        <v>513</v>
      </c>
      <c r="H176" s="152">
        <v>1</v>
      </c>
      <c r="I176" s="153"/>
      <c r="J176" s="154">
        <f t="shared" si="20"/>
        <v>0</v>
      </c>
      <c r="K176" s="150"/>
      <c r="L176" s="32"/>
      <c r="M176" s="155" t="s">
        <v>1</v>
      </c>
      <c r="N176" s="156" t="s">
        <v>41</v>
      </c>
      <c r="P176" s="157">
        <f t="shared" si="21"/>
        <v>0</v>
      </c>
      <c r="Q176" s="157">
        <v>0</v>
      </c>
      <c r="R176" s="157">
        <f t="shared" si="22"/>
        <v>0</v>
      </c>
      <c r="S176" s="157">
        <v>0</v>
      </c>
      <c r="T176" s="158">
        <f t="shared" si="23"/>
        <v>0</v>
      </c>
      <c r="AR176" s="159" t="s">
        <v>759</v>
      </c>
      <c r="AT176" s="159" t="s">
        <v>373</v>
      </c>
      <c r="AU176" s="159" t="s">
        <v>88</v>
      </c>
      <c r="AY176" s="17" t="s">
        <v>371</v>
      </c>
      <c r="BE176" s="160">
        <f t="shared" si="24"/>
        <v>0</v>
      </c>
      <c r="BF176" s="160">
        <f t="shared" si="25"/>
        <v>0</v>
      </c>
      <c r="BG176" s="160">
        <f t="shared" si="26"/>
        <v>0</v>
      </c>
      <c r="BH176" s="160">
        <f t="shared" si="27"/>
        <v>0</v>
      </c>
      <c r="BI176" s="160">
        <f t="shared" si="28"/>
        <v>0</v>
      </c>
      <c r="BJ176" s="17" t="s">
        <v>88</v>
      </c>
      <c r="BK176" s="160">
        <f t="shared" si="29"/>
        <v>0</v>
      </c>
      <c r="BL176" s="17" t="s">
        <v>759</v>
      </c>
      <c r="BM176" s="159" t="s">
        <v>5127</v>
      </c>
    </row>
    <row r="177" spans="2:65" s="1" customFormat="1" ht="33" customHeight="1" x14ac:dyDescent="0.2">
      <c r="B177" s="147"/>
      <c r="C177" s="189" t="s">
        <v>544</v>
      </c>
      <c r="D177" s="189" t="s">
        <v>891</v>
      </c>
      <c r="E177" s="190" t="s">
        <v>5128</v>
      </c>
      <c r="F177" s="191" t="s">
        <v>5129</v>
      </c>
      <c r="G177" s="192" t="s">
        <v>513</v>
      </c>
      <c r="H177" s="193">
        <v>1</v>
      </c>
      <c r="I177" s="194"/>
      <c r="J177" s="195">
        <f t="shared" si="20"/>
        <v>0</v>
      </c>
      <c r="K177" s="191"/>
      <c r="L177" s="196"/>
      <c r="M177" s="197" t="s">
        <v>1</v>
      </c>
      <c r="N177" s="198" t="s">
        <v>41</v>
      </c>
      <c r="P177" s="157">
        <f t="shared" si="21"/>
        <v>0</v>
      </c>
      <c r="Q177" s="157">
        <v>2.9999999999999997E-4</v>
      </c>
      <c r="R177" s="157">
        <f t="shared" si="22"/>
        <v>2.9999999999999997E-4</v>
      </c>
      <c r="S177" s="157">
        <v>0</v>
      </c>
      <c r="T177" s="158">
        <f t="shared" si="23"/>
        <v>0</v>
      </c>
      <c r="AR177" s="159" t="s">
        <v>1185</v>
      </c>
      <c r="AT177" s="159" t="s">
        <v>891</v>
      </c>
      <c r="AU177" s="159" t="s">
        <v>88</v>
      </c>
      <c r="AY177" s="17" t="s">
        <v>371</v>
      </c>
      <c r="BE177" s="160">
        <f t="shared" si="24"/>
        <v>0</v>
      </c>
      <c r="BF177" s="160">
        <f t="shared" si="25"/>
        <v>0</v>
      </c>
      <c r="BG177" s="160">
        <f t="shared" si="26"/>
        <v>0</v>
      </c>
      <c r="BH177" s="160">
        <f t="shared" si="27"/>
        <v>0</v>
      </c>
      <c r="BI177" s="160">
        <f t="shared" si="28"/>
        <v>0</v>
      </c>
      <c r="BJ177" s="17" t="s">
        <v>88</v>
      </c>
      <c r="BK177" s="160">
        <f t="shared" si="29"/>
        <v>0</v>
      </c>
      <c r="BL177" s="17" t="s">
        <v>1185</v>
      </c>
      <c r="BM177" s="159" t="s">
        <v>5130</v>
      </c>
    </row>
    <row r="178" spans="2:65" s="1" customFormat="1" ht="37.9" customHeight="1" x14ac:dyDescent="0.2">
      <c r="B178" s="147"/>
      <c r="C178" s="148" t="s">
        <v>552</v>
      </c>
      <c r="D178" s="148" t="s">
        <v>373</v>
      </c>
      <c r="E178" s="149" t="s">
        <v>5131</v>
      </c>
      <c r="F178" s="150" t="s">
        <v>5132</v>
      </c>
      <c r="G178" s="151" t="s">
        <v>513</v>
      </c>
      <c r="H178" s="152">
        <v>13</v>
      </c>
      <c r="I178" s="153"/>
      <c r="J178" s="154">
        <f t="shared" si="20"/>
        <v>0</v>
      </c>
      <c r="K178" s="150"/>
      <c r="L178" s="32"/>
      <c r="M178" s="155" t="s">
        <v>1</v>
      </c>
      <c r="N178" s="156" t="s">
        <v>41</v>
      </c>
      <c r="P178" s="157">
        <f t="shared" si="21"/>
        <v>0</v>
      </c>
      <c r="Q178" s="157">
        <v>0</v>
      </c>
      <c r="R178" s="157">
        <f t="shared" si="22"/>
        <v>0</v>
      </c>
      <c r="S178" s="157">
        <v>0</v>
      </c>
      <c r="T178" s="158">
        <f t="shared" si="23"/>
        <v>0</v>
      </c>
      <c r="AR178" s="159" t="s">
        <v>759</v>
      </c>
      <c r="AT178" s="159" t="s">
        <v>373</v>
      </c>
      <c r="AU178" s="159" t="s">
        <v>88</v>
      </c>
      <c r="AY178" s="17" t="s">
        <v>371</v>
      </c>
      <c r="BE178" s="160">
        <f t="shared" si="24"/>
        <v>0</v>
      </c>
      <c r="BF178" s="160">
        <f t="shared" si="25"/>
        <v>0</v>
      </c>
      <c r="BG178" s="160">
        <f t="shared" si="26"/>
        <v>0</v>
      </c>
      <c r="BH178" s="160">
        <f t="shared" si="27"/>
        <v>0</v>
      </c>
      <c r="BI178" s="160">
        <f t="shared" si="28"/>
        <v>0</v>
      </c>
      <c r="BJ178" s="17" t="s">
        <v>88</v>
      </c>
      <c r="BK178" s="160">
        <f t="shared" si="29"/>
        <v>0</v>
      </c>
      <c r="BL178" s="17" t="s">
        <v>759</v>
      </c>
      <c r="BM178" s="159" t="s">
        <v>5133</v>
      </c>
    </row>
    <row r="179" spans="2:65" s="1" customFormat="1" ht="24.2" customHeight="1" x14ac:dyDescent="0.2">
      <c r="B179" s="147"/>
      <c r="C179" s="189" t="s">
        <v>560</v>
      </c>
      <c r="D179" s="189" t="s">
        <v>891</v>
      </c>
      <c r="E179" s="190" t="s">
        <v>5134</v>
      </c>
      <c r="F179" s="191" t="s">
        <v>5135</v>
      </c>
      <c r="G179" s="192" t="s">
        <v>513</v>
      </c>
      <c r="H179" s="193">
        <v>13</v>
      </c>
      <c r="I179" s="194"/>
      <c r="J179" s="195">
        <f t="shared" si="20"/>
        <v>0</v>
      </c>
      <c r="K179" s="191"/>
      <c r="L179" s="196"/>
      <c r="M179" s="197" t="s">
        <v>1</v>
      </c>
      <c r="N179" s="198" t="s">
        <v>41</v>
      </c>
      <c r="P179" s="157">
        <f t="shared" si="21"/>
        <v>0</v>
      </c>
      <c r="Q179" s="157">
        <v>2.9999999999999997E-4</v>
      </c>
      <c r="R179" s="157">
        <f t="shared" si="22"/>
        <v>3.8999999999999998E-3</v>
      </c>
      <c r="S179" s="157">
        <v>0</v>
      </c>
      <c r="T179" s="158">
        <f t="shared" si="23"/>
        <v>0</v>
      </c>
      <c r="AR179" s="159" t="s">
        <v>1185</v>
      </c>
      <c r="AT179" s="159" t="s">
        <v>891</v>
      </c>
      <c r="AU179" s="159" t="s">
        <v>88</v>
      </c>
      <c r="AY179" s="17" t="s">
        <v>371</v>
      </c>
      <c r="BE179" s="160">
        <f t="shared" si="24"/>
        <v>0</v>
      </c>
      <c r="BF179" s="160">
        <f t="shared" si="25"/>
        <v>0</v>
      </c>
      <c r="BG179" s="160">
        <f t="shared" si="26"/>
        <v>0</v>
      </c>
      <c r="BH179" s="160">
        <f t="shared" si="27"/>
        <v>0</v>
      </c>
      <c r="BI179" s="160">
        <f t="shared" si="28"/>
        <v>0</v>
      </c>
      <c r="BJ179" s="17" t="s">
        <v>88</v>
      </c>
      <c r="BK179" s="160">
        <f t="shared" si="29"/>
        <v>0</v>
      </c>
      <c r="BL179" s="17" t="s">
        <v>1185</v>
      </c>
      <c r="BM179" s="159" t="s">
        <v>5136</v>
      </c>
    </row>
    <row r="180" spans="2:65" s="1" customFormat="1" ht="24.2" customHeight="1" x14ac:dyDescent="0.2">
      <c r="B180" s="147"/>
      <c r="C180" s="148" t="s">
        <v>640</v>
      </c>
      <c r="D180" s="148" t="s">
        <v>373</v>
      </c>
      <c r="E180" s="149" t="s">
        <v>5137</v>
      </c>
      <c r="F180" s="150" t="s">
        <v>5138</v>
      </c>
      <c r="G180" s="151" t="s">
        <v>513</v>
      </c>
      <c r="H180" s="152">
        <v>265</v>
      </c>
      <c r="I180" s="153"/>
      <c r="J180" s="154">
        <f t="shared" si="20"/>
        <v>0</v>
      </c>
      <c r="K180" s="150"/>
      <c r="L180" s="32"/>
      <c r="M180" s="155" t="s">
        <v>1</v>
      </c>
      <c r="N180" s="156" t="s">
        <v>41</v>
      </c>
      <c r="P180" s="157">
        <f t="shared" si="21"/>
        <v>0</v>
      </c>
      <c r="Q180" s="157">
        <v>0</v>
      </c>
      <c r="R180" s="157">
        <f t="shared" si="22"/>
        <v>0</v>
      </c>
      <c r="S180" s="157">
        <v>0</v>
      </c>
      <c r="T180" s="158">
        <f t="shared" si="23"/>
        <v>0</v>
      </c>
      <c r="AR180" s="159" t="s">
        <v>759</v>
      </c>
      <c r="AT180" s="159" t="s">
        <v>373</v>
      </c>
      <c r="AU180" s="159" t="s">
        <v>88</v>
      </c>
      <c r="AY180" s="17" t="s">
        <v>371</v>
      </c>
      <c r="BE180" s="160">
        <f t="shared" si="24"/>
        <v>0</v>
      </c>
      <c r="BF180" s="160">
        <f t="shared" si="25"/>
        <v>0</v>
      </c>
      <c r="BG180" s="160">
        <f t="shared" si="26"/>
        <v>0</v>
      </c>
      <c r="BH180" s="160">
        <f t="shared" si="27"/>
        <v>0</v>
      </c>
      <c r="BI180" s="160">
        <f t="shared" si="28"/>
        <v>0</v>
      </c>
      <c r="BJ180" s="17" t="s">
        <v>88</v>
      </c>
      <c r="BK180" s="160">
        <f t="shared" si="29"/>
        <v>0</v>
      </c>
      <c r="BL180" s="17" t="s">
        <v>759</v>
      </c>
      <c r="BM180" s="159" t="s">
        <v>5139</v>
      </c>
    </row>
    <row r="181" spans="2:65" s="1" customFormat="1" ht="24.2" customHeight="1" x14ac:dyDescent="0.2">
      <c r="B181" s="147"/>
      <c r="C181" s="189" t="s">
        <v>645</v>
      </c>
      <c r="D181" s="189" t="s">
        <v>891</v>
      </c>
      <c r="E181" s="190" t="s">
        <v>5140</v>
      </c>
      <c r="F181" s="191" t="s">
        <v>5141</v>
      </c>
      <c r="G181" s="192" t="s">
        <v>513</v>
      </c>
      <c r="H181" s="193">
        <v>265</v>
      </c>
      <c r="I181" s="194"/>
      <c r="J181" s="195">
        <f t="shared" si="20"/>
        <v>0</v>
      </c>
      <c r="K181" s="191"/>
      <c r="L181" s="196"/>
      <c r="M181" s="197" t="s">
        <v>1</v>
      </c>
      <c r="N181" s="198" t="s">
        <v>41</v>
      </c>
      <c r="P181" s="157">
        <f t="shared" si="21"/>
        <v>0</v>
      </c>
      <c r="Q181" s="157">
        <v>4.0000000000000002E-4</v>
      </c>
      <c r="R181" s="157">
        <f t="shared" si="22"/>
        <v>0.10600000000000001</v>
      </c>
      <c r="S181" s="157">
        <v>0</v>
      </c>
      <c r="T181" s="158">
        <f t="shared" si="23"/>
        <v>0</v>
      </c>
      <c r="AR181" s="159" t="s">
        <v>1185</v>
      </c>
      <c r="AT181" s="159" t="s">
        <v>891</v>
      </c>
      <c r="AU181" s="159" t="s">
        <v>88</v>
      </c>
      <c r="AY181" s="17" t="s">
        <v>371</v>
      </c>
      <c r="BE181" s="160">
        <f t="shared" si="24"/>
        <v>0</v>
      </c>
      <c r="BF181" s="160">
        <f t="shared" si="25"/>
        <v>0</v>
      </c>
      <c r="BG181" s="160">
        <f t="shared" si="26"/>
        <v>0</v>
      </c>
      <c r="BH181" s="160">
        <f t="shared" si="27"/>
        <v>0</v>
      </c>
      <c r="BI181" s="160">
        <f t="shared" si="28"/>
        <v>0</v>
      </c>
      <c r="BJ181" s="17" t="s">
        <v>88</v>
      </c>
      <c r="BK181" s="160">
        <f t="shared" si="29"/>
        <v>0</v>
      </c>
      <c r="BL181" s="17" t="s">
        <v>1185</v>
      </c>
      <c r="BM181" s="159" t="s">
        <v>5142</v>
      </c>
    </row>
    <row r="182" spans="2:65" s="1" customFormat="1" ht="24.2" customHeight="1" x14ac:dyDescent="0.2">
      <c r="B182" s="147"/>
      <c r="C182" s="148" t="s">
        <v>650</v>
      </c>
      <c r="D182" s="148" t="s">
        <v>373</v>
      </c>
      <c r="E182" s="149" t="s">
        <v>5143</v>
      </c>
      <c r="F182" s="150" t="s">
        <v>5144</v>
      </c>
      <c r="G182" s="151" t="s">
        <v>513</v>
      </c>
      <c r="H182" s="152">
        <v>554</v>
      </c>
      <c r="I182" s="153"/>
      <c r="J182" s="154">
        <f t="shared" si="20"/>
        <v>0</v>
      </c>
      <c r="K182" s="150"/>
      <c r="L182" s="32"/>
      <c r="M182" s="155" t="s">
        <v>1</v>
      </c>
      <c r="N182" s="156" t="s">
        <v>41</v>
      </c>
      <c r="P182" s="157">
        <f t="shared" si="21"/>
        <v>0</v>
      </c>
      <c r="Q182" s="157">
        <v>0</v>
      </c>
      <c r="R182" s="157">
        <f t="shared" si="22"/>
        <v>0</v>
      </c>
      <c r="S182" s="157">
        <v>0</v>
      </c>
      <c r="T182" s="158">
        <f t="shared" si="23"/>
        <v>0</v>
      </c>
      <c r="AR182" s="159" t="s">
        <v>759</v>
      </c>
      <c r="AT182" s="159" t="s">
        <v>373</v>
      </c>
      <c r="AU182" s="159" t="s">
        <v>88</v>
      </c>
      <c r="AY182" s="17" t="s">
        <v>371</v>
      </c>
      <c r="BE182" s="160">
        <f t="shared" si="24"/>
        <v>0</v>
      </c>
      <c r="BF182" s="160">
        <f t="shared" si="25"/>
        <v>0</v>
      </c>
      <c r="BG182" s="160">
        <f t="shared" si="26"/>
        <v>0</v>
      </c>
      <c r="BH182" s="160">
        <f t="shared" si="27"/>
        <v>0</v>
      </c>
      <c r="BI182" s="160">
        <f t="shared" si="28"/>
        <v>0</v>
      </c>
      <c r="BJ182" s="17" t="s">
        <v>88</v>
      </c>
      <c r="BK182" s="160">
        <f t="shared" si="29"/>
        <v>0</v>
      </c>
      <c r="BL182" s="17" t="s">
        <v>759</v>
      </c>
      <c r="BM182" s="159" t="s">
        <v>5145</v>
      </c>
    </row>
    <row r="183" spans="2:65" s="1" customFormat="1" ht="24.2" customHeight="1" x14ac:dyDescent="0.2">
      <c r="B183" s="147"/>
      <c r="C183" s="189" t="s">
        <v>658</v>
      </c>
      <c r="D183" s="189" t="s">
        <v>891</v>
      </c>
      <c r="E183" s="190" t="s">
        <v>5146</v>
      </c>
      <c r="F183" s="191" t="s">
        <v>5147</v>
      </c>
      <c r="G183" s="192" t="s">
        <v>513</v>
      </c>
      <c r="H183" s="193">
        <v>554</v>
      </c>
      <c r="I183" s="194"/>
      <c r="J183" s="195">
        <f t="shared" si="20"/>
        <v>0</v>
      </c>
      <c r="K183" s="191"/>
      <c r="L183" s="196"/>
      <c r="M183" s="197" t="s">
        <v>1</v>
      </c>
      <c r="N183" s="198" t="s">
        <v>41</v>
      </c>
      <c r="P183" s="157">
        <f t="shared" si="21"/>
        <v>0</v>
      </c>
      <c r="Q183" s="157">
        <v>5.0000000000000002E-5</v>
      </c>
      <c r="R183" s="157">
        <f t="shared" si="22"/>
        <v>2.7700000000000002E-2</v>
      </c>
      <c r="S183" s="157">
        <v>0</v>
      </c>
      <c r="T183" s="158">
        <f t="shared" si="23"/>
        <v>0</v>
      </c>
      <c r="AR183" s="159" t="s">
        <v>1185</v>
      </c>
      <c r="AT183" s="159" t="s">
        <v>891</v>
      </c>
      <c r="AU183" s="159" t="s">
        <v>88</v>
      </c>
      <c r="AY183" s="17" t="s">
        <v>371</v>
      </c>
      <c r="BE183" s="160">
        <f t="shared" si="24"/>
        <v>0</v>
      </c>
      <c r="BF183" s="160">
        <f t="shared" si="25"/>
        <v>0</v>
      </c>
      <c r="BG183" s="160">
        <f t="shared" si="26"/>
        <v>0</v>
      </c>
      <c r="BH183" s="160">
        <f t="shared" si="27"/>
        <v>0</v>
      </c>
      <c r="BI183" s="160">
        <f t="shared" si="28"/>
        <v>0</v>
      </c>
      <c r="BJ183" s="17" t="s">
        <v>88</v>
      </c>
      <c r="BK183" s="160">
        <f t="shared" si="29"/>
        <v>0</v>
      </c>
      <c r="BL183" s="17" t="s">
        <v>1185</v>
      </c>
      <c r="BM183" s="159" t="s">
        <v>5148</v>
      </c>
    </row>
    <row r="184" spans="2:65" s="1" customFormat="1" ht="24.2" customHeight="1" x14ac:dyDescent="0.2">
      <c r="B184" s="147"/>
      <c r="C184" s="148" t="s">
        <v>606</v>
      </c>
      <c r="D184" s="148" t="s">
        <v>373</v>
      </c>
      <c r="E184" s="149" t="s">
        <v>5149</v>
      </c>
      <c r="F184" s="150" t="s">
        <v>5150</v>
      </c>
      <c r="G184" s="151" t="s">
        <v>489</v>
      </c>
      <c r="H184" s="152">
        <v>6350</v>
      </c>
      <c r="I184" s="153"/>
      <c r="J184" s="154">
        <f t="shared" si="20"/>
        <v>0</v>
      </c>
      <c r="K184" s="150"/>
      <c r="L184" s="32"/>
      <c r="M184" s="155" t="s">
        <v>1</v>
      </c>
      <c r="N184" s="156" t="s">
        <v>41</v>
      </c>
      <c r="P184" s="157">
        <f t="shared" si="21"/>
        <v>0</v>
      </c>
      <c r="Q184" s="157">
        <v>0</v>
      </c>
      <c r="R184" s="157">
        <f t="shared" si="22"/>
        <v>0</v>
      </c>
      <c r="S184" s="157">
        <v>0</v>
      </c>
      <c r="T184" s="158">
        <f t="shared" si="23"/>
        <v>0</v>
      </c>
      <c r="AR184" s="159" t="s">
        <v>759</v>
      </c>
      <c r="AT184" s="159" t="s">
        <v>373</v>
      </c>
      <c r="AU184" s="159" t="s">
        <v>88</v>
      </c>
      <c r="AY184" s="17" t="s">
        <v>371</v>
      </c>
      <c r="BE184" s="160">
        <f t="shared" si="24"/>
        <v>0</v>
      </c>
      <c r="BF184" s="160">
        <f t="shared" si="25"/>
        <v>0</v>
      </c>
      <c r="BG184" s="160">
        <f t="shared" si="26"/>
        <v>0</v>
      </c>
      <c r="BH184" s="160">
        <f t="shared" si="27"/>
        <v>0</v>
      </c>
      <c r="BI184" s="160">
        <f t="shared" si="28"/>
        <v>0</v>
      </c>
      <c r="BJ184" s="17" t="s">
        <v>88</v>
      </c>
      <c r="BK184" s="160">
        <f t="shared" si="29"/>
        <v>0</v>
      </c>
      <c r="BL184" s="17" t="s">
        <v>759</v>
      </c>
      <c r="BM184" s="159" t="s">
        <v>5151</v>
      </c>
    </row>
    <row r="185" spans="2:65" s="1" customFormat="1" ht="24.2" customHeight="1" x14ac:dyDescent="0.2">
      <c r="B185" s="147"/>
      <c r="C185" s="189" t="s">
        <v>612</v>
      </c>
      <c r="D185" s="189" t="s">
        <v>891</v>
      </c>
      <c r="E185" s="190" t="s">
        <v>5152</v>
      </c>
      <c r="F185" s="191" t="s">
        <v>5153</v>
      </c>
      <c r="G185" s="192" t="s">
        <v>489</v>
      </c>
      <c r="H185" s="193">
        <v>6350</v>
      </c>
      <c r="I185" s="194"/>
      <c r="J185" s="195">
        <f t="shared" si="20"/>
        <v>0</v>
      </c>
      <c r="K185" s="191"/>
      <c r="L185" s="196"/>
      <c r="M185" s="197" t="s">
        <v>1</v>
      </c>
      <c r="N185" s="198" t="s">
        <v>41</v>
      </c>
      <c r="P185" s="157">
        <f t="shared" si="21"/>
        <v>0</v>
      </c>
      <c r="Q185" s="157">
        <v>5.0000000000000002E-5</v>
      </c>
      <c r="R185" s="157">
        <f t="shared" si="22"/>
        <v>0.3175</v>
      </c>
      <c r="S185" s="157">
        <v>0</v>
      </c>
      <c r="T185" s="158">
        <f t="shared" si="23"/>
        <v>0</v>
      </c>
      <c r="AR185" s="159" t="s">
        <v>1185</v>
      </c>
      <c r="AT185" s="159" t="s">
        <v>891</v>
      </c>
      <c r="AU185" s="159" t="s">
        <v>88</v>
      </c>
      <c r="AY185" s="17" t="s">
        <v>371</v>
      </c>
      <c r="BE185" s="160">
        <f t="shared" si="24"/>
        <v>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17" t="s">
        <v>88</v>
      </c>
      <c r="BK185" s="160">
        <f t="shared" si="29"/>
        <v>0</v>
      </c>
      <c r="BL185" s="17" t="s">
        <v>1185</v>
      </c>
      <c r="BM185" s="159" t="s">
        <v>5154</v>
      </c>
    </row>
    <row r="186" spans="2:65" s="1" customFormat="1" ht="12" x14ac:dyDescent="0.2">
      <c r="B186" s="147"/>
      <c r="C186" s="148" t="s">
        <v>620</v>
      </c>
      <c r="D186" s="148" t="s">
        <v>373</v>
      </c>
      <c r="E186" s="149" t="s">
        <v>5155</v>
      </c>
      <c r="F186" s="150" t="s">
        <v>5156</v>
      </c>
      <c r="G186" s="151" t="s">
        <v>513</v>
      </c>
      <c r="H186" s="152">
        <v>3</v>
      </c>
      <c r="I186" s="153"/>
      <c r="J186" s="154">
        <f t="shared" si="20"/>
        <v>0</v>
      </c>
      <c r="K186" s="150"/>
      <c r="L186" s="32"/>
      <c r="M186" s="155" t="s">
        <v>1</v>
      </c>
      <c r="N186" s="156" t="s">
        <v>41</v>
      </c>
      <c r="P186" s="157">
        <f t="shared" si="21"/>
        <v>0</v>
      </c>
      <c r="Q186" s="157">
        <v>0</v>
      </c>
      <c r="R186" s="157">
        <f t="shared" si="22"/>
        <v>0</v>
      </c>
      <c r="S186" s="157">
        <v>0</v>
      </c>
      <c r="T186" s="158">
        <f t="shared" si="23"/>
        <v>0</v>
      </c>
      <c r="AR186" s="159" t="s">
        <v>759</v>
      </c>
      <c r="AT186" s="159" t="s">
        <v>373</v>
      </c>
      <c r="AU186" s="159" t="s">
        <v>88</v>
      </c>
      <c r="AY186" s="17" t="s">
        <v>371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17" t="s">
        <v>88</v>
      </c>
      <c r="BK186" s="160">
        <f t="shared" si="29"/>
        <v>0</v>
      </c>
      <c r="BL186" s="17" t="s">
        <v>759</v>
      </c>
      <c r="BM186" s="159" t="s">
        <v>5157</v>
      </c>
    </row>
    <row r="187" spans="2:65" s="1" customFormat="1" ht="24.2" customHeight="1" x14ac:dyDescent="0.2">
      <c r="B187" s="147"/>
      <c r="C187" s="189" t="s">
        <v>845</v>
      </c>
      <c r="D187" s="189" t="s">
        <v>891</v>
      </c>
      <c r="E187" s="190" t="s">
        <v>5158</v>
      </c>
      <c r="F187" s="191" t="s">
        <v>5159</v>
      </c>
      <c r="G187" s="192" t="s">
        <v>513</v>
      </c>
      <c r="H187" s="193">
        <v>3</v>
      </c>
      <c r="I187" s="194"/>
      <c r="J187" s="195">
        <f t="shared" si="20"/>
        <v>0</v>
      </c>
      <c r="K187" s="191"/>
      <c r="L187" s="196"/>
      <c r="M187" s="197" t="s">
        <v>1</v>
      </c>
      <c r="N187" s="198" t="s">
        <v>41</v>
      </c>
      <c r="P187" s="157">
        <f t="shared" si="21"/>
        <v>0</v>
      </c>
      <c r="Q187" s="157">
        <v>1.2999999999999999E-3</v>
      </c>
      <c r="R187" s="157">
        <f t="shared" si="22"/>
        <v>3.8999999999999998E-3</v>
      </c>
      <c r="S187" s="157">
        <v>0</v>
      </c>
      <c r="T187" s="158">
        <f t="shared" si="23"/>
        <v>0</v>
      </c>
      <c r="AR187" s="159" t="s">
        <v>1185</v>
      </c>
      <c r="AT187" s="159" t="s">
        <v>891</v>
      </c>
      <c r="AU187" s="159" t="s">
        <v>88</v>
      </c>
      <c r="AY187" s="17" t="s">
        <v>371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17" t="s">
        <v>88</v>
      </c>
      <c r="BK187" s="160">
        <f t="shared" si="29"/>
        <v>0</v>
      </c>
      <c r="BL187" s="17" t="s">
        <v>1185</v>
      </c>
      <c r="BM187" s="159" t="s">
        <v>5160</v>
      </c>
    </row>
    <row r="188" spans="2:65" s="1" customFormat="1" ht="24.2" customHeight="1" x14ac:dyDescent="0.2">
      <c r="B188" s="147"/>
      <c r="C188" s="148" t="s">
        <v>673</v>
      </c>
      <c r="D188" s="148" t="s">
        <v>373</v>
      </c>
      <c r="E188" s="149" t="s">
        <v>5161</v>
      </c>
      <c r="F188" s="150" t="s">
        <v>5162</v>
      </c>
      <c r="G188" s="151" t="s">
        <v>513</v>
      </c>
      <c r="H188" s="152">
        <v>3</v>
      </c>
      <c r="I188" s="153"/>
      <c r="J188" s="154">
        <f t="shared" si="20"/>
        <v>0</v>
      </c>
      <c r="K188" s="150"/>
      <c r="L188" s="32"/>
      <c r="M188" s="155" t="s">
        <v>1</v>
      </c>
      <c r="N188" s="156" t="s">
        <v>41</v>
      </c>
      <c r="P188" s="157">
        <f t="shared" si="21"/>
        <v>0</v>
      </c>
      <c r="Q188" s="157">
        <v>0</v>
      </c>
      <c r="R188" s="157">
        <f t="shared" si="22"/>
        <v>0</v>
      </c>
      <c r="S188" s="157">
        <v>0</v>
      </c>
      <c r="T188" s="158">
        <f t="shared" si="23"/>
        <v>0</v>
      </c>
      <c r="AR188" s="159" t="s">
        <v>759</v>
      </c>
      <c r="AT188" s="159" t="s">
        <v>373</v>
      </c>
      <c r="AU188" s="159" t="s">
        <v>88</v>
      </c>
      <c r="AY188" s="17" t="s">
        <v>371</v>
      </c>
      <c r="BE188" s="160">
        <f t="shared" si="24"/>
        <v>0</v>
      </c>
      <c r="BF188" s="160">
        <f t="shared" si="25"/>
        <v>0</v>
      </c>
      <c r="BG188" s="160">
        <f t="shared" si="26"/>
        <v>0</v>
      </c>
      <c r="BH188" s="160">
        <f t="shared" si="27"/>
        <v>0</v>
      </c>
      <c r="BI188" s="160">
        <f t="shared" si="28"/>
        <v>0</v>
      </c>
      <c r="BJ188" s="17" t="s">
        <v>88</v>
      </c>
      <c r="BK188" s="160">
        <f t="shared" si="29"/>
        <v>0</v>
      </c>
      <c r="BL188" s="17" t="s">
        <v>759</v>
      </c>
      <c r="BM188" s="159" t="s">
        <v>5163</v>
      </c>
    </row>
    <row r="189" spans="2:65" s="1" customFormat="1" ht="24.2" customHeight="1" x14ac:dyDescent="0.2">
      <c r="B189" s="147"/>
      <c r="C189" s="189" t="s">
        <v>677</v>
      </c>
      <c r="D189" s="189" t="s">
        <v>891</v>
      </c>
      <c r="E189" s="190" t="s">
        <v>5164</v>
      </c>
      <c r="F189" s="191" t="s">
        <v>5165</v>
      </c>
      <c r="G189" s="192" t="s">
        <v>513</v>
      </c>
      <c r="H189" s="193">
        <v>3</v>
      </c>
      <c r="I189" s="194"/>
      <c r="J189" s="195">
        <f t="shared" si="20"/>
        <v>0</v>
      </c>
      <c r="K189" s="191"/>
      <c r="L189" s="196"/>
      <c r="M189" s="197" t="s">
        <v>1</v>
      </c>
      <c r="N189" s="198" t="s">
        <v>41</v>
      </c>
      <c r="P189" s="157">
        <f t="shared" si="21"/>
        <v>0</v>
      </c>
      <c r="Q189" s="157">
        <v>0.02</v>
      </c>
      <c r="R189" s="157">
        <f t="shared" si="22"/>
        <v>0.06</v>
      </c>
      <c r="S189" s="157">
        <v>0</v>
      </c>
      <c r="T189" s="158">
        <f t="shared" si="23"/>
        <v>0</v>
      </c>
      <c r="AR189" s="159" t="s">
        <v>1185</v>
      </c>
      <c r="AT189" s="159" t="s">
        <v>891</v>
      </c>
      <c r="AU189" s="159" t="s">
        <v>88</v>
      </c>
      <c r="AY189" s="17" t="s">
        <v>371</v>
      </c>
      <c r="BE189" s="160">
        <f t="shared" si="24"/>
        <v>0</v>
      </c>
      <c r="BF189" s="160">
        <f t="shared" si="25"/>
        <v>0</v>
      </c>
      <c r="BG189" s="160">
        <f t="shared" si="26"/>
        <v>0</v>
      </c>
      <c r="BH189" s="160">
        <f t="shared" si="27"/>
        <v>0</v>
      </c>
      <c r="BI189" s="160">
        <f t="shared" si="28"/>
        <v>0</v>
      </c>
      <c r="BJ189" s="17" t="s">
        <v>88</v>
      </c>
      <c r="BK189" s="160">
        <f t="shared" si="29"/>
        <v>0</v>
      </c>
      <c r="BL189" s="17" t="s">
        <v>1185</v>
      </c>
      <c r="BM189" s="159" t="s">
        <v>5166</v>
      </c>
    </row>
    <row r="190" spans="2:65" s="1" customFormat="1" ht="24.2" customHeight="1" x14ac:dyDescent="0.2">
      <c r="B190" s="147"/>
      <c r="C190" s="148" t="s">
        <v>681</v>
      </c>
      <c r="D190" s="148" t="s">
        <v>373</v>
      </c>
      <c r="E190" s="149" t="s">
        <v>5167</v>
      </c>
      <c r="F190" s="150" t="s">
        <v>5168</v>
      </c>
      <c r="G190" s="151" t="s">
        <v>513</v>
      </c>
      <c r="H190" s="152">
        <v>1</v>
      </c>
      <c r="I190" s="153"/>
      <c r="J190" s="154">
        <f t="shared" si="20"/>
        <v>0</v>
      </c>
      <c r="K190" s="150"/>
      <c r="L190" s="32"/>
      <c r="M190" s="155" t="s">
        <v>1</v>
      </c>
      <c r="N190" s="156" t="s">
        <v>41</v>
      </c>
      <c r="P190" s="157">
        <f t="shared" si="21"/>
        <v>0</v>
      </c>
      <c r="Q190" s="157">
        <v>0</v>
      </c>
      <c r="R190" s="157">
        <f t="shared" si="22"/>
        <v>0</v>
      </c>
      <c r="S190" s="157">
        <v>0</v>
      </c>
      <c r="T190" s="158">
        <f t="shared" si="23"/>
        <v>0</v>
      </c>
      <c r="AR190" s="159" t="s">
        <v>759</v>
      </c>
      <c r="AT190" s="159" t="s">
        <v>373</v>
      </c>
      <c r="AU190" s="159" t="s">
        <v>88</v>
      </c>
      <c r="AY190" s="17" t="s">
        <v>371</v>
      </c>
      <c r="BE190" s="160">
        <f t="shared" si="24"/>
        <v>0</v>
      </c>
      <c r="BF190" s="160">
        <f t="shared" si="25"/>
        <v>0</v>
      </c>
      <c r="BG190" s="160">
        <f t="shared" si="26"/>
        <v>0</v>
      </c>
      <c r="BH190" s="160">
        <f t="shared" si="27"/>
        <v>0</v>
      </c>
      <c r="BI190" s="160">
        <f t="shared" si="28"/>
        <v>0</v>
      </c>
      <c r="BJ190" s="17" t="s">
        <v>88</v>
      </c>
      <c r="BK190" s="160">
        <f t="shared" si="29"/>
        <v>0</v>
      </c>
      <c r="BL190" s="17" t="s">
        <v>759</v>
      </c>
      <c r="BM190" s="159" t="s">
        <v>5169</v>
      </c>
    </row>
    <row r="191" spans="2:65" s="1" customFormat="1" ht="24" x14ac:dyDescent="0.2">
      <c r="B191" s="147"/>
      <c r="C191" s="189" t="s">
        <v>698</v>
      </c>
      <c r="D191" s="189" t="s">
        <v>891</v>
      </c>
      <c r="E191" s="190" t="s">
        <v>5170</v>
      </c>
      <c r="F191" s="191" t="s">
        <v>5171</v>
      </c>
      <c r="G191" s="192" t="s">
        <v>513</v>
      </c>
      <c r="H191" s="193">
        <v>1</v>
      </c>
      <c r="I191" s="194"/>
      <c r="J191" s="195">
        <f t="shared" si="20"/>
        <v>0</v>
      </c>
      <c r="K191" s="191"/>
      <c r="L191" s="196"/>
      <c r="M191" s="197" t="s">
        <v>1</v>
      </c>
      <c r="N191" s="198" t="s">
        <v>41</v>
      </c>
      <c r="P191" s="157">
        <f t="shared" si="21"/>
        <v>0</v>
      </c>
      <c r="Q191" s="157">
        <v>0</v>
      </c>
      <c r="R191" s="157">
        <f t="shared" si="22"/>
        <v>0</v>
      </c>
      <c r="S191" s="157">
        <v>0</v>
      </c>
      <c r="T191" s="158">
        <f t="shared" si="23"/>
        <v>0</v>
      </c>
      <c r="AR191" s="159" t="s">
        <v>1185</v>
      </c>
      <c r="AT191" s="159" t="s">
        <v>891</v>
      </c>
      <c r="AU191" s="159" t="s">
        <v>88</v>
      </c>
      <c r="AY191" s="17" t="s">
        <v>371</v>
      </c>
      <c r="BE191" s="160">
        <f t="shared" si="24"/>
        <v>0</v>
      </c>
      <c r="BF191" s="160">
        <f t="shared" si="25"/>
        <v>0</v>
      </c>
      <c r="BG191" s="160">
        <f t="shared" si="26"/>
        <v>0</v>
      </c>
      <c r="BH191" s="160">
        <f t="shared" si="27"/>
        <v>0</v>
      </c>
      <c r="BI191" s="160">
        <f t="shared" si="28"/>
        <v>0</v>
      </c>
      <c r="BJ191" s="17" t="s">
        <v>88</v>
      </c>
      <c r="BK191" s="160">
        <f t="shared" si="29"/>
        <v>0</v>
      </c>
      <c r="BL191" s="17" t="s">
        <v>1185</v>
      </c>
      <c r="BM191" s="159" t="s">
        <v>5172</v>
      </c>
    </row>
    <row r="192" spans="2:65" s="1" customFormat="1" ht="24.2" customHeight="1" x14ac:dyDescent="0.2">
      <c r="B192" s="147"/>
      <c r="C192" s="148" t="s">
        <v>702</v>
      </c>
      <c r="D192" s="148" t="s">
        <v>373</v>
      </c>
      <c r="E192" s="149" t="s">
        <v>5173</v>
      </c>
      <c r="F192" s="150" t="s">
        <v>5174</v>
      </c>
      <c r="G192" s="151" t="s">
        <v>513</v>
      </c>
      <c r="H192" s="152">
        <v>10</v>
      </c>
      <c r="I192" s="153"/>
      <c r="J192" s="154">
        <f t="shared" si="20"/>
        <v>0</v>
      </c>
      <c r="K192" s="150"/>
      <c r="L192" s="32"/>
      <c r="M192" s="155" t="s">
        <v>1</v>
      </c>
      <c r="N192" s="156" t="s">
        <v>41</v>
      </c>
      <c r="P192" s="157">
        <f t="shared" si="21"/>
        <v>0</v>
      </c>
      <c r="Q192" s="157">
        <v>0</v>
      </c>
      <c r="R192" s="157">
        <f t="shared" si="22"/>
        <v>0</v>
      </c>
      <c r="S192" s="157">
        <v>0</v>
      </c>
      <c r="T192" s="158">
        <f t="shared" si="23"/>
        <v>0</v>
      </c>
      <c r="AR192" s="159" t="s">
        <v>759</v>
      </c>
      <c r="AT192" s="159" t="s">
        <v>373</v>
      </c>
      <c r="AU192" s="159" t="s">
        <v>88</v>
      </c>
      <c r="AY192" s="17" t="s">
        <v>371</v>
      </c>
      <c r="BE192" s="160">
        <f t="shared" si="24"/>
        <v>0</v>
      </c>
      <c r="BF192" s="160">
        <f t="shared" si="25"/>
        <v>0</v>
      </c>
      <c r="BG192" s="160">
        <f t="shared" si="26"/>
        <v>0</v>
      </c>
      <c r="BH192" s="160">
        <f t="shared" si="27"/>
        <v>0</v>
      </c>
      <c r="BI192" s="160">
        <f t="shared" si="28"/>
        <v>0</v>
      </c>
      <c r="BJ192" s="17" t="s">
        <v>88</v>
      </c>
      <c r="BK192" s="160">
        <f t="shared" si="29"/>
        <v>0</v>
      </c>
      <c r="BL192" s="17" t="s">
        <v>759</v>
      </c>
      <c r="BM192" s="159" t="s">
        <v>5175</v>
      </c>
    </row>
    <row r="193" spans="2:65" s="1" customFormat="1" ht="24.2" customHeight="1" x14ac:dyDescent="0.2">
      <c r="B193" s="147"/>
      <c r="C193" s="189" t="s">
        <v>706</v>
      </c>
      <c r="D193" s="189" t="s">
        <v>891</v>
      </c>
      <c r="E193" s="190" t="s">
        <v>5176</v>
      </c>
      <c r="F193" s="191" t="s">
        <v>5177</v>
      </c>
      <c r="G193" s="192" t="s">
        <v>513</v>
      </c>
      <c r="H193" s="193">
        <v>10</v>
      </c>
      <c r="I193" s="194"/>
      <c r="J193" s="195">
        <f t="shared" si="20"/>
        <v>0</v>
      </c>
      <c r="K193" s="191"/>
      <c r="L193" s="196"/>
      <c r="M193" s="197" t="s">
        <v>1</v>
      </c>
      <c r="N193" s="198" t="s">
        <v>41</v>
      </c>
      <c r="P193" s="157">
        <f t="shared" si="21"/>
        <v>0</v>
      </c>
      <c r="Q193" s="157">
        <v>1.1000000000000001E-3</v>
      </c>
      <c r="R193" s="157">
        <f t="shared" si="22"/>
        <v>1.1000000000000001E-2</v>
      </c>
      <c r="S193" s="157">
        <v>0</v>
      </c>
      <c r="T193" s="158">
        <f t="shared" si="23"/>
        <v>0</v>
      </c>
      <c r="AR193" s="159" t="s">
        <v>1185</v>
      </c>
      <c r="AT193" s="159" t="s">
        <v>891</v>
      </c>
      <c r="AU193" s="159" t="s">
        <v>88</v>
      </c>
      <c r="AY193" s="17" t="s">
        <v>371</v>
      </c>
      <c r="BE193" s="160">
        <f t="shared" si="24"/>
        <v>0</v>
      </c>
      <c r="BF193" s="160">
        <f t="shared" si="25"/>
        <v>0</v>
      </c>
      <c r="BG193" s="160">
        <f t="shared" si="26"/>
        <v>0</v>
      </c>
      <c r="BH193" s="160">
        <f t="shared" si="27"/>
        <v>0</v>
      </c>
      <c r="BI193" s="160">
        <f t="shared" si="28"/>
        <v>0</v>
      </c>
      <c r="BJ193" s="17" t="s">
        <v>88</v>
      </c>
      <c r="BK193" s="160">
        <f t="shared" si="29"/>
        <v>0</v>
      </c>
      <c r="BL193" s="17" t="s">
        <v>1185</v>
      </c>
      <c r="BM193" s="159" t="s">
        <v>5178</v>
      </c>
    </row>
    <row r="194" spans="2:65" s="1" customFormat="1" ht="24.2" customHeight="1" x14ac:dyDescent="0.2">
      <c r="B194" s="147"/>
      <c r="C194" s="148" t="s">
        <v>710</v>
      </c>
      <c r="D194" s="148" t="s">
        <v>373</v>
      </c>
      <c r="E194" s="149" t="s">
        <v>5179</v>
      </c>
      <c r="F194" s="150" t="s">
        <v>5180</v>
      </c>
      <c r="G194" s="151" t="s">
        <v>513</v>
      </c>
      <c r="H194" s="152">
        <v>265</v>
      </c>
      <c r="I194" s="153"/>
      <c r="J194" s="154">
        <f t="shared" si="20"/>
        <v>0</v>
      </c>
      <c r="K194" s="150"/>
      <c r="L194" s="32"/>
      <c r="M194" s="155" t="s">
        <v>1</v>
      </c>
      <c r="N194" s="156" t="s">
        <v>41</v>
      </c>
      <c r="P194" s="157">
        <f t="shared" si="21"/>
        <v>0</v>
      </c>
      <c r="Q194" s="157">
        <v>0</v>
      </c>
      <c r="R194" s="157">
        <f t="shared" si="22"/>
        <v>0</v>
      </c>
      <c r="S194" s="157">
        <v>0</v>
      </c>
      <c r="T194" s="158">
        <f t="shared" si="23"/>
        <v>0</v>
      </c>
      <c r="AR194" s="159" t="s">
        <v>759</v>
      </c>
      <c r="AT194" s="159" t="s">
        <v>373</v>
      </c>
      <c r="AU194" s="159" t="s">
        <v>88</v>
      </c>
      <c r="AY194" s="17" t="s">
        <v>371</v>
      </c>
      <c r="BE194" s="160">
        <f t="shared" si="24"/>
        <v>0</v>
      </c>
      <c r="BF194" s="160">
        <f t="shared" si="25"/>
        <v>0</v>
      </c>
      <c r="BG194" s="160">
        <f t="shared" si="26"/>
        <v>0</v>
      </c>
      <c r="BH194" s="160">
        <f t="shared" si="27"/>
        <v>0</v>
      </c>
      <c r="BI194" s="160">
        <f t="shared" si="28"/>
        <v>0</v>
      </c>
      <c r="BJ194" s="17" t="s">
        <v>88</v>
      </c>
      <c r="BK194" s="160">
        <f t="shared" si="29"/>
        <v>0</v>
      </c>
      <c r="BL194" s="17" t="s">
        <v>759</v>
      </c>
      <c r="BM194" s="159" t="s">
        <v>5181</v>
      </c>
    </row>
    <row r="195" spans="2:65" s="1" customFormat="1" ht="24.2" customHeight="1" x14ac:dyDescent="0.2">
      <c r="B195" s="147"/>
      <c r="C195" s="148" t="s">
        <v>714</v>
      </c>
      <c r="D195" s="148" t="s">
        <v>373</v>
      </c>
      <c r="E195" s="149" t="s">
        <v>5182</v>
      </c>
      <c r="F195" s="150" t="s">
        <v>5183</v>
      </c>
      <c r="G195" s="151" t="s">
        <v>513</v>
      </c>
      <c r="H195" s="152">
        <v>554</v>
      </c>
      <c r="I195" s="153"/>
      <c r="J195" s="154">
        <f t="shared" si="20"/>
        <v>0</v>
      </c>
      <c r="K195" s="150"/>
      <c r="L195" s="32"/>
      <c r="M195" s="155" t="s">
        <v>1</v>
      </c>
      <c r="N195" s="156" t="s">
        <v>41</v>
      </c>
      <c r="P195" s="157">
        <f t="shared" si="21"/>
        <v>0</v>
      </c>
      <c r="Q195" s="157">
        <v>0</v>
      </c>
      <c r="R195" s="157">
        <f t="shared" si="22"/>
        <v>0</v>
      </c>
      <c r="S195" s="157">
        <v>0</v>
      </c>
      <c r="T195" s="158">
        <f t="shared" si="23"/>
        <v>0</v>
      </c>
      <c r="AR195" s="159" t="s">
        <v>759</v>
      </c>
      <c r="AT195" s="159" t="s">
        <v>373</v>
      </c>
      <c r="AU195" s="159" t="s">
        <v>88</v>
      </c>
      <c r="AY195" s="17" t="s">
        <v>371</v>
      </c>
      <c r="BE195" s="160">
        <f t="shared" si="24"/>
        <v>0</v>
      </c>
      <c r="BF195" s="160">
        <f t="shared" si="25"/>
        <v>0</v>
      </c>
      <c r="BG195" s="160">
        <f t="shared" si="26"/>
        <v>0</v>
      </c>
      <c r="BH195" s="160">
        <f t="shared" si="27"/>
        <v>0</v>
      </c>
      <c r="BI195" s="160">
        <f t="shared" si="28"/>
        <v>0</v>
      </c>
      <c r="BJ195" s="17" t="s">
        <v>88</v>
      </c>
      <c r="BK195" s="160">
        <f t="shared" si="29"/>
        <v>0</v>
      </c>
      <c r="BL195" s="17" t="s">
        <v>759</v>
      </c>
      <c r="BM195" s="159" t="s">
        <v>5184</v>
      </c>
    </row>
    <row r="196" spans="2:65" s="1" customFormat="1" ht="24.2" customHeight="1" x14ac:dyDescent="0.2">
      <c r="B196" s="147"/>
      <c r="C196" s="148" t="s">
        <v>718</v>
      </c>
      <c r="D196" s="148" t="s">
        <v>373</v>
      </c>
      <c r="E196" s="149" t="s">
        <v>5185</v>
      </c>
      <c r="F196" s="150" t="s">
        <v>5186</v>
      </c>
      <c r="G196" s="151" t="s">
        <v>513</v>
      </c>
      <c r="H196" s="152">
        <v>554</v>
      </c>
      <c r="I196" s="153"/>
      <c r="J196" s="154">
        <f t="shared" si="20"/>
        <v>0</v>
      </c>
      <c r="K196" s="150"/>
      <c r="L196" s="32"/>
      <c r="M196" s="155" t="s">
        <v>1</v>
      </c>
      <c r="N196" s="156" t="s">
        <v>41</v>
      </c>
      <c r="P196" s="157">
        <f t="shared" si="21"/>
        <v>0</v>
      </c>
      <c r="Q196" s="157">
        <v>0</v>
      </c>
      <c r="R196" s="157">
        <f t="shared" si="22"/>
        <v>0</v>
      </c>
      <c r="S196" s="157">
        <v>0</v>
      </c>
      <c r="T196" s="158">
        <f t="shared" si="23"/>
        <v>0</v>
      </c>
      <c r="AR196" s="159" t="s">
        <v>759</v>
      </c>
      <c r="AT196" s="159" t="s">
        <v>373</v>
      </c>
      <c r="AU196" s="159" t="s">
        <v>88</v>
      </c>
      <c r="AY196" s="17" t="s">
        <v>371</v>
      </c>
      <c r="BE196" s="160">
        <f t="shared" si="24"/>
        <v>0</v>
      </c>
      <c r="BF196" s="160">
        <f t="shared" si="25"/>
        <v>0</v>
      </c>
      <c r="BG196" s="160">
        <f t="shared" si="26"/>
        <v>0</v>
      </c>
      <c r="BH196" s="160">
        <f t="shared" si="27"/>
        <v>0</v>
      </c>
      <c r="BI196" s="160">
        <f t="shared" si="28"/>
        <v>0</v>
      </c>
      <c r="BJ196" s="17" t="s">
        <v>88</v>
      </c>
      <c r="BK196" s="160">
        <f t="shared" si="29"/>
        <v>0</v>
      </c>
      <c r="BL196" s="17" t="s">
        <v>759</v>
      </c>
      <c r="BM196" s="159" t="s">
        <v>5187</v>
      </c>
    </row>
    <row r="197" spans="2:65" s="1" customFormat="1" ht="16.5" customHeight="1" x14ac:dyDescent="0.2">
      <c r="B197" s="147"/>
      <c r="C197" s="148" t="s">
        <v>759</v>
      </c>
      <c r="D197" s="148" t="s">
        <v>373</v>
      </c>
      <c r="E197" s="149" t="s">
        <v>3608</v>
      </c>
      <c r="F197" s="150" t="s">
        <v>3609</v>
      </c>
      <c r="G197" s="151" t="s">
        <v>1408</v>
      </c>
      <c r="H197" s="199"/>
      <c r="I197" s="153"/>
      <c r="J197" s="154">
        <f t="shared" si="20"/>
        <v>0</v>
      </c>
      <c r="K197" s="150"/>
      <c r="L197" s="32"/>
      <c r="M197" s="155" t="s">
        <v>1</v>
      </c>
      <c r="N197" s="156" t="s">
        <v>41</v>
      </c>
      <c r="P197" s="157">
        <f t="shared" si="21"/>
        <v>0</v>
      </c>
      <c r="Q197" s="157">
        <v>0</v>
      </c>
      <c r="R197" s="157">
        <f t="shared" si="22"/>
        <v>0</v>
      </c>
      <c r="S197" s="157">
        <v>0</v>
      </c>
      <c r="T197" s="158">
        <f t="shared" si="23"/>
        <v>0</v>
      </c>
      <c r="AR197" s="159" t="s">
        <v>759</v>
      </c>
      <c r="AT197" s="159" t="s">
        <v>373</v>
      </c>
      <c r="AU197" s="159" t="s">
        <v>88</v>
      </c>
      <c r="AY197" s="17" t="s">
        <v>371</v>
      </c>
      <c r="BE197" s="160">
        <f t="shared" si="24"/>
        <v>0</v>
      </c>
      <c r="BF197" s="160">
        <f t="shared" si="25"/>
        <v>0</v>
      </c>
      <c r="BG197" s="160">
        <f t="shared" si="26"/>
        <v>0</v>
      </c>
      <c r="BH197" s="160">
        <f t="shared" si="27"/>
        <v>0</v>
      </c>
      <c r="BI197" s="160">
        <f t="shared" si="28"/>
        <v>0</v>
      </c>
      <c r="BJ197" s="17" t="s">
        <v>88</v>
      </c>
      <c r="BK197" s="160">
        <f t="shared" si="29"/>
        <v>0</v>
      </c>
      <c r="BL197" s="17" t="s">
        <v>759</v>
      </c>
      <c r="BM197" s="159" t="s">
        <v>5188</v>
      </c>
    </row>
    <row r="198" spans="2:65" s="1" customFormat="1" ht="16.5" customHeight="1" x14ac:dyDescent="0.2">
      <c r="B198" s="147"/>
      <c r="C198" s="148" t="s">
        <v>771</v>
      </c>
      <c r="D198" s="148" t="s">
        <v>373</v>
      </c>
      <c r="E198" s="149" t="s">
        <v>3611</v>
      </c>
      <c r="F198" s="150" t="s">
        <v>3612</v>
      </c>
      <c r="G198" s="151" t="s">
        <v>1408</v>
      </c>
      <c r="H198" s="199"/>
      <c r="I198" s="153"/>
      <c r="J198" s="154">
        <f t="shared" si="20"/>
        <v>0</v>
      </c>
      <c r="K198" s="150"/>
      <c r="L198" s="32"/>
      <c r="M198" s="155" t="s">
        <v>1</v>
      </c>
      <c r="N198" s="156" t="s">
        <v>41</v>
      </c>
      <c r="P198" s="157">
        <f t="shared" si="21"/>
        <v>0</v>
      </c>
      <c r="Q198" s="157">
        <v>0</v>
      </c>
      <c r="R198" s="157">
        <f t="shared" si="22"/>
        <v>0</v>
      </c>
      <c r="S198" s="157">
        <v>0</v>
      </c>
      <c r="T198" s="158">
        <f t="shared" si="23"/>
        <v>0</v>
      </c>
      <c r="AR198" s="159" t="s">
        <v>1185</v>
      </c>
      <c r="AT198" s="159" t="s">
        <v>373</v>
      </c>
      <c r="AU198" s="159" t="s">
        <v>88</v>
      </c>
      <c r="AY198" s="17" t="s">
        <v>371</v>
      </c>
      <c r="BE198" s="160">
        <f t="shared" si="24"/>
        <v>0</v>
      </c>
      <c r="BF198" s="160">
        <f t="shared" si="25"/>
        <v>0</v>
      </c>
      <c r="BG198" s="160">
        <f t="shared" si="26"/>
        <v>0</v>
      </c>
      <c r="BH198" s="160">
        <f t="shared" si="27"/>
        <v>0</v>
      </c>
      <c r="BI198" s="160">
        <f t="shared" si="28"/>
        <v>0</v>
      </c>
      <c r="BJ198" s="17" t="s">
        <v>88</v>
      </c>
      <c r="BK198" s="160">
        <f t="shared" si="29"/>
        <v>0</v>
      </c>
      <c r="BL198" s="17" t="s">
        <v>1185</v>
      </c>
      <c r="BM198" s="159" t="s">
        <v>5189</v>
      </c>
    </row>
    <row r="199" spans="2:65" s="1" customFormat="1" ht="16.5" customHeight="1" x14ac:dyDescent="0.2">
      <c r="B199" s="147"/>
      <c r="C199" s="148" t="s">
        <v>779</v>
      </c>
      <c r="D199" s="148" t="s">
        <v>373</v>
      </c>
      <c r="E199" s="149" t="s">
        <v>3614</v>
      </c>
      <c r="F199" s="150" t="s">
        <v>3615</v>
      </c>
      <c r="G199" s="151" t="s">
        <v>1408</v>
      </c>
      <c r="H199" s="199"/>
      <c r="I199" s="153"/>
      <c r="J199" s="154">
        <f t="shared" si="20"/>
        <v>0</v>
      </c>
      <c r="K199" s="150"/>
      <c r="L199" s="32"/>
      <c r="M199" s="155" t="s">
        <v>1</v>
      </c>
      <c r="N199" s="156" t="s">
        <v>41</v>
      </c>
      <c r="P199" s="157">
        <f t="shared" si="21"/>
        <v>0</v>
      </c>
      <c r="Q199" s="157">
        <v>0</v>
      </c>
      <c r="R199" s="157">
        <f t="shared" si="22"/>
        <v>0</v>
      </c>
      <c r="S199" s="157">
        <v>0</v>
      </c>
      <c r="T199" s="158">
        <f t="shared" si="23"/>
        <v>0</v>
      </c>
      <c r="AR199" s="159" t="s">
        <v>759</v>
      </c>
      <c r="AT199" s="159" t="s">
        <v>373</v>
      </c>
      <c r="AU199" s="159" t="s">
        <v>88</v>
      </c>
      <c r="AY199" s="17" t="s">
        <v>371</v>
      </c>
      <c r="BE199" s="160">
        <f t="shared" si="24"/>
        <v>0</v>
      </c>
      <c r="BF199" s="160">
        <f t="shared" si="25"/>
        <v>0</v>
      </c>
      <c r="BG199" s="160">
        <f t="shared" si="26"/>
        <v>0</v>
      </c>
      <c r="BH199" s="160">
        <f t="shared" si="27"/>
        <v>0</v>
      </c>
      <c r="BI199" s="160">
        <f t="shared" si="28"/>
        <v>0</v>
      </c>
      <c r="BJ199" s="17" t="s">
        <v>88</v>
      </c>
      <c r="BK199" s="160">
        <f t="shared" si="29"/>
        <v>0</v>
      </c>
      <c r="BL199" s="17" t="s">
        <v>759</v>
      </c>
      <c r="BM199" s="159" t="s">
        <v>5190</v>
      </c>
    </row>
    <row r="200" spans="2:65" s="11" customFormat="1" ht="22.9" customHeight="1" x14ac:dyDescent="0.2">
      <c r="B200" s="136"/>
      <c r="D200" s="137" t="s">
        <v>74</v>
      </c>
      <c r="E200" s="145" t="s">
        <v>3646</v>
      </c>
      <c r="F200" s="145" t="s">
        <v>3647</v>
      </c>
      <c r="I200" s="139"/>
      <c r="J200" s="146">
        <f>BK200</f>
        <v>0</v>
      </c>
      <c r="L200" s="136"/>
      <c r="M200" s="140"/>
      <c r="P200" s="141">
        <f>SUM(P201:P202)</f>
        <v>0</v>
      </c>
      <c r="R200" s="141">
        <f>SUM(R201:R202)</f>
        <v>0</v>
      </c>
      <c r="T200" s="142">
        <f>SUM(T201:T202)</f>
        <v>0</v>
      </c>
      <c r="AR200" s="137" t="s">
        <v>384</v>
      </c>
      <c r="AT200" s="143" t="s">
        <v>74</v>
      </c>
      <c r="AU200" s="143" t="s">
        <v>82</v>
      </c>
      <c r="AY200" s="137" t="s">
        <v>371</v>
      </c>
      <c r="BK200" s="144">
        <f>SUM(BK201:BK202)</f>
        <v>0</v>
      </c>
    </row>
    <row r="201" spans="2:65" s="1" customFormat="1" ht="24.2" customHeight="1" x14ac:dyDescent="0.2">
      <c r="B201" s="147"/>
      <c r="C201" s="148" t="s">
        <v>801</v>
      </c>
      <c r="D201" s="148" t="s">
        <v>373</v>
      </c>
      <c r="E201" s="149" t="s">
        <v>3659</v>
      </c>
      <c r="F201" s="150" t="s">
        <v>3660</v>
      </c>
      <c r="G201" s="151" t="s">
        <v>3654</v>
      </c>
      <c r="H201" s="152">
        <v>85</v>
      </c>
      <c r="I201" s="153"/>
      <c r="J201" s="154">
        <f>ROUND(I201*H201,2)</f>
        <v>0</v>
      </c>
      <c r="K201" s="150"/>
      <c r="L201" s="32"/>
      <c r="M201" s="155" t="s">
        <v>1</v>
      </c>
      <c r="N201" s="156" t="s">
        <v>41</v>
      </c>
      <c r="P201" s="157">
        <f>O201*H201</f>
        <v>0</v>
      </c>
      <c r="Q201" s="157">
        <v>0</v>
      </c>
      <c r="R201" s="157">
        <f>Q201*H201</f>
        <v>0</v>
      </c>
      <c r="S201" s="157">
        <v>0</v>
      </c>
      <c r="T201" s="158">
        <f>S201*H201</f>
        <v>0</v>
      </c>
      <c r="AR201" s="159" t="s">
        <v>759</v>
      </c>
      <c r="AT201" s="159" t="s">
        <v>373</v>
      </c>
      <c r="AU201" s="159" t="s">
        <v>88</v>
      </c>
      <c r="AY201" s="17" t="s">
        <v>371</v>
      </c>
      <c r="BE201" s="160">
        <f>IF(N201="základná",J201,0)</f>
        <v>0</v>
      </c>
      <c r="BF201" s="160">
        <f>IF(N201="znížená",J201,0)</f>
        <v>0</v>
      </c>
      <c r="BG201" s="160">
        <f>IF(N201="zákl. prenesená",J201,0)</f>
        <v>0</v>
      </c>
      <c r="BH201" s="160">
        <f>IF(N201="zníž. prenesená",J201,0)</f>
        <v>0</v>
      </c>
      <c r="BI201" s="160">
        <f>IF(N201="nulová",J201,0)</f>
        <v>0</v>
      </c>
      <c r="BJ201" s="17" t="s">
        <v>88</v>
      </c>
      <c r="BK201" s="160">
        <f>ROUND(I201*H201,2)</f>
        <v>0</v>
      </c>
      <c r="BL201" s="17" t="s">
        <v>759</v>
      </c>
      <c r="BM201" s="159" t="s">
        <v>5191</v>
      </c>
    </row>
    <row r="202" spans="2:65" s="1" customFormat="1" ht="24.2" customHeight="1" x14ac:dyDescent="0.2">
      <c r="B202" s="147"/>
      <c r="C202" s="148" t="s">
        <v>807</v>
      </c>
      <c r="D202" s="148" t="s">
        <v>373</v>
      </c>
      <c r="E202" s="149" t="s">
        <v>5192</v>
      </c>
      <c r="F202" s="150" t="s">
        <v>5193</v>
      </c>
      <c r="G202" s="151" t="s">
        <v>513</v>
      </c>
      <c r="H202" s="152">
        <v>15</v>
      </c>
      <c r="I202" s="153"/>
      <c r="J202" s="154">
        <f>ROUND(I202*H202,2)</f>
        <v>0</v>
      </c>
      <c r="K202" s="150"/>
      <c r="L202" s="32"/>
      <c r="M202" s="155" t="s">
        <v>1</v>
      </c>
      <c r="N202" s="156" t="s">
        <v>41</v>
      </c>
      <c r="P202" s="157">
        <f>O202*H202</f>
        <v>0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AR202" s="159" t="s">
        <v>759</v>
      </c>
      <c r="AT202" s="159" t="s">
        <v>373</v>
      </c>
      <c r="AU202" s="159" t="s">
        <v>88</v>
      </c>
      <c r="AY202" s="17" t="s">
        <v>371</v>
      </c>
      <c r="BE202" s="160">
        <f>IF(N202="základná",J202,0)</f>
        <v>0</v>
      </c>
      <c r="BF202" s="160">
        <f>IF(N202="znížená",J202,0)</f>
        <v>0</v>
      </c>
      <c r="BG202" s="160">
        <f>IF(N202="zákl. prenesená",J202,0)</f>
        <v>0</v>
      </c>
      <c r="BH202" s="160">
        <f>IF(N202="zníž. prenesená",J202,0)</f>
        <v>0</v>
      </c>
      <c r="BI202" s="160">
        <f>IF(N202="nulová",J202,0)</f>
        <v>0</v>
      </c>
      <c r="BJ202" s="17" t="s">
        <v>88</v>
      </c>
      <c r="BK202" s="160">
        <f>ROUND(I202*H202,2)</f>
        <v>0</v>
      </c>
      <c r="BL202" s="17" t="s">
        <v>759</v>
      </c>
      <c r="BM202" s="159" t="s">
        <v>5194</v>
      </c>
    </row>
    <row r="203" spans="2:65" s="11" customFormat="1" ht="25.9" customHeight="1" x14ac:dyDescent="0.2">
      <c r="B203" s="136"/>
      <c r="D203" s="137" t="s">
        <v>74</v>
      </c>
      <c r="E203" s="138" t="s">
        <v>3288</v>
      </c>
      <c r="F203" s="138" t="s">
        <v>3961</v>
      </c>
      <c r="I203" s="139"/>
      <c r="J203" s="127">
        <f>BK203</f>
        <v>0</v>
      </c>
      <c r="L203" s="136"/>
      <c r="M203" s="140"/>
      <c r="P203" s="141">
        <f>SUM(P204:P205)</f>
        <v>0</v>
      </c>
      <c r="R203" s="141">
        <f>SUM(R204:R205)</f>
        <v>0</v>
      </c>
      <c r="T203" s="142">
        <f>SUM(T204:T205)</f>
        <v>0</v>
      </c>
      <c r="AR203" s="137" t="s">
        <v>377</v>
      </c>
      <c r="AT203" s="143" t="s">
        <v>74</v>
      </c>
      <c r="AU203" s="143" t="s">
        <v>75</v>
      </c>
      <c r="AY203" s="137" t="s">
        <v>371</v>
      </c>
      <c r="BK203" s="144">
        <f>SUM(BK204:BK205)</f>
        <v>0</v>
      </c>
    </row>
    <row r="204" spans="2:65" s="1" customFormat="1" ht="37.9" customHeight="1" x14ac:dyDescent="0.2">
      <c r="B204" s="147"/>
      <c r="C204" s="148" t="s">
        <v>795</v>
      </c>
      <c r="D204" s="148" t="s">
        <v>373</v>
      </c>
      <c r="E204" s="149" t="s">
        <v>5195</v>
      </c>
      <c r="F204" s="150" t="s">
        <v>5196</v>
      </c>
      <c r="G204" s="151" t="s">
        <v>948</v>
      </c>
      <c r="H204" s="152">
        <v>30</v>
      </c>
      <c r="I204" s="153"/>
      <c r="J204" s="154">
        <f>ROUND(I204*H204,2)</f>
        <v>0</v>
      </c>
      <c r="K204" s="150"/>
      <c r="L204" s="32"/>
      <c r="M204" s="155" t="s">
        <v>1</v>
      </c>
      <c r="N204" s="156" t="s">
        <v>41</v>
      </c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AR204" s="159" t="s">
        <v>2929</v>
      </c>
      <c r="AT204" s="159" t="s">
        <v>373</v>
      </c>
      <c r="AU204" s="159" t="s">
        <v>82</v>
      </c>
      <c r="AY204" s="17" t="s">
        <v>371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7" t="s">
        <v>88</v>
      </c>
      <c r="BK204" s="160">
        <f>ROUND(I204*H204,2)</f>
        <v>0</v>
      </c>
      <c r="BL204" s="17" t="s">
        <v>2929</v>
      </c>
      <c r="BM204" s="159" t="s">
        <v>5197</v>
      </c>
    </row>
    <row r="205" spans="2:65" s="1" customFormat="1" ht="24.2" customHeight="1" x14ac:dyDescent="0.2">
      <c r="B205" s="147"/>
      <c r="C205" s="148" t="s">
        <v>791</v>
      </c>
      <c r="D205" s="148" t="s">
        <v>373</v>
      </c>
      <c r="E205" s="149" t="s">
        <v>5198</v>
      </c>
      <c r="F205" s="150" t="s">
        <v>5199</v>
      </c>
      <c r="G205" s="151" t="s">
        <v>948</v>
      </c>
      <c r="H205" s="152">
        <v>24</v>
      </c>
      <c r="I205" s="153"/>
      <c r="J205" s="154">
        <f>ROUND(I205*H205,2)</f>
        <v>0</v>
      </c>
      <c r="K205" s="150"/>
      <c r="L205" s="32"/>
      <c r="M205" s="155" t="s">
        <v>1</v>
      </c>
      <c r="N205" s="156" t="s">
        <v>41</v>
      </c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AR205" s="159" t="s">
        <v>2929</v>
      </c>
      <c r="AT205" s="159" t="s">
        <v>373</v>
      </c>
      <c r="AU205" s="159" t="s">
        <v>82</v>
      </c>
      <c r="AY205" s="17" t="s">
        <v>371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7" t="s">
        <v>88</v>
      </c>
      <c r="BK205" s="160">
        <f>ROUND(I205*H205,2)</f>
        <v>0</v>
      </c>
      <c r="BL205" s="17" t="s">
        <v>2929</v>
      </c>
      <c r="BM205" s="159" t="s">
        <v>5200</v>
      </c>
    </row>
    <row r="206" spans="2:65" s="1" customFormat="1" ht="49.9" customHeight="1" x14ac:dyDescent="0.2">
      <c r="B206" s="32"/>
      <c r="E206" s="138" t="s">
        <v>2957</v>
      </c>
      <c r="F206" s="138" t="s">
        <v>2958</v>
      </c>
      <c r="J206" s="127">
        <f t="shared" ref="J206:J211" si="30">BK206</f>
        <v>0</v>
      </c>
      <c r="L206" s="32"/>
      <c r="M206" s="200"/>
      <c r="T206" s="59"/>
      <c r="AT206" s="17" t="s">
        <v>74</v>
      </c>
      <c r="AU206" s="17" t="s">
        <v>75</v>
      </c>
      <c r="AY206" s="17" t="s">
        <v>2959</v>
      </c>
      <c r="BK206" s="160">
        <f>SUM(BK207:BK211)</f>
        <v>0</v>
      </c>
    </row>
    <row r="207" spans="2:65" s="1" customFormat="1" ht="16.350000000000001" customHeight="1" x14ac:dyDescent="0.2">
      <c r="B207" s="32"/>
      <c r="C207" s="201" t="s">
        <v>1</v>
      </c>
      <c r="D207" s="201" t="s">
        <v>373</v>
      </c>
      <c r="E207" s="202" t="s">
        <v>1</v>
      </c>
      <c r="F207" s="203" t="s">
        <v>1</v>
      </c>
      <c r="G207" s="204" t="s">
        <v>1</v>
      </c>
      <c r="H207" s="205"/>
      <c r="I207" s="206"/>
      <c r="J207" s="207">
        <f t="shared" si="30"/>
        <v>0</v>
      </c>
      <c r="K207" s="208"/>
      <c r="L207" s="32"/>
      <c r="M207" s="209" t="s">
        <v>1</v>
      </c>
      <c r="N207" s="210" t="s">
        <v>41</v>
      </c>
      <c r="T207" s="59"/>
      <c r="AT207" s="17" t="s">
        <v>2959</v>
      </c>
      <c r="AU207" s="17" t="s">
        <v>82</v>
      </c>
      <c r="AY207" s="17" t="s">
        <v>2959</v>
      </c>
      <c r="BE207" s="160">
        <f>IF(N207="základná",J207,0)</f>
        <v>0</v>
      </c>
      <c r="BF207" s="160">
        <f>IF(N207="znížená",J207,0)</f>
        <v>0</v>
      </c>
      <c r="BG207" s="160">
        <f>IF(N207="zákl. prenesená",J207,0)</f>
        <v>0</v>
      </c>
      <c r="BH207" s="160">
        <f>IF(N207="zníž. prenesená",J207,0)</f>
        <v>0</v>
      </c>
      <c r="BI207" s="160">
        <f>IF(N207="nulová",J207,0)</f>
        <v>0</v>
      </c>
      <c r="BJ207" s="17" t="s">
        <v>88</v>
      </c>
      <c r="BK207" s="160">
        <f>I207*H207</f>
        <v>0</v>
      </c>
    </row>
    <row r="208" spans="2:65" s="1" customFormat="1" ht="16.350000000000001" customHeight="1" x14ac:dyDescent="0.2">
      <c r="B208" s="32"/>
      <c r="C208" s="201" t="s">
        <v>1</v>
      </c>
      <c r="D208" s="201" t="s">
        <v>373</v>
      </c>
      <c r="E208" s="202" t="s">
        <v>1</v>
      </c>
      <c r="F208" s="203" t="s">
        <v>1</v>
      </c>
      <c r="G208" s="204" t="s">
        <v>1</v>
      </c>
      <c r="H208" s="205"/>
      <c r="I208" s="206"/>
      <c r="J208" s="207">
        <f t="shared" si="30"/>
        <v>0</v>
      </c>
      <c r="K208" s="208"/>
      <c r="L208" s="32"/>
      <c r="M208" s="209" t="s">
        <v>1</v>
      </c>
      <c r="N208" s="210" t="s">
        <v>41</v>
      </c>
      <c r="T208" s="59"/>
      <c r="AT208" s="17" t="s">
        <v>2959</v>
      </c>
      <c r="AU208" s="17" t="s">
        <v>82</v>
      </c>
      <c r="AY208" s="17" t="s">
        <v>2959</v>
      </c>
      <c r="BE208" s="160">
        <f>IF(N208="základná",J208,0)</f>
        <v>0</v>
      </c>
      <c r="BF208" s="160">
        <f>IF(N208="znížená",J208,0)</f>
        <v>0</v>
      </c>
      <c r="BG208" s="160">
        <f>IF(N208="zákl. prenesená",J208,0)</f>
        <v>0</v>
      </c>
      <c r="BH208" s="160">
        <f>IF(N208="zníž. prenesená",J208,0)</f>
        <v>0</v>
      </c>
      <c r="BI208" s="160">
        <f>IF(N208="nulová",J208,0)</f>
        <v>0</v>
      </c>
      <c r="BJ208" s="17" t="s">
        <v>88</v>
      </c>
      <c r="BK208" s="160">
        <f>I208*H208</f>
        <v>0</v>
      </c>
    </row>
    <row r="209" spans="2:63" s="1" customFormat="1" ht="16.350000000000001" customHeight="1" x14ac:dyDescent="0.2">
      <c r="B209" s="32"/>
      <c r="C209" s="201" t="s">
        <v>1</v>
      </c>
      <c r="D209" s="201" t="s">
        <v>373</v>
      </c>
      <c r="E209" s="202" t="s">
        <v>1</v>
      </c>
      <c r="F209" s="203" t="s">
        <v>1</v>
      </c>
      <c r="G209" s="204" t="s">
        <v>1</v>
      </c>
      <c r="H209" s="205"/>
      <c r="I209" s="206"/>
      <c r="J209" s="207">
        <f t="shared" si="30"/>
        <v>0</v>
      </c>
      <c r="K209" s="208"/>
      <c r="L209" s="32"/>
      <c r="M209" s="209" t="s">
        <v>1</v>
      </c>
      <c r="N209" s="210" t="s">
        <v>41</v>
      </c>
      <c r="T209" s="59"/>
      <c r="AT209" s="17" t="s">
        <v>2959</v>
      </c>
      <c r="AU209" s="17" t="s">
        <v>82</v>
      </c>
      <c r="AY209" s="17" t="s">
        <v>2959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7" t="s">
        <v>88</v>
      </c>
      <c r="BK209" s="160">
        <f>I209*H209</f>
        <v>0</v>
      </c>
    </row>
    <row r="210" spans="2:63" s="1" customFormat="1" ht="16.350000000000001" customHeight="1" x14ac:dyDescent="0.2">
      <c r="B210" s="32"/>
      <c r="C210" s="201" t="s">
        <v>1</v>
      </c>
      <c r="D210" s="201" t="s">
        <v>373</v>
      </c>
      <c r="E210" s="202" t="s">
        <v>1</v>
      </c>
      <c r="F210" s="203" t="s">
        <v>1</v>
      </c>
      <c r="G210" s="204" t="s">
        <v>1</v>
      </c>
      <c r="H210" s="205"/>
      <c r="I210" s="206"/>
      <c r="J210" s="207">
        <f t="shared" si="30"/>
        <v>0</v>
      </c>
      <c r="K210" s="208"/>
      <c r="L210" s="32"/>
      <c r="M210" s="209" t="s">
        <v>1</v>
      </c>
      <c r="N210" s="210" t="s">
        <v>41</v>
      </c>
      <c r="T210" s="59"/>
      <c r="AT210" s="17" t="s">
        <v>2959</v>
      </c>
      <c r="AU210" s="17" t="s">
        <v>82</v>
      </c>
      <c r="AY210" s="17" t="s">
        <v>2959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7" t="s">
        <v>88</v>
      </c>
      <c r="BK210" s="160">
        <f>I210*H210</f>
        <v>0</v>
      </c>
    </row>
    <row r="211" spans="2:63" s="1" customFormat="1" ht="16.350000000000001" customHeight="1" x14ac:dyDescent="0.2">
      <c r="B211" s="32"/>
      <c r="C211" s="201" t="s">
        <v>1</v>
      </c>
      <c r="D211" s="201" t="s">
        <v>373</v>
      </c>
      <c r="E211" s="202" t="s">
        <v>1</v>
      </c>
      <c r="F211" s="203" t="s">
        <v>1</v>
      </c>
      <c r="G211" s="204" t="s">
        <v>1</v>
      </c>
      <c r="H211" s="205"/>
      <c r="I211" s="206"/>
      <c r="J211" s="207">
        <f t="shared" si="30"/>
        <v>0</v>
      </c>
      <c r="K211" s="208"/>
      <c r="L211" s="32"/>
      <c r="M211" s="209" t="s">
        <v>1</v>
      </c>
      <c r="N211" s="210" t="s">
        <v>41</v>
      </c>
      <c r="O211" s="211"/>
      <c r="P211" s="211"/>
      <c r="Q211" s="211"/>
      <c r="R211" s="211"/>
      <c r="S211" s="211"/>
      <c r="T211" s="212"/>
      <c r="AT211" s="17" t="s">
        <v>2959</v>
      </c>
      <c r="AU211" s="17" t="s">
        <v>82</v>
      </c>
      <c r="AY211" s="17" t="s">
        <v>2959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7" t="s">
        <v>88</v>
      </c>
      <c r="BK211" s="160">
        <f>I211*H211</f>
        <v>0</v>
      </c>
    </row>
    <row r="212" spans="2:63" s="1" customFormat="1" ht="6.95" customHeight="1" x14ac:dyDescent="0.2"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32"/>
    </row>
  </sheetData>
  <autoFilter ref="C127:K211" xr:uid="{00000000-0009-0000-0000-000007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07:D212" xr:uid="{00000000-0002-0000-0700-000000000000}">
      <formula1>"K, M"</formula1>
    </dataValidation>
    <dataValidation type="list" allowBlank="1" showInputMessage="1" showErrorMessage="1" error="Povolené sú hodnoty základná, znížená, nulová." sqref="N207:N212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9"/>
  <sheetViews>
    <sheetView showGridLines="0" workbookViewId="0">
      <selection activeCell="K125" sqref="K125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51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112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 x14ac:dyDescent="0.2">
      <c r="B4" s="20"/>
      <c r="D4" s="21" t="s">
        <v>120</v>
      </c>
      <c r="L4" s="20"/>
      <c r="M4" s="97" t="s">
        <v>9</v>
      </c>
      <c r="AT4" s="17" t="s">
        <v>3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7" t="s">
        <v>15</v>
      </c>
      <c r="L6" s="20"/>
    </row>
    <row r="7" spans="2:46" ht="16.5" customHeight="1" x14ac:dyDescent="0.2">
      <c r="B7" s="20"/>
      <c r="E7" s="267" t="str">
        <f>'Rekapitulácia stavby'!K6</f>
        <v>Obnova budovy umelecko - dekoračných dielní SND</v>
      </c>
      <c r="F7" s="268"/>
      <c r="G7" s="268"/>
      <c r="H7" s="268"/>
      <c r="L7" s="20"/>
    </row>
    <row r="8" spans="2:46" ht="12" customHeight="1" x14ac:dyDescent="0.2">
      <c r="B8" s="20"/>
      <c r="D8" s="27" t="s">
        <v>129</v>
      </c>
      <c r="L8" s="20"/>
    </row>
    <row r="9" spans="2:46" s="1" customFormat="1" ht="16.5" customHeight="1" x14ac:dyDescent="0.2">
      <c r="B9" s="32"/>
      <c r="E9" s="267" t="s">
        <v>3978</v>
      </c>
      <c r="F9" s="269"/>
      <c r="G9" s="269"/>
      <c r="H9" s="269"/>
      <c r="L9" s="32"/>
    </row>
    <row r="10" spans="2:46" s="1" customFormat="1" ht="12" customHeight="1" x14ac:dyDescent="0.2">
      <c r="B10" s="32"/>
      <c r="D10" s="27" t="s">
        <v>135</v>
      </c>
      <c r="L10" s="32"/>
    </row>
    <row r="11" spans="2:46" s="1" customFormat="1" ht="30" customHeight="1" x14ac:dyDescent="0.2">
      <c r="B11" s="32"/>
      <c r="E11" s="226" t="s">
        <v>5201</v>
      </c>
      <c r="F11" s="269"/>
      <c r="G11" s="269"/>
      <c r="H11" s="269"/>
      <c r="L11" s="32"/>
    </row>
    <row r="12" spans="2:46" s="1" customFormat="1" ht="11.25" x14ac:dyDescent="0.2">
      <c r="B12" s="32"/>
      <c r="L12" s="32"/>
    </row>
    <row r="13" spans="2:46" s="1" customFormat="1" ht="12" customHeight="1" x14ac:dyDescent="0.2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 x14ac:dyDescent="0.2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5. 8. 2023</v>
      </c>
      <c r="L14" s="32"/>
    </row>
    <row r="15" spans="2:46" s="1" customFormat="1" ht="10.9" customHeight="1" x14ac:dyDescent="0.2">
      <c r="B15" s="32"/>
      <c r="L15" s="32"/>
    </row>
    <row r="16" spans="2:46" s="1" customFormat="1" ht="12" customHeight="1" x14ac:dyDescent="0.2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 x14ac:dyDescent="0.2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 x14ac:dyDescent="0.2">
      <c r="B18" s="32"/>
      <c r="L18" s="32"/>
    </row>
    <row r="19" spans="2:12" s="1" customFormat="1" ht="12" customHeight="1" x14ac:dyDescent="0.2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 x14ac:dyDescent="0.2">
      <c r="B20" s="32"/>
      <c r="E20" s="270" t="str">
        <f>'Rekapitulácia stavby'!E14</f>
        <v>Vyplň údaj</v>
      </c>
      <c r="F20" s="232"/>
      <c r="G20" s="232"/>
      <c r="H20" s="232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 x14ac:dyDescent="0.2">
      <c r="B21" s="32"/>
      <c r="L21" s="32"/>
    </row>
    <row r="22" spans="2:12" s="1" customFormat="1" ht="12" customHeight="1" x14ac:dyDescent="0.2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 x14ac:dyDescent="0.2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 x14ac:dyDescent="0.2">
      <c r="B24" s="32"/>
      <c r="L24" s="32"/>
    </row>
    <row r="25" spans="2:12" s="1" customFormat="1" ht="12" customHeight="1" x14ac:dyDescent="0.2">
      <c r="B25" s="32"/>
      <c r="D25" s="27" t="s">
        <v>32</v>
      </c>
      <c r="I25" s="27" t="s">
        <v>24</v>
      </c>
      <c r="J25" s="25" t="s">
        <v>1</v>
      </c>
      <c r="L25" s="32"/>
    </row>
    <row r="26" spans="2:12" s="1" customFormat="1" ht="18" customHeight="1" x14ac:dyDescent="0.2">
      <c r="B26" s="32"/>
      <c r="E26" s="25" t="s">
        <v>33</v>
      </c>
      <c r="I26" s="27" t="s">
        <v>26</v>
      </c>
      <c r="J26" s="25" t="s">
        <v>1</v>
      </c>
      <c r="L26" s="32"/>
    </row>
    <row r="27" spans="2:12" s="1" customFormat="1" ht="6.95" customHeight="1" x14ac:dyDescent="0.2">
      <c r="B27" s="32"/>
      <c r="L27" s="32"/>
    </row>
    <row r="28" spans="2:12" s="1" customFormat="1" ht="12" customHeight="1" x14ac:dyDescent="0.2">
      <c r="B28" s="32"/>
      <c r="D28" s="27" t="s">
        <v>34</v>
      </c>
      <c r="L28" s="32"/>
    </row>
    <row r="29" spans="2:12" s="7" customFormat="1" ht="16.5" customHeight="1" x14ac:dyDescent="0.2">
      <c r="B29" s="98"/>
      <c r="E29" s="237" t="s">
        <v>1</v>
      </c>
      <c r="F29" s="237"/>
      <c r="G29" s="237"/>
      <c r="H29" s="237"/>
      <c r="L29" s="98"/>
    </row>
    <row r="30" spans="2:12" s="1" customFormat="1" ht="6.95" customHeight="1" x14ac:dyDescent="0.2">
      <c r="B30" s="32"/>
      <c r="L30" s="32"/>
    </row>
    <row r="31" spans="2:12" s="1" customFormat="1" ht="6.95" customHeight="1" x14ac:dyDescent="0.2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 x14ac:dyDescent="0.2">
      <c r="B32" s="32"/>
      <c r="D32" s="100" t="s">
        <v>35</v>
      </c>
      <c r="J32" s="69">
        <f>ROUND(J126, 2)</f>
        <v>0</v>
      </c>
      <c r="L32" s="32"/>
    </row>
    <row r="33" spans="2:12" s="1" customFormat="1" ht="6.95" customHeight="1" x14ac:dyDescent="0.2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 x14ac:dyDescent="0.2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 x14ac:dyDescent="0.2">
      <c r="B35" s="32"/>
      <c r="D35" s="58" t="s">
        <v>39</v>
      </c>
      <c r="E35" s="37" t="s">
        <v>40</v>
      </c>
      <c r="F35" s="101">
        <f>ROUND((ROUND((SUM(BE126:BE152)),  2) + SUM(BE154:BE158)), 2)</f>
        <v>0</v>
      </c>
      <c r="G35" s="102"/>
      <c r="H35" s="102"/>
      <c r="I35" s="103">
        <v>0.2</v>
      </c>
      <c r="J35" s="101">
        <f>ROUND((ROUND(((SUM(BE126:BE152))*I35),  2) + (SUM(BE154:BE158)*I35)), 2)</f>
        <v>0</v>
      </c>
      <c r="L35" s="32"/>
    </row>
    <row r="36" spans="2:12" s="1" customFormat="1" ht="14.45" customHeight="1" x14ac:dyDescent="0.2">
      <c r="B36" s="32"/>
      <c r="E36" s="37" t="s">
        <v>41</v>
      </c>
      <c r="F36" s="101">
        <f>ROUND((ROUND((SUM(BF126:BF152)),  2) + SUM(BF154:BF158)), 2)</f>
        <v>0</v>
      </c>
      <c r="G36" s="102"/>
      <c r="H36" s="102"/>
      <c r="I36" s="103">
        <v>0.2</v>
      </c>
      <c r="J36" s="101">
        <f>ROUND((ROUND(((SUM(BF126:BF152))*I36),  2) + (SUM(BF154:BF158)*I36)), 2)</f>
        <v>0</v>
      </c>
      <c r="L36" s="32"/>
    </row>
    <row r="37" spans="2:12" s="1" customFormat="1" ht="14.45" hidden="1" customHeight="1" x14ac:dyDescent="0.2">
      <c r="B37" s="32"/>
      <c r="E37" s="27" t="s">
        <v>42</v>
      </c>
      <c r="F37" s="89">
        <f>ROUND((ROUND((SUM(BG126:BG152)),  2) + SUM(BG154:BG158)), 2)</f>
        <v>0</v>
      </c>
      <c r="I37" s="104">
        <v>0.2</v>
      </c>
      <c r="J37" s="89">
        <f>0</f>
        <v>0</v>
      </c>
      <c r="L37" s="32"/>
    </row>
    <row r="38" spans="2:12" s="1" customFormat="1" ht="14.45" hidden="1" customHeight="1" x14ac:dyDescent="0.2">
      <c r="B38" s="32"/>
      <c r="E38" s="27" t="s">
        <v>43</v>
      </c>
      <c r="F38" s="89">
        <f>ROUND((ROUND((SUM(BH126:BH152)),  2) + SUM(BH154:BH158)), 2)</f>
        <v>0</v>
      </c>
      <c r="I38" s="104">
        <v>0.2</v>
      </c>
      <c r="J38" s="89">
        <f>0</f>
        <v>0</v>
      </c>
      <c r="L38" s="32"/>
    </row>
    <row r="39" spans="2:12" s="1" customFormat="1" ht="14.45" hidden="1" customHeight="1" x14ac:dyDescent="0.2">
      <c r="B39" s="32"/>
      <c r="E39" s="37" t="s">
        <v>44</v>
      </c>
      <c r="F39" s="101">
        <f>ROUND((ROUND((SUM(BI126:BI152)),  2) + SUM(BI154:BI158)), 2)</f>
        <v>0</v>
      </c>
      <c r="G39" s="102"/>
      <c r="H39" s="102"/>
      <c r="I39" s="103">
        <v>0</v>
      </c>
      <c r="J39" s="101">
        <f>0</f>
        <v>0</v>
      </c>
      <c r="L39" s="32"/>
    </row>
    <row r="40" spans="2:12" s="1" customFormat="1" ht="6.95" customHeight="1" x14ac:dyDescent="0.2">
      <c r="B40" s="32"/>
      <c r="L40" s="32"/>
    </row>
    <row r="41" spans="2:12" s="1" customFormat="1" ht="25.35" customHeight="1" x14ac:dyDescent="0.2">
      <c r="B41" s="32"/>
      <c r="C41" s="105"/>
      <c r="D41" s="106" t="s">
        <v>45</v>
      </c>
      <c r="E41" s="60"/>
      <c r="F41" s="60"/>
      <c r="G41" s="107" t="s">
        <v>46</v>
      </c>
      <c r="H41" s="108" t="s">
        <v>47</v>
      </c>
      <c r="I41" s="60"/>
      <c r="J41" s="109">
        <f>SUM(J32:J39)</f>
        <v>0</v>
      </c>
      <c r="K41" s="110"/>
      <c r="L41" s="32"/>
    </row>
    <row r="42" spans="2:12" s="1" customFormat="1" ht="14.45" customHeight="1" x14ac:dyDescent="0.2">
      <c r="B42" s="32"/>
      <c r="L42" s="32"/>
    </row>
    <row r="43" spans="2:12" ht="14.45" customHeight="1" x14ac:dyDescent="0.2">
      <c r="B43" s="20"/>
      <c r="L43" s="20"/>
    </row>
    <row r="44" spans="2:12" ht="14.45" customHeight="1" x14ac:dyDescent="0.2">
      <c r="B44" s="20"/>
      <c r="L44" s="20"/>
    </row>
    <row r="45" spans="2:12" ht="14.45" customHeight="1" x14ac:dyDescent="0.2">
      <c r="B45" s="20"/>
      <c r="L45" s="20"/>
    </row>
    <row r="46" spans="2:12" ht="14.45" customHeight="1" x14ac:dyDescent="0.2">
      <c r="B46" s="20"/>
      <c r="L46" s="20"/>
    </row>
    <row r="47" spans="2:12" ht="14.45" customHeight="1" x14ac:dyDescent="0.2">
      <c r="B47" s="20"/>
      <c r="L47" s="20"/>
    </row>
    <row r="48" spans="2:12" ht="14.45" customHeight="1" x14ac:dyDescent="0.2">
      <c r="B48" s="20"/>
      <c r="L48" s="20"/>
    </row>
    <row r="49" spans="2:12" ht="14.45" customHeight="1" x14ac:dyDescent="0.2">
      <c r="B49" s="20"/>
      <c r="L49" s="20"/>
    </row>
    <row r="50" spans="2:12" s="1" customFormat="1" ht="14.45" customHeight="1" x14ac:dyDescent="0.2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.25" x14ac:dyDescent="0.2">
      <c r="B51" s="20"/>
      <c r="L51" s="20"/>
    </row>
    <row r="52" spans="2:12" ht="11.25" x14ac:dyDescent="0.2">
      <c r="B52" s="20"/>
      <c r="L52" s="20"/>
    </row>
    <row r="53" spans="2:12" ht="11.25" x14ac:dyDescent="0.2">
      <c r="B53" s="20"/>
      <c r="L53" s="20"/>
    </row>
    <row r="54" spans="2:12" ht="11.25" x14ac:dyDescent="0.2">
      <c r="B54" s="20"/>
      <c r="L54" s="20"/>
    </row>
    <row r="55" spans="2:12" ht="11.25" x14ac:dyDescent="0.2">
      <c r="B55" s="20"/>
      <c r="L55" s="20"/>
    </row>
    <row r="56" spans="2:12" ht="11.25" x14ac:dyDescent="0.2">
      <c r="B56" s="20"/>
      <c r="L56" s="20"/>
    </row>
    <row r="57" spans="2:12" ht="11.25" x14ac:dyDescent="0.2">
      <c r="B57" s="20"/>
      <c r="L57" s="20"/>
    </row>
    <row r="58" spans="2:12" ht="11.25" x14ac:dyDescent="0.2">
      <c r="B58" s="20"/>
      <c r="L58" s="20"/>
    </row>
    <row r="59" spans="2:12" ht="11.25" x14ac:dyDescent="0.2">
      <c r="B59" s="20"/>
      <c r="L59" s="20"/>
    </row>
    <row r="60" spans="2:12" ht="11.25" x14ac:dyDescent="0.2">
      <c r="B60" s="20"/>
      <c r="L60" s="20"/>
    </row>
    <row r="61" spans="2:12" s="1" customFormat="1" ht="12.75" x14ac:dyDescent="0.2">
      <c r="B61" s="32"/>
      <c r="D61" s="46" t="s">
        <v>50</v>
      </c>
      <c r="E61" s="34"/>
      <c r="F61" s="111" t="s">
        <v>51</v>
      </c>
      <c r="G61" s="46" t="s">
        <v>50</v>
      </c>
      <c r="H61" s="34"/>
      <c r="I61" s="34"/>
      <c r="J61" s="112" t="s">
        <v>51</v>
      </c>
      <c r="K61" s="34"/>
      <c r="L61" s="32"/>
    </row>
    <row r="62" spans="2:12" ht="11.25" x14ac:dyDescent="0.2">
      <c r="B62" s="20"/>
      <c r="L62" s="20"/>
    </row>
    <row r="63" spans="2:12" ht="11.25" x14ac:dyDescent="0.2">
      <c r="B63" s="20"/>
      <c r="L63" s="20"/>
    </row>
    <row r="64" spans="2:12" ht="11.25" x14ac:dyDescent="0.2">
      <c r="B64" s="20"/>
      <c r="L64" s="20"/>
    </row>
    <row r="65" spans="2:12" s="1" customFormat="1" ht="12.75" x14ac:dyDescent="0.2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.25" x14ac:dyDescent="0.2">
      <c r="B66" s="20"/>
      <c r="L66" s="20"/>
    </row>
    <row r="67" spans="2:12" ht="11.25" x14ac:dyDescent="0.2">
      <c r="B67" s="20"/>
      <c r="L67" s="20"/>
    </row>
    <row r="68" spans="2:12" ht="11.25" x14ac:dyDescent="0.2">
      <c r="B68" s="20"/>
      <c r="L68" s="20"/>
    </row>
    <row r="69" spans="2:12" ht="11.25" x14ac:dyDescent="0.2">
      <c r="B69" s="20"/>
      <c r="L69" s="20"/>
    </row>
    <row r="70" spans="2:12" ht="11.25" x14ac:dyDescent="0.2">
      <c r="B70" s="20"/>
      <c r="L70" s="20"/>
    </row>
    <row r="71" spans="2:12" ht="11.25" x14ac:dyDescent="0.2">
      <c r="B71" s="20"/>
      <c r="L71" s="20"/>
    </row>
    <row r="72" spans="2:12" ht="11.25" x14ac:dyDescent="0.2">
      <c r="B72" s="20"/>
      <c r="L72" s="20"/>
    </row>
    <row r="73" spans="2:12" ht="11.25" x14ac:dyDescent="0.2">
      <c r="B73" s="20"/>
      <c r="L73" s="20"/>
    </row>
    <row r="74" spans="2:12" ht="11.25" x14ac:dyDescent="0.2">
      <c r="B74" s="20"/>
      <c r="L74" s="20"/>
    </row>
    <row r="75" spans="2:12" ht="11.25" x14ac:dyDescent="0.2">
      <c r="B75" s="20"/>
      <c r="L75" s="20"/>
    </row>
    <row r="76" spans="2:12" s="1" customFormat="1" ht="12.75" x14ac:dyDescent="0.2">
      <c r="B76" s="32"/>
      <c r="D76" s="46" t="s">
        <v>50</v>
      </c>
      <c r="E76" s="34"/>
      <c r="F76" s="111" t="s">
        <v>51</v>
      </c>
      <c r="G76" s="46" t="s">
        <v>50</v>
      </c>
      <c r="H76" s="34"/>
      <c r="I76" s="34"/>
      <c r="J76" s="112" t="s">
        <v>51</v>
      </c>
      <c r="K76" s="34"/>
      <c r="L76" s="32"/>
    </row>
    <row r="77" spans="2:12" s="1" customFormat="1" ht="14.45" customHeight="1" x14ac:dyDescent="0.2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 x14ac:dyDescent="0.2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 x14ac:dyDescent="0.2">
      <c r="B82" s="32"/>
      <c r="C82" s="21" t="s">
        <v>274</v>
      </c>
      <c r="L82" s="32"/>
    </row>
    <row r="83" spans="2:12" s="1" customFormat="1" ht="6.95" customHeight="1" x14ac:dyDescent="0.2">
      <c r="B83" s="32"/>
      <c r="L83" s="32"/>
    </row>
    <row r="84" spans="2:12" s="1" customFormat="1" ht="12" customHeight="1" x14ac:dyDescent="0.2">
      <c r="B84" s="32"/>
      <c r="C84" s="27" t="s">
        <v>15</v>
      </c>
      <c r="L84" s="32"/>
    </row>
    <row r="85" spans="2:12" s="1" customFormat="1" ht="16.5" customHeight="1" x14ac:dyDescent="0.2">
      <c r="B85" s="32"/>
      <c r="E85" s="267" t="str">
        <f>E7</f>
        <v>Obnova budovy umelecko - dekoračných dielní SND</v>
      </c>
      <c r="F85" s="268"/>
      <c r="G85" s="268"/>
      <c r="H85" s="268"/>
      <c r="L85" s="32"/>
    </row>
    <row r="86" spans="2:12" ht="12" customHeight="1" x14ac:dyDescent="0.2">
      <c r="B86" s="20"/>
      <c r="C86" s="27" t="s">
        <v>129</v>
      </c>
      <c r="L86" s="20"/>
    </row>
    <row r="87" spans="2:12" s="1" customFormat="1" ht="16.5" customHeight="1" x14ac:dyDescent="0.2">
      <c r="B87" s="32"/>
      <c r="E87" s="267" t="s">
        <v>3978</v>
      </c>
      <c r="F87" s="269"/>
      <c r="G87" s="269"/>
      <c r="H87" s="269"/>
      <c r="L87" s="32"/>
    </row>
    <row r="88" spans="2:12" s="1" customFormat="1" ht="12" customHeight="1" x14ac:dyDescent="0.2">
      <c r="B88" s="32"/>
      <c r="C88" s="27" t="s">
        <v>135</v>
      </c>
      <c r="L88" s="32"/>
    </row>
    <row r="89" spans="2:12" s="1" customFormat="1" ht="30" customHeight="1" x14ac:dyDescent="0.2">
      <c r="B89" s="32"/>
      <c r="E89" s="226" t="str">
        <f>E11</f>
        <v>SO01.5B - Hlavný objekt dielní + administratíva, učilište - VZT B</v>
      </c>
      <c r="F89" s="269"/>
      <c r="G89" s="269"/>
      <c r="H89" s="269"/>
      <c r="L89" s="32"/>
    </row>
    <row r="90" spans="2:12" s="1" customFormat="1" ht="6.95" customHeight="1" x14ac:dyDescent="0.2">
      <c r="B90" s="32"/>
      <c r="L90" s="32"/>
    </row>
    <row r="91" spans="2:12" s="1" customFormat="1" ht="12" customHeight="1" x14ac:dyDescent="0.2">
      <c r="B91" s="32"/>
      <c r="C91" s="27" t="s">
        <v>19</v>
      </c>
      <c r="F91" s="25" t="str">
        <f>F14</f>
        <v>Bratislava</v>
      </c>
      <c r="I91" s="27" t="s">
        <v>21</v>
      </c>
      <c r="J91" s="55" t="str">
        <f>IF(J14="","",J14)</f>
        <v>5. 8. 2023</v>
      </c>
      <c r="L91" s="32"/>
    </row>
    <row r="92" spans="2:12" s="1" customFormat="1" ht="6.95" customHeight="1" x14ac:dyDescent="0.2">
      <c r="B92" s="32"/>
      <c r="L92" s="32"/>
    </row>
    <row r="93" spans="2:12" s="1" customFormat="1" ht="15.2" customHeight="1" x14ac:dyDescent="0.2">
      <c r="B93" s="32"/>
      <c r="C93" s="27" t="s">
        <v>23</v>
      </c>
      <c r="F93" s="25" t="str">
        <f>E17</f>
        <v>Slovenské národné divadlo</v>
      </c>
      <c r="I93" s="27" t="s">
        <v>29</v>
      </c>
      <c r="J93" s="30" t="str">
        <f>E23</f>
        <v>VM PROJEKT , s.r.o.</v>
      </c>
      <c r="L93" s="32"/>
    </row>
    <row r="94" spans="2:12" s="1" customFormat="1" ht="15.2" customHeight="1" x14ac:dyDescent="0.2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>Ing Peter Lukačovič</v>
      </c>
      <c r="L94" s="32"/>
    </row>
    <row r="95" spans="2:12" s="1" customFormat="1" ht="10.35" customHeight="1" x14ac:dyDescent="0.2">
      <c r="B95" s="32"/>
      <c r="L95" s="32"/>
    </row>
    <row r="96" spans="2:12" s="1" customFormat="1" ht="29.25" customHeight="1" x14ac:dyDescent="0.2">
      <c r="B96" s="32"/>
      <c r="C96" s="113" t="s">
        <v>295</v>
      </c>
      <c r="D96" s="105"/>
      <c r="E96" s="105"/>
      <c r="F96" s="105"/>
      <c r="G96" s="105"/>
      <c r="H96" s="105"/>
      <c r="I96" s="105"/>
      <c r="J96" s="114" t="s">
        <v>296</v>
      </c>
      <c r="K96" s="105"/>
      <c r="L96" s="32"/>
    </row>
    <row r="97" spans="2:47" s="1" customFormat="1" ht="10.35" customHeight="1" x14ac:dyDescent="0.2">
      <c r="B97" s="32"/>
      <c r="L97" s="32"/>
    </row>
    <row r="98" spans="2:47" s="1" customFormat="1" ht="22.9" customHeight="1" x14ac:dyDescent="0.2">
      <c r="B98" s="32"/>
      <c r="C98" s="115" t="s">
        <v>299</v>
      </c>
      <c r="J98" s="69">
        <f>J126</f>
        <v>0</v>
      </c>
      <c r="L98" s="32"/>
      <c r="AU98" s="17" t="s">
        <v>300</v>
      </c>
    </row>
    <row r="99" spans="2:47" s="8" customFormat="1" ht="24.95" customHeight="1" x14ac:dyDescent="0.2">
      <c r="B99" s="116"/>
      <c r="D99" s="117" t="s">
        <v>331</v>
      </c>
      <c r="E99" s="118"/>
      <c r="F99" s="118"/>
      <c r="G99" s="118"/>
      <c r="H99" s="118"/>
      <c r="I99" s="118"/>
      <c r="J99" s="119">
        <f>J127</f>
        <v>0</v>
      </c>
      <c r="L99" s="116"/>
    </row>
    <row r="100" spans="2:47" s="9" customFormat="1" ht="19.899999999999999" customHeight="1" x14ac:dyDescent="0.2">
      <c r="B100" s="121"/>
      <c r="D100" s="122" t="s">
        <v>351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2:47" s="9" customFormat="1" ht="14.85" customHeight="1" x14ac:dyDescent="0.2">
      <c r="B101" s="121"/>
      <c r="D101" s="122" t="s">
        <v>5202</v>
      </c>
      <c r="E101" s="123"/>
      <c r="F101" s="123"/>
      <c r="G101" s="123"/>
      <c r="H101" s="123"/>
      <c r="I101" s="123"/>
      <c r="J101" s="124">
        <f>J129</f>
        <v>0</v>
      </c>
      <c r="L101" s="121"/>
    </row>
    <row r="102" spans="2:47" s="9" customFormat="1" ht="14.85" customHeight="1" x14ac:dyDescent="0.2">
      <c r="B102" s="121"/>
      <c r="D102" s="122" t="s">
        <v>5203</v>
      </c>
      <c r="E102" s="123"/>
      <c r="F102" s="123"/>
      <c r="G102" s="123"/>
      <c r="H102" s="123"/>
      <c r="I102" s="123"/>
      <c r="J102" s="124">
        <f>J144</f>
        <v>0</v>
      </c>
      <c r="L102" s="121"/>
    </row>
    <row r="103" spans="2:47" s="9" customFormat="1" ht="14.85" customHeight="1" x14ac:dyDescent="0.2">
      <c r="B103" s="121"/>
      <c r="D103" s="122" t="s">
        <v>5204</v>
      </c>
      <c r="E103" s="123"/>
      <c r="F103" s="123"/>
      <c r="G103" s="123"/>
      <c r="H103" s="123"/>
      <c r="I103" s="123"/>
      <c r="J103" s="124">
        <f>J148</f>
        <v>0</v>
      </c>
      <c r="L103" s="121"/>
    </row>
    <row r="104" spans="2:47" s="8" customFormat="1" ht="21.75" customHeight="1" x14ac:dyDescent="0.2">
      <c r="B104" s="116"/>
      <c r="D104" s="126" t="s">
        <v>357</v>
      </c>
      <c r="J104" s="127">
        <f>J153</f>
        <v>0</v>
      </c>
      <c r="L104" s="116"/>
    </row>
    <row r="105" spans="2:47" s="1" customFormat="1" ht="21.75" customHeight="1" x14ac:dyDescent="0.2">
      <c r="B105" s="32"/>
      <c r="L105" s="32"/>
    </row>
    <row r="106" spans="2:47" s="1" customFormat="1" ht="6.95" customHeight="1" x14ac:dyDescent="0.2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5" customHeight="1" x14ac:dyDescent="0.2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5" customHeight="1" x14ac:dyDescent="0.2">
      <c r="B111" s="32"/>
      <c r="C111" s="21" t="s">
        <v>358</v>
      </c>
      <c r="L111" s="32"/>
    </row>
    <row r="112" spans="2:47" s="1" customFormat="1" ht="6.95" customHeight="1" x14ac:dyDescent="0.2">
      <c r="B112" s="32"/>
      <c r="L112" s="32"/>
    </row>
    <row r="113" spans="2:63" s="1" customFormat="1" ht="12" customHeight="1" x14ac:dyDescent="0.2">
      <c r="B113" s="32"/>
      <c r="C113" s="27" t="s">
        <v>15</v>
      </c>
      <c r="L113" s="32"/>
    </row>
    <row r="114" spans="2:63" s="1" customFormat="1" ht="16.5" customHeight="1" x14ac:dyDescent="0.2">
      <c r="B114" s="32"/>
      <c r="E114" s="267" t="str">
        <f>E7</f>
        <v>Obnova budovy umelecko - dekoračných dielní SND</v>
      </c>
      <c r="F114" s="268"/>
      <c r="G114" s="268"/>
      <c r="H114" s="268"/>
      <c r="L114" s="32"/>
    </row>
    <row r="115" spans="2:63" ht="12" customHeight="1" x14ac:dyDescent="0.2">
      <c r="B115" s="20"/>
      <c r="C115" s="27" t="s">
        <v>129</v>
      </c>
      <c r="L115" s="20"/>
    </row>
    <row r="116" spans="2:63" s="1" customFormat="1" ht="16.5" customHeight="1" x14ac:dyDescent="0.2">
      <c r="B116" s="32"/>
      <c r="E116" s="267" t="s">
        <v>3978</v>
      </c>
      <c r="F116" s="269"/>
      <c r="G116" s="269"/>
      <c r="H116" s="269"/>
      <c r="L116" s="32"/>
    </row>
    <row r="117" spans="2:63" s="1" customFormat="1" ht="12" customHeight="1" x14ac:dyDescent="0.2">
      <c r="B117" s="32"/>
      <c r="C117" s="27" t="s">
        <v>135</v>
      </c>
      <c r="L117" s="32"/>
    </row>
    <row r="118" spans="2:63" s="1" customFormat="1" ht="30" customHeight="1" x14ac:dyDescent="0.2">
      <c r="B118" s="32"/>
      <c r="E118" s="226" t="str">
        <f>E11</f>
        <v>SO01.5B - Hlavný objekt dielní + administratíva, učilište - VZT B</v>
      </c>
      <c r="F118" s="269"/>
      <c r="G118" s="269"/>
      <c r="H118" s="269"/>
      <c r="L118" s="32"/>
    </row>
    <row r="119" spans="2:63" s="1" customFormat="1" ht="6.95" customHeight="1" x14ac:dyDescent="0.2">
      <c r="B119" s="32"/>
      <c r="L119" s="32"/>
    </row>
    <row r="120" spans="2:63" s="1" customFormat="1" ht="12" customHeight="1" x14ac:dyDescent="0.2">
      <c r="B120" s="32"/>
      <c r="C120" s="27" t="s">
        <v>19</v>
      </c>
      <c r="F120" s="25" t="str">
        <f>F14</f>
        <v>Bratislava</v>
      </c>
      <c r="I120" s="27" t="s">
        <v>21</v>
      </c>
      <c r="J120" s="55" t="str">
        <f>IF(J14="","",J14)</f>
        <v>5. 8. 2023</v>
      </c>
      <c r="L120" s="32"/>
    </row>
    <row r="121" spans="2:63" s="1" customFormat="1" ht="6.95" customHeight="1" x14ac:dyDescent="0.2">
      <c r="B121" s="32"/>
      <c r="L121" s="32"/>
    </row>
    <row r="122" spans="2:63" s="1" customFormat="1" ht="15.2" customHeight="1" x14ac:dyDescent="0.2">
      <c r="B122" s="32"/>
      <c r="C122" s="27" t="s">
        <v>23</v>
      </c>
      <c r="F122" s="25" t="str">
        <f>E17</f>
        <v>Slovenské národné divadlo</v>
      </c>
      <c r="I122" s="27" t="s">
        <v>29</v>
      </c>
      <c r="J122" s="30" t="str">
        <f>E23</f>
        <v>VM PROJEKT , s.r.o.</v>
      </c>
      <c r="L122" s="32"/>
    </row>
    <row r="123" spans="2:63" s="1" customFormat="1" ht="15.2" customHeight="1" x14ac:dyDescent="0.2">
      <c r="B123" s="32"/>
      <c r="C123" s="27" t="s">
        <v>27</v>
      </c>
      <c r="F123" s="25" t="str">
        <f>IF(E20="","",E20)</f>
        <v>Vyplň údaj</v>
      </c>
      <c r="I123" s="27" t="s">
        <v>32</v>
      </c>
      <c r="J123" s="30" t="str">
        <f>E26</f>
        <v>Ing Peter Lukačovič</v>
      </c>
      <c r="L123" s="32"/>
    </row>
    <row r="124" spans="2:63" s="1" customFormat="1" ht="10.35" customHeight="1" x14ac:dyDescent="0.2">
      <c r="B124" s="32"/>
      <c r="L124" s="32"/>
    </row>
    <row r="125" spans="2:63" s="10" customFormat="1" ht="29.25" customHeight="1" x14ac:dyDescent="0.2">
      <c r="B125" s="128"/>
      <c r="C125" s="129" t="s">
        <v>359</v>
      </c>
      <c r="D125" s="130" t="s">
        <v>60</v>
      </c>
      <c r="E125" s="130" t="s">
        <v>56</v>
      </c>
      <c r="F125" s="130" t="s">
        <v>57</v>
      </c>
      <c r="G125" s="130" t="s">
        <v>360</v>
      </c>
      <c r="H125" s="130" t="s">
        <v>361</v>
      </c>
      <c r="I125" s="130" t="s">
        <v>362</v>
      </c>
      <c r="J125" s="130" t="s">
        <v>296</v>
      </c>
      <c r="K125" s="131" t="s">
        <v>5391</v>
      </c>
      <c r="L125" s="128"/>
      <c r="M125" s="62" t="s">
        <v>1</v>
      </c>
      <c r="N125" s="63" t="s">
        <v>39</v>
      </c>
      <c r="O125" s="63" t="s">
        <v>363</v>
      </c>
      <c r="P125" s="63" t="s">
        <v>364</v>
      </c>
      <c r="Q125" s="63" t="s">
        <v>365</v>
      </c>
      <c r="R125" s="63" t="s">
        <v>366</v>
      </c>
      <c r="S125" s="63" t="s">
        <v>367</v>
      </c>
      <c r="T125" s="64" t="s">
        <v>368</v>
      </c>
    </row>
    <row r="126" spans="2:63" s="1" customFormat="1" ht="22.9" customHeight="1" x14ac:dyDescent="0.25">
      <c r="B126" s="32"/>
      <c r="C126" s="67" t="s">
        <v>299</v>
      </c>
      <c r="J126" s="132">
        <f>BK126</f>
        <v>0</v>
      </c>
      <c r="L126" s="32"/>
      <c r="M126" s="65"/>
      <c r="N126" s="56"/>
      <c r="O126" s="56"/>
      <c r="P126" s="133">
        <f>P127+P153</f>
        <v>0</v>
      </c>
      <c r="Q126" s="56"/>
      <c r="R126" s="133">
        <f>R127+R153</f>
        <v>0</v>
      </c>
      <c r="S126" s="56"/>
      <c r="T126" s="134">
        <f>T127+T153</f>
        <v>0</v>
      </c>
      <c r="AT126" s="17" t="s">
        <v>74</v>
      </c>
      <c r="AU126" s="17" t="s">
        <v>300</v>
      </c>
      <c r="BK126" s="135">
        <f>BK127+BK153</f>
        <v>0</v>
      </c>
    </row>
    <row r="127" spans="2:63" s="11" customFormat="1" ht="25.9" customHeight="1" x14ac:dyDescent="0.2">
      <c r="B127" s="136"/>
      <c r="D127" s="137" t="s">
        <v>74</v>
      </c>
      <c r="E127" s="138" t="s">
        <v>1354</v>
      </c>
      <c r="F127" s="138" t="s">
        <v>1355</v>
      </c>
      <c r="I127" s="139"/>
      <c r="J127" s="127">
        <f>BK127</f>
        <v>0</v>
      </c>
      <c r="L127" s="136"/>
      <c r="M127" s="140"/>
      <c r="P127" s="141">
        <f>P128</f>
        <v>0</v>
      </c>
      <c r="R127" s="141">
        <f>R128</f>
        <v>0</v>
      </c>
      <c r="T127" s="142">
        <f>T128</f>
        <v>0</v>
      </c>
      <c r="AR127" s="137" t="s">
        <v>88</v>
      </c>
      <c r="AT127" s="143" t="s">
        <v>74</v>
      </c>
      <c r="AU127" s="143" t="s">
        <v>75</v>
      </c>
      <c r="AY127" s="137" t="s">
        <v>371</v>
      </c>
      <c r="BK127" s="144">
        <f>BK128</f>
        <v>0</v>
      </c>
    </row>
    <row r="128" spans="2:63" s="11" customFormat="1" ht="22.9" customHeight="1" x14ac:dyDescent="0.2">
      <c r="B128" s="136"/>
      <c r="D128" s="137" t="s">
        <v>74</v>
      </c>
      <c r="E128" s="145" t="s">
        <v>2832</v>
      </c>
      <c r="F128" s="145" t="s">
        <v>2833</v>
      </c>
      <c r="I128" s="139"/>
      <c r="J128" s="146">
        <f>BK128</f>
        <v>0</v>
      </c>
      <c r="L128" s="136"/>
      <c r="M128" s="140"/>
      <c r="P128" s="141">
        <f>P129+P144+P148</f>
        <v>0</v>
      </c>
      <c r="R128" s="141">
        <f>R129+R144+R148</f>
        <v>0</v>
      </c>
      <c r="T128" s="142">
        <f>T129+T144+T148</f>
        <v>0</v>
      </c>
      <c r="AR128" s="137" t="s">
        <v>88</v>
      </c>
      <c r="AT128" s="143" t="s">
        <v>74</v>
      </c>
      <c r="AU128" s="143" t="s">
        <v>82</v>
      </c>
      <c r="AY128" s="137" t="s">
        <v>371</v>
      </c>
      <c r="BK128" s="144">
        <f>BK129+BK144+BK148</f>
        <v>0</v>
      </c>
    </row>
    <row r="129" spans="2:65" s="11" customFormat="1" ht="20.85" customHeight="1" x14ac:dyDescent="0.2">
      <c r="B129" s="136"/>
      <c r="D129" s="137" t="s">
        <v>74</v>
      </c>
      <c r="E129" s="145" t="s">
        <v>3737</v>
      </c>
      <c r="F129" s="145" t="s">
        <v>5205</v>
      </c>
      <c r="I129" s="139"/>
      <c r="J129" s="146">
        <f>BK129</f>
        <v>0</v>
      </c>
      <c r="L129" s="136"/>
      <c r="M129" s="140"/>
      <c r="P129" s="141">
        <f>SUM(P130:P143)</f>
        <v>0</v>
      </c>
      <c r="R129" s="141">
        <f>SUM(R130:R143)</f>
        <v>0</v>
      </c>
      <c r="T129" s="142">
        <f>SUM(T130:T143)</f>
        <v>0</v>
      </c>
      <c r="AR129" s="137" t="s">
        <v>88</v>
      </c>
      <c r="AT129" s="143" t="s">
        <v>74</v>
      </c>
      <c r="AU129" s="143" t="s">
        <v>88</v>
      </c>
      <c r="AY129" s="137" t="s">
        <v>371</v>
      </c>
      <c r="BK129" s="144">
        <f>SUM(BK130:BK143)</f>
        <v>0</v>
      </c>
    </row>
    <row r="130" spans="2:65" s="1" customFormat="1" ht="24.2" customHeight="1" x14ac:dyDescent="0.2">
      <c r="B130" s="147"/>
      <c r="C130" s="189" t="s">
        <v>82</v>
      </c>
      <c r="D130" s="189" t="s">
        <v>891</v>
      </c>
      <c r="E130" s="190" t="s">
        <v>5206</v>
      </c>
      <c r="F130" s="191" t="s">
        <v>5207</v>
      </c>
      <c r="G130" s="192" t="s">
        <v>513</v>
      </c>
      <c r="H130" s="193">
        <v>7</v>
      </c>
      <c r="I130" s="194"/>
      <c r="J130" s="195">
        <f t="shared" ref="J130:J143" si="0">ROUND(I130*H130,2)</f>
        <v>0</v>
      </c>
      <c r="K130" s="191" t="s">
        <v>1</v>
      </c>
      <c r="L130" s="196"/>
      <c r="M130" s="197" t="s">
        <v>1</v>
      </c>
      <c r="N130" s="198" t="s">
        <v>41</v>
      </c>
      <c r="P130" s="157">
        <f t="shared" ref="P130:P143" si="1">O130*H130</f>
        <v>0</v>
      </c>
      <c r="Q130" s="157">
        <v>0</v>
      </c>
      <c r="R130" s="157">
        <f t="shared" ref="R130:R143" si="2">Q130*H130</f>
        <v>0</v>
      </c>
      <c r="S130" s="157">
        <v>0</v>
      </c>
      <c r="T130" s="158">
        <f t="shared" ref="T130:T143" si="3">S130*H130</f>
        <v>0</v>
      </c>
      <c r="AR130" s="159" t="s">
        <v>566</v>
      </c>
      <c r="AT130" s="159" t="s">
        <v>891</v>
      </c>
      <c r="AU130" s="159" t="s">
        <v>384</v>
      </c>
      <c r="AY130" s="17" t="s">
        <v>371</v>
      </c>
      <c r="BE130" s="160">
        <f t="shared" ref="BE130:BE143" si="4">IF(N130="základná",J130,0)</f>
        <v>0</v>
      </c>
      <c r="BF130" s="160">
        <f t="shared" ref="BF130:BF143" si="5">IF(N130="znížená",J130,0)</f>
        <v>0</v>
      </c>
      <c r="BG130" s="160">
        <f t="shared" ref="BG130:BG143" si="6">IF(N130="zákl. prenesená",J130,0)</f>
        <v>0</v>
      </c>
      <c r="BH130" s="160">
        <f t="shared" ref="BH130:BH143" si="7">IF(N130="zníž. prenesená",J130,0)</f>
        <v>0</v>
      </c>
      <c r="BI130" s="160">
        <f t="shared" ref="BI130:BI143" si="8">IF(N130="nulová",J130,0)</f>
        <v>0</v>
      </c>
      <c r="BJ130" s="17" t="s">
        <v>88</v>
      </c>
      <c r="BK130" s="160">
        <f t="shared" ref="BK130:BK143" si="9">ROUND(I130*H130,2)</f>
        <v>0</v>
      </c>
      <c r="BL130" s="17" t="s">
        <v>461</v>
      </c>
      <c r="BM130" s="159" t="s">
        <v>5208</v>
      </c>
    </row>
    <row r="131" spans="2:65" s="1" customFormat="1" ht="24.2" customHeight="1" x14ac:dyDescent="0.2">
      <c r="B131" s="147"/>
      <c r="C131" s="189" t="s">
        <v>88</v>
      </c>
      <c r="D131" s="189" t="s">
        <v>891</v>
      </c>
      <c r="E131" s="190" t="s">
        <v>5209</v>
      </c>
      <c r="F131" s="191" t="s">
        <v>5210</v>
      </c>
      <c r="G131" s="192" t="s">
        <v>513</v>
      </c>
      <c r="H131" s="193">
        <v>3</v>
      </c>
      <c r="I131" s="194"/>
      <c r="J131" s="195">
        <f t="shared" si="0"/>
        <v>0</v>
      </c>
      <c r="K131" s="191" t="s">
        <v>1</v>
      </c>
      <c r="L131" s="196"/>
      <c r="M131" s="197" t="s">
        <v>1</v>
      </c>
      <c r="N131" s="198" t="s">
        <v>41</v>
      </c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AR131" s="159" t="s">
        <v>566</v>
      </c>
      <c r="AT131" s="159" t="s">
        <v>891</v>
      </c>
      <c r="AU131" s="159" t="s">
        <v>384</v>
      </c>
      <c r="AY131" s="17" t="s">
        <v>371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7" t="s">
        <v>88</v>
      </c>
      <c r="BK131" s="160">
        <f t="shared" si="9"/>
        <v>0</v>
      </c>
      <c r="BL131" s="17" t="s">
        <v>461</v>
      </c>
      <c r="BM131" s="159" t="s">
        <v>5211</v>
      </c>
    </row>
    <row r="132" spans="2:65" s="1" customFormat="1" ht="24.2" customHeight="1" x14ac:dyDescent="0.2">
      <c r="B132" s="147"/>
      <c r="C132" s="189" t="s">
        <v>384</v>
      </c>
      <c r="D132" s="189" t="s">
        <v>891</v>
      </c>
      <c r="E132" s="190" t="s">
        <v>5212</v>
      </c>
      <c r="F132" s="191" t="s">
        <v>5213</v>
      </c>
      <c r="G132" s="192" t="s">
        <v>513</v>
      </c>
      <c r="H132" s="193">
        <v>12</v>
      </c>
      <c r="I132" s="194"/>
      <c r="J132" s="195">
        <f t="shared" si="0"/>
        <v>0</v>
      </c>
      <c r="K132" s="191" t="s">
        <v>1</v>
      </c>
      <c r="L132" s="196"/>
      <c r="M132" s="197" t="s">
        <v>1</v>
      </c>
      <c r="N132" s="198" t="s">
        <v>41</v>
      </c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AR132" s="159" t="s">
        <v>566</v>
      </c>
      <c r="AT132" s="159" t="s">
        <v>891</v>
      </c>
      <c r="AU132" s="159" t="s">
        <v>384</v>
      </c>
      <c r="AY132" s="17" t="s">
        <v>371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7" t="s">
        <v>88</v>
      </c>
      <c r="BK132" s="160">
        <f t="shared" si="9"/>
        <v>0</v>
      </c>
      <c r="BL132" s="17" t="s">
        <v>461</v>
      </c>
      <c r="BM132" s="159" t="s">
        <v>5214</v>
      </c>
    </row>
    <row r="133" spans="2:65" s="1" customFormat="1" ht="24.2" customHeight="1" x14ac:dyDescent="0.2">
      <c r="B133" s="147"/>
      <c r="C133" s="189" t="s">
        <v>377</v>
      </c>
      <c r="D133" s="189" t="s">
        <v>891</v>
      </c>
      <c r="E133" s="190" t="s">
        <v>5215</v>
      </c>
      <c r="F133" s="191" t="s">
        <v>5216</v>
      </c>
      <c r="G133" s="192" t="s">
        <v>513</v>
      </c>
      <c r="H133" s="193">
        <v>1</v>
      </c>
      <c r="I133" s="194"/>
      <c r="J133" s="195">
        <f t="shared" si="0"/>
        <v>0</v>
      </c>
      <c r="K133" s="191" t="s">
        <v>1</v>
      </c>
      <c r="L133" s="196"/>
      <c r="M133" s="197" t="s">
        <v>1</v>
      </c>
      <c r="N133" s="198" t="s">
        <v>41</v>
      </c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AR133" s="159" t="s">
        <v>566</v>
      </c>
      <c r="AT133" s="159" t="s">
        <v>891</v>
      </c>
      <c r="AU133" s="159" t="s">
        <v>384</v>
      </c>
      <c r="AY133" s="17" t="s">
        <v>371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7" t="s">
        <v>88</v>
      </c>
      <c r="BK133" s="160">
        <f t="shared" si="9"/>
        <v>0</v>
      </c>
      <c r="BL133" s="17" t="s">
        <v>461</v>
      </c>
      <c r="BM133" s="159" t="s">
        <v>5217</v>
      </c>
    </row>
    <row r="134" spans="2:65" s="1" customFormat="1" ht="21.75" customHeight="1" x14ac:dyDescent="0.2">
      <c r="B134" s="147"/>
      <c r="C134" s="189" t="s">
        <v>402</v>
      </c>
      <c r="D134" s="189" t="s">
        <v>891</v>
      </c>
      <c r="E134" s="190" t="s">
        <v>5218</v>
      </c>
      <c r="F134" s="191" t="s">
        <v>5219</v>
      </c>
      <c r="G134" s="192" t="s">
        <v>513</v>
      </c>
      <c r="H134" s="193">
        <v>48</v>
      </c>
      <c r="I134" s="194"/>
      <c r="J134" s="195">
        <f t="shared" si="0"/>
        <v>0</v>
      </c>
      <c r="K134" s="191" t="s">
        <v>1</v>
      </c>
      <c r="L134" s="196"/>
      <c r="M134" s="197" t="s">
        <v>1</v>
      </c>
      <c r="N134" s="198" t="s">
        <v>41</v>
      </c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AR134" s="159" t="s">
        <v>566</v>
      </c>
      <c r="AT134" s="159" t="s">
        <v>891</v>
      </c>
      <c r="AU134" s="159" t="s">
        <v>384</v>
      </c>
      <c r="AY134" s="17" t="s">
        <v>371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7" t="s">
        <v>88</v>
      </c>
      <c r="BK134" s="160">
        <f t="shared" si="9"/>
        <v>0</v>
      </c>
      <c r="BL134" s="17" t="s">
        <v>461</v>
      </c>
      <c r="BM134" s="159" t="s">
        <v>5220</v>
      </c>
    </row>
    <row r="135" spans="2:65" s="1" customFormat="1" ht="21.75" customHeight="1" x14ac:dyDescent="0.2">
      <c r="B135" s="147"/>
      <c r="C135" s="189" t="s">
        <v>408</v>
      </c>
      <c r="D135" s="189" t="s">
        <v>891</v>
      </c>
      <c r="E135" s="190" t="s">
        <v>5221</v>
      </c>
      <c r="F135" s="191" t="s">
        <v>5222</v>
      </c>
      <c r="G135" s="192" t="s">
        <v>513</v>
      </c>
      <c r="H135" s="193">
        <v>4</v>
      </c>
      <c r="I135" s="194"/>
      <c r="J135" s="195">
        <f t="shared" si="0"/>
        <v>0</v>
      </c>
      <c r="K135" s="191" t="s">
        <v>1</v>
      </c>
      <c r="L135" s="196"/>
      <c r="M135" s="197" t="s">
        <v>1</v>
      </c>
      <c r="N135" s="198" t="s">
        <v>41</v>
      </c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AR135" s="159" t="s">
        <v>566</v>
      </c>
      <c r="AT135" s="159" t="s">
        <v>891</v>
      </c>
      <c r="AU135" s="159" t="s">
        <v>384</v>
      </c>
      <c r="AY135" s="17" t="s">
        <v>371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7" t="s">
        <v>88</v>
      </c>
      <c r="BK135" s="160">
        <f t="shared" si="9"/>
        <v>0</v>
      </c>
      <c r="BL135" s="17" t="s">
        <v>461</v>
      </c>
      <c r="BM135" s="159" t="s">
        <v>5223</v>
      </c>
    </row>
    <row r="136" spans="2:65" s="1" customFormat="1" ht="21.75" customHeight="1" x14ac:dyDescent="0.2">
      <c r="B136" s="147"/>
      <c r="C136" s="189" t="s">
        <v>412</v>
      </c>
      <c r="D136" s="189" t="s">
        <v>891</v>
      </c>
      <c r="E136" s="190" t="s">
        <v>5224</v>
      </c>
      <c r="F136" s="191" t="s">
        <v>5225</v>
      </c>
      <c r="G136" s="192" t="s">
        <v>513</v>
      </c>
      <c r="H136" s="193">
        <v>8</v>
      </c>
      <c r="I136" s="194"/>
      <c r="J136" s="195">
        <f t="shared" si="0"/>
        <v>0</v>
      </c>
      <c r="K136" s="191" t="s">
        <v>1</v>
      </c>
      <c r="L136" s="196"/>
      <c r="M136" s="197" t="s">
        <v>1</v>
      </c>
      <c r="N136" s="198" t="s">
        <v>41</v>
      </c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AR136" s="159" t="s">
        <v>566</v>
      </c>
      <c r="AT136" s="159" t="s">
        <v>891</v>
      </c>
      <c r="AU136" s="159" t="s">
        <v>384</v>
      </c>
      <c r="AY136" s="17" t="s">
        <v>371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7" t="s">
        <v>88</v>
      </c>
      <c r="BK136" s="160">
        <f t="shared" si="9"/>
        <v>0</v>
      </c>
      <c r="BL136" s="17" t="s">
        <v>461</v>
      </c>
      <c r="BM136" s="159" t="s">
        <v>5226</v>
      </c>
    </row>
    <row r="137" spans="2:65" s="1" customFormat="1" ht="16.5" customHeight="1" x14ac:dyDescent="0.2">
      <c r="B137" s="147"/>
      <c r="C137" s="189" t="s">
        <v>417</v>
      </c>
      <c r="D137" s="189" t="s">
        <v>891</v>
      </c>
      <c r="E137" s="190" t="s">
        <v>5227</v>
      </c>
      <c r="F137" s="191" t="s">
        <v>5228</v>
      </c>
      <c r="G137" s="192" t="s">
        <v>513</v>
      </c>
      <c r="H137" s="193">
        <v>1</v>
      </c>
      <c r="I137" s="194"/>
      <c r="J137" s="195">
        <f t="shared" si="0"/>
        <v>0</v>
      </c>
      <c r="K137" s="191" t="s">
        <v>1</v>
      </c>
      <c r="L137" s="196"/>
      <c r="M137" s="197" t="s">
        <v>1</v>
      </c>
      <c r="N137" s="198" t="s">
        <v>41</v>
      </c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AR137" s="159" t="s">
        <v>566</v>
      </c>
      <c r="AT137" s="159" t="s">
        <v>891</v>
      </c>
      <c r="AU137" s="159" t="s">
        <v>384</v>
      </c>
      <c r="AY137" s="17" t="s">
        <v>371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7" t="s">
        <v>88</v>
      </c>
      <c r="BK137" s="160">
        <f t="shared" si="9"/>
        <v>0</v>
      </c>
      <c r="BL137" s="17" t="s">
        <v>461</v>
      </c>
      <c r="BM137" s="159" t="s">
        <v>5229</v>
      </c>
    </row>
    <row r="138" spans="2:65" s="1" customFormat="1" ht="16.5" customHeight="1" x14ac:dyDescent="0.2">
      <c r="B138" s="147"/>
      <c r="C138" s="189" t="s">
        <v>423</v>
      </c>
      <c r="D138" s="189" t="s">
        <v>891</v>
      </c>
      <c r="E138" s="190" t="s">
        <v>5230</v>
      </c>
      <c r="F138" s="191" t="s">
        <v>5231</v>
      </c>
      <c r="G138" s="192" t="s">
        <v>5232</v>
      </c>
      <c r="H138" s="193">
        <v>16</v>
      </c>
      <c r="I138" s="194"/>
      <c r="J138" s="195">
        <f t="shared" si="0"/>
        <v>0</v>
      </c>
      <c r="K138" s="191" t="s">
        <v>1</v>
      </c>
      <c r="L138" s="196"/>
      <c r="M138" s="197" t="s">
        <v>1</v>
      </c>
      <c r="N138" s="198" t="s">
        <v>41</v>
      </c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AR138" s="159" t="s">
        <v>566</v>
      </c>
      <c r="AT138" s="159" t="s">
        <v>891</v>
      </c>
      <c r="AU138" s="159" t="s">
        <v>384</v>
      </c>
      <c r="AY138" s="17" t="s">
        <v>371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7" t="s">
        <v>88</v>
      </c>
      <c r="BK138" s="160">
        <f t="shared" si="9"/>
        <v>0</v>
      </c>
      <c r="BL138" s="17" t="s">
        <v>461</v>
      </c>
      <c r="BM138" s="159" t="s">
        <v>5233</v>
      </c>
    </row>
    <row r="139" spans="2:65" s="1" customFormat="1" ht="16.5" customHeight="1" x14ac:dyDescent="0.2">
      <c r="B139" s="147"/>
      <c r="C139" s="189" t="s">
        <v>428</v>
      </c>
      <c r="D139" s="189" t="s">
        <v>891</v>
      </c>
      <c r="E139" s="190" t="s">
        <v>5234</v>
      </c>
      <c r="F139" s="191" t="s">
        <v>5235</v>
      </c>
      <c r="G139" s="192" t="s">
        <v>5232</v>
      </c>
      <c r="H139" s="193">
        <v>6</v>
      </c>
      <c r="I139" s="194"/>
      <c r="J139" s="195">
        <f t="shared" si="0"/>
        <v>0</v>
      </c>
      <c r="K139" s="191" t="s">
        <v>1</v>
      </c>
      <c r="L139" s="196"/>
      <c r="M139" s="197" t="s">
        <v>1</v>
      </c>
      <c r="N139" s="198" t="s">
        <v>41</v>
      </c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AR139" s="159" t="s">
        <v>566</v>
      </c>
      <c r="AT139" s="159" t="s">
        <v>891</v>
      </c>
      <c r="AU139" s="159" t="s">
        <v>384</v>
      </c>
      <c r="AY139" s="17" t="s">
        <v>371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7" t="s">
        <v>88</v>
      </c>
      <c r="BK139" s="160">
        <f t="shared" si="9"/>
        <v>0</v>
      </c>
      <c r="BL139" s="17" t="s">
        <v>461</v>
      </c>
      <c r="BM139" s="159" t="s">
        <v>5236</v>
      </c>
    </row>
    <row r="140" spans="2:65" s="1" customFormat="1" ht="16.5" customHeight="1" x14ac:dyDescent="0.2">
      <c r="B140" s="147"/>
      <c r="C140" s="189" t="s">
        <v>432</v>
      </c>
      <c r="D140" s="189" t="s">
        <v>891</v>
      </c>
      <c r="E140" s="190" t="s">
        <v>5237</v>
      </c>
      <c r="F140" s="191" t="s">
        <v>5238</v>
      </c>
      <c r="G140" s="192" t="s">
        <v>5232</v>
      </c>
      <c r="H140" s="193">
        <v>18</v>
      </c>
      <c r="I140" s="194"/>
      <c r="J140" s="195">
        <f t="shared" si="0"/>
        <v>0</v>
      </c>
      <c r="K140" s="191" t="s">
        <v>1</v>
      </c>
      <c r="L140" s="196"/>
      <c r="M140" s="197" t="s">
        <v>1</v>
      </c>
      <c r="N140" s="198" t="s">
        <v>41</v>
      </c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AR140" s="159" t="s">
        <v>566</v>
      </c>
      <c r="AT140" s="159" t="s">
        <v>891</v>
      </c>
      <c r="AU140" s="159" t="s">
        <v>384</v>
      </c>
      <c r="AY140" s="17" t="s">
        <v>371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7" t="s">
        <v>88</v>
      </c>
      <c r="BK140" s="160">
        <f t="shared" si="9"/>
        <v>0</v>
      </c>
      <c r="BL140" s="17" t="s">
        <v>461</v>
      </c>
      <c r="BM140" s="159" t="s">
        <v>5239</v>
      </c>
    </row>
    <row r="141" spans="2:65" s="1" customFormat="1" ht="16.5" customHeight="1" x14ac:dyDescent="0.2">
      <c r="B141" s="147"/>
      <c r="C141" s="189" t="s">
        <v>437</v>
      </c>
      <c r="D141" s="189" t="s">
        <v>891</v>
      </c>
      <c r="E141" s="190" t="s">
        <v>5240</v>
      </c>
      <c r="F141" s="191" t="s">
        <v>5241</v>
      </c>
      <c r="G141" s="192" t="s">
        <v>5232</v>
      </c>
      <c r="H141" s="193">
        <v>48</v>
      </c>
      <c r="I141" s="194"/>
      <c r="J141" s="195">
        <f t="shared" si="0"/>
        <v>0</v>
      </c>
      <c r="K141" s="191" t="s">
        <v>1</v>
      </c>
      <c r="L141" s="196"/>
      <c r="M141" s="197" t="s">
        <v>1</v>
      </c>
      <c r="N141" s="198" t="s">
        <v>41</v>
      </c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AR141" s="159" t="s">
        <v>566</v>
      </c>
      <c r="AT141" s="159" t="s">
        <v>891</v>
      </c>
      <c r="AU141" s="159" t="s">
        <v>384</v>
      </c>
      <c r="AY141" s="17" t="s">
        <v>371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7" t="s">
        <v>88</v>
      </c>
      <c r="BK141" s="160">
        <f t="shared" si="9"/>
        <v>0</v>
      </c>
      <c r="BL141" s="17" t="s">
        <v>461</v>
      </c>
      <c r="BM141" s="159" t="s">
        <v>5242</v>
      </c>
    </row>
    <row r="142" spans="2:65" s="1" customFormat="1" ht="16.5" customHeight="1" x14ac:dyDescent="0.2">
      <c r="B142" s="147"/>
      <c r="C142" s="189" t="s">
        <v>441</v>
      </c>
      <c r="D142" s="189" t="s">
        <v>891</v>
      </c>
      <c r="E142" s="190" t="s">
        <v>5243</v>
      </c>
      <c r="F142" s="191" t="s">
        <v>5244</v>
      </c>
      <c r="G142" s="192" t="s">
        <v>5232</v>
      </c>
      <c r="H142" s="193">
        <v>48</v>
      </c>
      <c r="I142" s="194"/>
      <c r="J142" s="195">
        <f t="shared" si="0"/>
        <v>0</v>
      </c>
      <c r="K142" s="191" t="s">
        <v>1</v>
      </c>
      <c r="L142" s="196"/>
      <c r="M142" s="197" t="s">
        <v>1</v>
      </c>
      <c r="N142" s="198" t="s">
        <v>41</v>
      </c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AR142" s="159" t="s">
        <v>566</v>
      </c>
      <c r="AT142" s="159" t="s">
        <v>891</v>
      </c>
      <c r="AU142" s="159" t="s">
        <v>384</v>
      </c>
      <c r="AY142" s="17" t="s">
        <v>371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7" t="s">
        <v>88</v>
      </c>
      <c r="BK142" s="160">
        <f t="shared" si="9"/>
        <v>0</v>
      </c>
      <c r="BL142" s="17" t="s">
        <v>461</v>
      </c>
      <c r="BM142" s="159" t="s">
        <v>5245</v>
      </c>
    </row>
    <row r="143" spans="2:65" s="1" customFormat="1" ht="16.5" customHeight="1" x14ac:dyDescent="0.2">
      <c r="B143" s="147"/>
      <c r="C143" s="189" t="s">
        <v>447</v>
      </c>
      <c r="D143" s="189" t="s">
        <v>891</v>
      </c>
      <c r="E143" s="190" t="s">
        <v>5246</v>
      </c>
      <c r="F143" s="191" t="s">
        <v>5247</v>
      </c>
      <c r="G143" s="192" t="s">
        <v>5232</v>
      </c>
      <c r="H143" s="193">
        <v>96</v>
      </c>
      <c r="I143" s="194"/>
      <c r="J143" s="195">
        <f t="shared" si="0"/>
        <v>0</v>
      </c>
      <c r="K143" s="191" t="s">
        <v>1</v>
      </c>
      <c r="L143" s="196"/>
      <c r="M143" s="197" t="s">
        <v>1</v>
      </c>
      <c r="N143" s="198" t="s">
        <v>41</v>
      </c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AR143" s="159" t="s">
        <v>566</v>
      </c>
      <c r="AT143" s="159" t="s">
        <v>891</v>
      </c>
      <c r="AU143" s="159" t="s">
        <v>384</v>
      </c>
      <c r="AY143" s="17" t="s">
        <v>371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7" t="s">
        <v>88</v>
      </c>
      <c r="BK143" s="160">
        <f t="shared" si="9"/>
        <v>0</v>
      </c>
      <c r="BL143" s="17" t="s">
        <v>461</v>
      </c>
      <c r="BM143" s="159" t="s">
        <v>5248</v>
      </c>
    </row>
    <row r="144" spans="2:65" s="11" customFormat="1" ht="20.85" customHeight="1" x14ac:dyDescent="0.2">
      <c r="B144" s="136"/>
      <c r="D144" s="137" t="s">
        <v>74</v>
      </c>
      <c r="E144" s="145" t="s">
        <v>5249</v>
      </c>
      <c r="F144" s="145" t="s">
        <v>5250</v>
      </c>
      <c r="I144" s="139"/>
      <c r="J144" s="146">
        <f>BK144</f>
        <v>0</v>
      </c>
      <c r="L144" s="136"/>
      <c r="M144" s="140"/>
      <c r="P144" s="141">
        <f>SUM(P145:P147)</f>
        <v>0</v>
      </c>
      <c r="R144" s="141">
        <f>SUM(R145:R147)</f>
        <v>0</v>
      </c>
      <c r="T144" s="142">
        <f>SUM(T145:T147)</f>
        <v>0</v>
      </c>
      <c r="AR144" s="137" t="s">
        <v>88</v>
      </c>
      <c r="AT144" s="143" t="s">
        <v>74</v>
      </c>
      <c r="AU144" s="143" t="s">
        <v>88</v>
      </c>
      <c r="AY144" s="137" t="s">
        <v>371</v>
      </c>
      <c r="BK144" s="144">
        <f>SUM(BK145:BK147)</f>
        <v>0</v>
      </c>
    </row>
    <row r="145" spans="2:65" s="1" customFormat="1" ht="16.5" customHeight="1" x14ac:dyDescent="0.2">
      <c r="B145" s="147"/>
      <c r="C145" s="189" t="s">
        <v>455</v>
      </c>
      <c r="D145" s="189" t="s">
        <v>891</v>
      </c>
      <c r="E145" s="190" t="s">
        <v>5251</v>
      </c>
      <c r="F145" s="191" t="s">
        <v>5252</v>
      </c>
      <c r="G145" s="192" t="s">
        <v>513</v>
      </c>
      <c r="H145" s="193">
        <v>1</v>
      </c>
      <c r="I145" s="194"/>
      <c r="J145" s="195">
        <f>ROUND(I145*H145,2)</f>
        <v>0</v>
      </c>
      <c r="K145" s="191" t="s">
        <v>1</v>
      </c>
      <c r="L145" s="196"/>
      <c r="M145" s="197" t="s">
        <v>1</v>
      </c>
      <c r="N145" s="198" t="s">
        <v>41</v>
      </c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59" t="s">
        <v>566</v>
      </c>
      <c r="AT145" s="159" t="s">
        <v>891</v>
      </c>
      <c r="AU145" s="159" t="s">
        <v>384</v>
      </c>
      <c r="AY145" s="17" t="s">
        <v>371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7" t="s">
        <v>88</v>
      </c>
      <c r="BK145" s="160">
        <f>ROUND(I145*H145,2)</f>
        <v>0</v>
      </c>
      <c r="BL145" s="17" t="s">
        <v>461</v>
      </c>
      <c r="BM145" s="159" t="s">
        <v>5253</v>
      </c>
    </row>
    <row r="146" spans="2:65" s="1" customFormat="1" ht="44.25" customHeight="1" x14ac:dyDescent="0.2">
      <c r="B146" s="147"/>
      <c r="C146" s="189" t="s">
        <v>461</v>
      </c>
      <c r="D146" s="189" t="s">
        <v>891</v>
      </c>
      <c r="E146" s="190" t="s">
        <v>5254</v>
      </c>
      <c r="F146" s="191" t="s">
        <v>5255</v>
      </c>
      <c r="G146" s="192" t="s">
        <v>513</v>
      </c>
      <c r="H146" s="193">
        <v>1</v>
      </c>
      <c r="I146" s="194"/>
      <c r="J146" s="195">
        <f>ROUND(I146*H146,2)</f>
        <v>0</v>
      </c>
      <c r="K146" s="191" t="s">
        <v>1</v>
      </c>
      <c r="L146" s="196"/>
      <c r="M146" s="197" t="s">
        <v>1</v>
      </c>
      <c r="N146" s="198" t="s">
        <v>41</v>
      </c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59" t="s">
        <v>566</v>
      </c>
      <c r="AT146" s="159" t="s">
        <v>891</v>
      </c>
      <c r="AU146" s="159" t="s">
        <v>384</v>
      </c>
      <c r="AY146" s="17" t="s">
        <v>371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7" t="s">
        <v>88</v>
      </c>
      <c r="BK146" s="160">
        <f>ROUND(I146*H146,2)</f>
        <v>0</v>
      </c>
      <c r="BL146" s="17" t="s">
        <v>461</v>
      </c>
      <c r="BM146" s="159" t="s">
        <v>5256</v>
      </c>
    </row>
    <row r="147" spans="2:65" s="1" customFormat="1" ht="16.5" customHeight="1" x14ac:dyDescent="0.2">
      <c r="B147" s="147"/>
      <c r="C147" s="189" t="s">
        <v>467</v>
      </c>
      <c r="D147" s="189" t="s">
        <v>891</v>
      </c>
      <c r="E147" s="190" t="s">
        <v>5257</v>
      </c>
      <c r="F147" s="191" t="s">
        <v>5258</v>
      </c>
      <c r="G147" s="192" t="s">
        <v>5232</v>
      </c>
      <c r="H147" s="193">
        <v>12</v>
      </c>
      <c r="I147" s="194"/>
      <c r="J147" s="195">
        <f>ROUND(I147*H147,2)</f>
        <v>0</v>
      </c>
      <c r="K147" s="191" t="s">
        <v>1</v>
      </c>
      <c r="L147" s="196"/>
      <c r="M147" s="197" t="s">
        <v>1</v>
      </c>
      <c r="N147" s="198" t="s">
        <v>41</v>
      </c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59" t="s">
        <v>566</v>
      </c>
      <c r="AT147" s="159" t="s">
        <v>891</v>
      </c>
      <c r="AU147" s="159" t="s">
        <v>384</v>
      </c>
      <c r="AY147" s="17" t="s">
        <v>371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7" t="s">
        <v>88</v>
      </c>
      <c r="BK147" s="160">
        <f>ROUND(I147*H147,2)</f>
        <v>0</v>
      </c>
      <c r="BL147" s="17" t="s">
        <v>461</v>
      </c>
      <c r="BM147" s="159" t="s">
        <v>5259</v>
      </c>
    </row>
    <row r="148" spans="2:65" s="11" customFormat="1" ht="20.85" customHeight="1" x14ac:dyDescent="0.2">
      <c r="B148" s="136"/>
      <c r="D148" s="137" t="s">
        <v>74</v>
      </c>
      <c r="E148" s="145" t="s">
        <v>5260</v>
      </c>
      <c r="F148" s="145" t="s">
        <v>3738</v>
      </c>
      <c r="I148" s="139"/>
      <c r="J148" s="146">
        <f>BK148</f>
        <v>0</v>
      </c>
      <c r="L148" s="136"/>
      <c r="M148" s="140"/>
      <c r="P148" s="141">
        <f>SUM(P149:P152)</f>
        <v>0</v>
      </c>
      <c r="R148" s="141">
        <f>SUM(R149:R152)</f>
        <v>0</v>
      </c>
      <c r="T148" s="142">
        <f>SUM(T149:T152)</f>
        <v>0</v>
      </c>
      <c r="AR148" s="137" t="s">
        <v>88</v>
      </c>
      <c r="AT148" s="143" t="s">
        <v>74</v>
      </c>
      <c r="AU148" s="143" t="s">
        <v>88</v>
      </c>
      <c r="AY148" s="137" t="s">
        <v>371</v>
      </c>
      <c r="BK148" s="144">
        <f>SUM(BK149:BK152)</f>
        <v>0</v>
      </c>
    </row>
    <row r="149" spans="2:65" s="1" customFormat="1" ht="16.5" customHeight="1" x14ac:dyDescent="0.2">
      <c r="B149" s="147"/>
      <c r="C149" s="189" t="s">
        <v>473</v>
      </c>
      <c r="D149" s="189" t="s">
        <v>891</v>
      </c>
      <c r="E149" s="190" t="s">
        <v>5261</v>
      </c>
      <c r="F149" s="191" t="s">
        <v>3740</v>
      </c>
      <c r="G149" s="192" t="s">
        <v>513</v>
      </c>
      <c r="H149" s="193">
        <v>1</v>
      </c>
      <c r="I149" s="194"/>
      <c r="J149" s="195">
        <f>ROUND(I149*H149,2)</f>
        <v>0</v>
      </c>
      <c r="K149" s="191" t="s">
        <v>1</v>
      </c>
      <c r="L149" s="196"/>
      <c r="M149" s="197" t="s">
        <v>1</v>
      </c>
      <c r="N149" s="198" t="s">
        <v>41</v>
      </c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59" t="s">
        <v>566</v>
      </c>
      <c r="AT149" s="159" t="s">
        <v>891</v>
      </c>
      <c r="AU149" s="159" t="s">
        <v>384</v>
      </c>
      <c r="AY149" s="17" t="s">
        <v>371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7" t="s">
        <v>88</v>
      </c>
      <c r="BK149" s="160">
        <f>ROUND(I149*H149,2)</f>
        <v>0</v>
      </c>
      <c r="BL149" s="17" t="s">
        <v>461</v>
      </c>
      <c r="BM149" s="159" t="s">
        <v>5262</v>
      </c>
    </row>
    <row r="150" spans="2:65" s="1" customFormat="1" ht="16.5" customHeight="1" x14ac:dyDescent="0.2">
      <c r="B150" s="147"/>
      <c r="C150" s="148" t="s">
        <v>478</v>
      </c>
      <c r="D150" s="148" t="s">
        <v>373</v>
      </c>
      <c r="E150" s="149" t="s">
        <v>5263</v>
      </c>
      <c r="F150" s="150" t="s">
        <v>3743</v>
      </c>
      <c r="G150" s="151" t="s">
        <v>513</v>
      </c>
      <c r="H150" s="152">
        <v>1</v>
      </c>
      <c r="I150" s="153"/>
      <c r="J150" s="154">
        <f>ROUND(I150*H150,2)</f>
        <v>0</v>
      </c>
      <c r="K150" s="150" t="s">
        <v>1</v>
      </c>
      <c r="L150" s="32"/>
      <c r="M150" s="155" t="s">
        <v>1</v>
      </c>
      <c r="N150" s="156" t="s">
        <v>41</v>
      </c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AR150" s="159" t="s">
        <v>461</v>
      </c>
      <c r="AT150" s="159" t="s">
        <v>373</v>
      </c>
      <c r="AU150" s="159" t="s">
        <v>384</v>
      </c>
      <c r="AY150" s="17" t="s">
        <v>371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7" t="s">
        <v>88</v>
      </c>
      <c r="BK150" s="160">
        <f>ROUND(I150*H150,2)</f>
        <v>0</v>
      </c>
      <c r="BL150" s="17" t="s">
        <v>461</v>
      </c>
      <c r="BM150" s="159" t="s">
        <v>5264</v>
      </c>
    </row>
    <row r="151" spans="2:65" s="1" customFormat="1" ht="16.5" customHeight="1" x14ac:dyDescent="0.2">
      <c r="B151" s="147"/>
      <c r="C151" s="148" t="s">
        <v>7</v>
      </c>
      <c r="D151" s="148" t="s">
        <v>373</v>
      </c>
      <c r="E151" s="149" t="s">
        <v>5265</v>
      </c>
      <c r="F151" s="150" t="s">
        <v>3746</v>
      </c>
      <c r="G151" s="151" t="s">
        <v>513</v>
      </c>
      <c r="H151" s="152">
        <v>1</v>
      </c>
      <c r="I151" s="153"/>
      <c r="J151" s="154">
        <f>ROUND(I151*H151,2)</f>
        <v>0</v>
      </c>
      <c r="K151" s="150" t="s">
        <v>1</v>
      </c>
      <c r="L151" s="32"/>
      <c r="M151" s="155" t="s">
        <v>1</v>
      </c>
      <c r="N151" s="156" t="s">
        <v>41</v>
      </c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59" t="s">
        <v>461</v>
      </c>
      <c r="AT151" s="159" t="s">
        <v>373</v>
      </c>
      <c r="AU151" s="159" t="s">
        <v>384</v>
      </c>
      <c r="AY151" s="17" t="s">
        <v>371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7" t="s">
        <v>88</v>
      </c>
      <c r="BK151" s="160">
        <f>ROUND(I151*H151,2)</f>
        <v>0</v>
      </c>
      <c r="BL151" s="17" t="s">
        <v>461</v>
      </c>
      <c r="BM151" s="159" t="s">
        <v>5266</v>
      </c>
    </row>
    <row r="152" spans="2:65" s="1" customFormat="1" ht="24.2" customHeight="1" x14ac:dyDescent="0.2">
      <c r="B152" s="147"/>
      <c r="C152" s="148" t="s">
        <v>486</v>
      </c>
      <c r="D152" s="148" t="s">
        <v>373</v>
      </c>
      <c r="E152" s="149" t="s">
        <v>5267</v>
      </c>
      <c r="F152" s="150" t="s">
        <v>3749</v>
      </c>
      <c r="G152" s="151" t="s">
        <v>513</v>
      </c>
      <c r="H152" s="152">
        <v>1</v>
      </c>
      <c r="I152" s="153"/>
      <c r="J152" s="154">
        <f>ROUND(I152*H152,2)</f>
        <v>0</v>
      </c>
      <c r="K152" s="150" t="s">
        <v>1</v>
      </c>
      <c r="L152" s="32"/>
      <c r="M152" s="155" t="s">
        <v>1</v>
      </c>
      <c r="N152" s="156" t="s">
        <v>41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59" t="s">
        <v>461</v>
      </c>
      <c r="AT152" s="159" t="s">
        <v>373</v>
      </c>
      <c r="AU152" s="159" t="s">
        <v>384</v>
      </c>
      <c r="AY152" s="17" t="s">
        <v>371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7" t="s">
        <v>88</v>
      </c>
      <c r="BK152" s="160">
        <f>ROUND(I152*H152,2)</f>
        <v>0</v>
      </c>
      <c r="BL152" s="17" t="s">
        <v>461</v>
      </c>
      <c r="BM152" s="159" t="s">
        <v>5268</v>
      </c>
    </row>
    <row r="153" spans="2:65" s="1" customFormat="1" ht="49.9" customHeight="1" x14ac:dyDescent="0.2">
      <c r="B153" s="32"/>
      <c r="E153" s="138" t="s">
        <v>2957</v>
      </c>
      <c r="F153" s="138" t="s">
        <v>2958</v>
      </c>
      <c r="J153" s="127">
        <f t="shared" ref="J153:J158" si="10">BK153</f>
        <v>0</v>
      </c>
      <c r="L153" s="32"/>
      <c r="M153" s="200"/>
      <c r="T153" s="59"/>
      <c r="AT153" s="17" t="s">
        <v>74</v>
      </c>
      <c r="AU153" s="17" t="s">
        <v>75</v>
      </c>
      <c r="AY153" s="17" t="s">
        <v>2959</v>
      </c>
      <c r="BK153" s="160">
        <f>SUM(BK154:BK158)</f>
        <v>0</v>
      </c>
    </row>
    <row r="154" spans="2:65" s="1" customFormat="1" ht="16.350000000000001" customHeight="1" x14ac:dyDescent="0.2">
      <c r="B154" s="32"/>
      <c r="C154" s="201" t="s">
        <v>1</v>
      </c>
      <c r="D154" s="201" t="s">
        <v>373</v>
      </c>
      <c r="E154" s="202" t="s">
        <v>1</v>
      </c>
      <c r="F154" s="203" t="s">
        <v>1</v>
      </c>
      <c r="G154" s="204" t="s">
        <v>1</v>
      </c>
      <c r="H154" s="205"/>
      <c r="I154" s="206"/>
      <c r="J154" s="207">
        <f t="shared" si="10"/>
        <v>0</v>
      </c>
      <c r="K154" s="208"/>
      <c r="L154" s="32"/>
      <c r="M154" s="209" t="s">
        <v>1</v>
      </c>
      <c r="N154" s="210" t="s">
        <v>41</v>
      </c>
      <c r="T154" s="59"/>
      <c r="AT154" s="17" t="s">
        <v>2959</v>
      </c>
      <c r="AU154" s="17" t="s">
        <v>82</v>
      </c>
      <c r="AY154" s="17" t="s">
        <v>2959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7" t="s">
        <v>88</v>
      </c>
      <c r="BK154" s="160">
        <f>I154*H154</f>
        <v>0</v>
      </c>
    </row>
    <row r="155" spans="2:65" s="1" customFormat="1" ht="16.350000000000001" customHeight="1" x14ac:dyDescent="0.2">
      <c r="B155" s="32"/>
      <c r="C155" s="201" t="s">
        <v>1</v>
      </c>
      <c r="D155" s="201" t="s">
        <v>373</v>
      </c>
      <c r="E155" s="202" t="s">
        <v>1</v>
      </c>
      <c r="F155" s="203" t="s">
        <v>1</v>
      </c>
      <c r="G155" s="204" t="s">
        <v>1</v>
      </c>
      <c r="H155" s="205"/>
      <c r="I155" s="206"/>
      <c r="J155" s="207">
        <f t="shared" si="10"/>
        <v>0</v>
      </c>
      <c r="K155" s="208"/>
      <c r="L155" s="32"/>
      <c r="M155" s="209" t="s">
        <v>1</v>
      </c>
      <c r="N155" s="210" t="s">
        <v>41</v>
      </c>
      <c r="T155" s="59"/>
      <c r="AT155" s="17" t="s">
        <v>2959</v>
      </c>
      <c r="AU155" s="17" t="s">
        <v>82</v>
      </c>
      <c r="AY155" s="17" t="s">
        <v>2959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7" t="s">
        <v>88</v>
      </c>
      <c r="BK155" s="160">
        <f>I155*H155</f>
        <v>0</v>
      </c>
    </row>
    <row r="156" spans="2:65" s="1" customFormat="1" ht="16.350000000000001" customHeight="1" x14ac:dyDescent="0.2">
      <c r="B156" s="32"/>
      <c r="C156" s="201" t="s">
        <v>1</v>
      </c>
      <c r="D156" s="201" t="s">
        <v>373</v>
      </c>
      <c r="E156" s="202" t="s">
        <v>1</v>
      </c>
      <c r="F156" s="203" t="s">
        <v>1</v>
      </c>
      <c r="G156" s="204" t="s">
        <v>1</v>
      </c>
      <c r="H156" s="205"/>
      <c r="I156" s="206"/>
      <c r="J156" s="207">
        <f t="shared" si="10"/>
        <v>0</v>
      </c>
      <c r="K156" s="208"/>
      <c r="L156" s="32"/>
      <c r="M156" s="209" t="s">
        <v>1</v>
      </c>
      <c r="N156" s="210" t="s">
        <v>41</v>
      </c>
      <c r="T156" s="59"/>
      <c r="AT156" s="17" t="s">
        <v>2959</v>
      </c>
      <c r="AU156" s="17" t="s">
        <v>82</v>
      </c>
      <c r="AY156" s="17" t="s">
        <v>2959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7" t="s">
        <v>88</v>
      </c>
      <c r="BK156" s="160">
        <f>I156*H156</f>
        <v>0</v>
      </c>
    </row>
    <row r="157" spans="2:65" s="1" customFormat="1" ht="16.350000000000001" customHeight="1" x14ac:dyDescent="0.2">
      <c r="B157" s="32"/>
      <c r="C157" s="201" t="s">
        <v>1</v>
      </c>
      <c r="D157" s="201" t="s">
        <v>373</v>
      </c>
      <c r="E157" s="202" t="s">
        <v>1</v>
      </c>
      <c r="F157" s="203" t="s">
        <v>1</v>
      </c>
      <c r="G157" s="204" t="s">
        <v>1</v>
      </c>
      <c r="H157" s="205"/>
      <c r="I157" s="206"/>
      <c r="J157" s="207">
        <f t="shared" si="10"/>
        <v>0</v>
      </c>
      <c r="K157" s="208"/>
      <c r="L157" s="32"/>
      <c r="M157" s="209" t="s">
        <v>1</v>
      </c>
      <c r="N157" s="210" t="s">
        <v>41</v>
      </c>
      <c r="T157" s="59"/>
      <c r="AT157" s="17" t="s">
        <v>2959</v>
      </c>
      <c r="AU157" s="17" t="s">
        <v>82</v>
      </c>
      <c r="AY157" s="17" t="s">
        <v>2959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7" t="s">
        <v>88</v>
      </c>
      <c r="BK157" s="160">
        <f>I157*H157</f>
        <v>0</v>
      </c>
    </row>
    <row r="158" spans="2:65" s="1" customFormat="1" ht="16.350000000000001" customHeight="1" x14ac:dyDescent="0.2">
      <c r="B158" s="32"/>
      <c r="C158" s="201" t="s">
        <v>1</v>
      </c>
      <c r="D158" s="201" t="s">
        <v>373</v>
      </c>
      <c r="E158" s="202" t="s">
        <v>1</v>
      </c>
      <c r="F158" s="203" t="s">
        <v>1</v>
      </c>
      <c r="G158" s="204" t="s">
        <v>1</v>
      </c>
      <c r="H158" s="205"/>
      <c r="I158" s="206"/>
      <c r="J158" s="207">
        <f t="shared" si="10"/>
        <v>0</v>
      </c>
      <c r="K158" s="208"/>
      <c r="L158" s="32"/>
      <c r="M158" s="209" t="s">
        <v>1</v>
      </c>
      <c r="N158" s="210" t="s">
        <v>41</v>
      </c>
      <c r="O158" s="211"/>
      <c r="P158" s="211"/>
      <c r="Q158" s="211"/>
      <c r="R158" s="211"/>
      <c r="S158" s="211"/>
      <c r="T158" s="212"/>
      <c r="AT158" s="17" t="s">
        <v>2959</v>
      </c>
      <c r="AU158" s="17" t="s">
        <v>82</v>
      </c>
      <c r="AY158" s="17" t="s">
        <v>2959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7" t="s">
        <v>88</v>
      </c>
      <c r="BK158" s="160">
        <f>I158*H158</f>
        <v>0</v>
      </c>
    </row>
    <row r="159" spans="2:65" s="1" customFormat="1" ht="6.95" customHeight="1" x14ac:dyDescent="0.2"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2"/>
    </row>
  </sheetData>
  <autoFilter ref="C125:K158" xr:uid="{00000000-0009-0000-0000-000008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54:D159" xr:uid="{00000000-0002-0000-0800-000000000000}">
      <formula1>"K, M"</formula1>
    </dataValidation>
    <dataValidation type="list" allowBlank="1" showInputMessage="1" showErrorMessage="1" error="Povolené sú hodnoty základná, znížená, nulová." sqref="N154:N159" xr:uid="{00000000-0002-0000-0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SO01 - Hlavný objekt diel...</vt:lpstr>
      <vt:lpstr>SO01.2 - Hlavný objekt di...</vt:lpstr>
      <vt:lpstr>SO01.3 A - Hlavný objekt ...</vt:lpstr>
      <vt:lpstr>SO01.5 - Hlavný objekt di...</vt:lpstr>
      <vt:lpstr>SO01.6 - Hlavný objekt di...</vt:lpstr>
      <vt:lpstr>SO01B - B Hlavný objekt d...</vt:lpstr>
      <vt:lpstr>SO01.3B - Hlavný objekt d...</vt:lpstr>
      <vt:lpstr>SO01.5B - Hlavný objekt d...</vt:lpstr>
      <vt:lpstr>SO01.6B - Hlavný objekt d...</vt:lpstr>
      <vt:lpstr>Zoznam figúr</vt:lpstr>
      <vt:lpstr>'Rekapitulácia stavby'!Názvy_tlače</vt:lpstr>
      <vt:lpstr>'SO01 - Hlavný objekt diel...'!Názvy_tlače</vt:lpstr>
      <vt:lpstr>'SO01.2 - Hlavný objekt di...'!Názvy_tlače</vt:lpstr>
      <vt:lpstr>'SO01.3 A - Hlavný objekt ...'!Názvy_tlače</vt:lpstr>
      <vt:lpstr>'SO01.3B - Hlavný objekt d...'!Názvy_tlače</vt:lpstr>
      <vt:lpstr>'SO01.5 - Hlavný objekt di...'!Názvy_tlače</vt:lpstr>
      <vt:lpstr>'SO01.5B - Hlavný objekt d...'!Názvy_tlače</vt:lpstr>
      <vt:lpstr>'SO01.6 - Hlavný objekt di...'!Názvy_tlače</vt:lpstr>
      <vt:lpstr>'SO01.6B - Hlavný objekt d...'!Názvy_tlače</vt:lpstr>
      <vt:lpstr>'SO01B - B Hlavný objekt d...'!Názvy_tlače</vt:lpstr>
      <vt:lpstr>'Zoznam figúr'!Názvy_tlače</vt:lpstr>
      <vt:lpstr>'Rekapitulácia stavby'!Oblasť_tlače</vt:lpstr>
      <vt:lpstr>'SO01 - Hlavný objekt diel...'!Oblasť_tlače</vt:lpstr>
      <vt:lpstr>'SO01.2 - Hlavný objekt di...'!Oblasť_tlače</vt:lpstr>
      <vt:lpstr>'SO01.3 A - Hlavný objekt ...'!Oblasť_tlače</vt:lpstr>
      <vt:lpstr>'SO01.3B - Hlavný objekt d...'!Oblasť_tlače</vt:lpstr>
      <vt:lpstr>'SO01.5 - Hlavný objekt di...'!Oblasť_tlače</vt:lpstr>
      <vt:lpstr>'SO01.5B - Hlavný objekt d...'!Oblasť_tlače</vt:lpstr>
      <vt:lpstr>'SO01.6 - Hlavný objekt di...'!Oblasť_tlače</vt:lpstr>
      <vt:lpstr>'SO01.6B - Hlavný objekt d...'!Oblasť_tlače</vt:lpstr>
      <vt:lpstr>'SO01B - B Hlavný objekt d...'!Oblasť_tlače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SERVER\globstav</dc:creator>
  <cp:lastModifiedBy>globstav</cp:lastModifiedBy>
  <dcterms:created xsi:type="dcterms:W3CDTF">2023-08-05T15:40:25Z</dcterms:created>
  <dcterms:modified xsi:type="dcterms:W3CDTF">2023-08-05T15:45:15Z</dcterms:modified>
</cp:coreProperties>
</file>